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'1.Смета.или.Акт'!$A$1:$K$277</definedName>
  </definedNames>
  <calcPr calcId="144525"/>
</workbook>
</file>

<file path=xl/calcChain.xml><?xml version="1.0" encoding="utf-8"?>
<calcChain xmlns="http://schemas.openxmlformats.org/spreadsheetml/2006/main">
  <c r="BZ273" i="6" l="1"/>
  <c r="BY273" i="6"/>
  <c r="BZ270" i="6"/>
  <c r="BY270" i="6"/>
  <c r="BZ264" i="6"/>
  <c r="BY264" i="6"/>
  <c r="BZ261" i="6"/>
  <c r="BY261" i="6"/>
  <c r="H253" i="6"/>
  <c r="H252" i="6"/>
  <c r="H251" i="6"/>
  <c r="J247" i="6"/>
  <c r="H247" i="6"/>
  <c r="J246" i="6"/>
  <c r="H246" i="6"/>
  <c r="J243" i="6"/>
  <c r="H243" i="6"/>
  <c r="J242" i="6"/>
  <c r="H242" i="6"/>
  <c r="J40" i="6"/>
  <c r="I40" i="6"/>
  <c r="J39" i="6"/>
  <c r="I39" i="6"/>
  <c r="FV238" i="6"/>
  <c r="FU238" i="6"/>
  <c r="FT238" i="6"/>
  <c r="FS238" i="6"/>
  <c r="FQ238" i="6"/>
  <c r="FP238" i="6"/>
  <c r="FO238" i="6"/>
  <c r="FL238" i="6"/>
  <c r="FK238" i="6"/>
  <c r="FJ238" i="6"/>
  <c r="FI238" i="6"/>
  <c r="FH238" i="6"/>
  <c r="FG238" i="6"/>
  <c r="FF238" i="6"/>
  <c r="FD238" i="6"/>
  <c r="FA238" i="6"/>
  <c r="EY238" i="6"/>
  <c r="EX238" i="6"/>
  <c r="EW238" i="6"/>
  <c r="ET238" i="6"/>
  <c r="DY238" i="6"/>
  <c r="DX238" i="6"/>
  <c r="DW238" i="6"/>
  <c r="DO238" i="6"/>
  <c r="DN238" i="6"/>
  <c r="DM238" i="6"/>
  <c r="DL238" i="6"/>
  <c r="DD238" i="6"/>
  <c r="DB238" i="6"/>
  <c r="DA238" i="6"/>
  <c r="CZ238" i="6"/>
  <c r="CW238" i="6"/>
  <c r="AC238" i="6"/>
  <c r="EW207" i="1"/>
  <c r="AQ207" i="1"/>
  <c r="BA207" i="1"/>
  <c r="EV207" i="1"/>
  <c r="ER207" i="1" s="1"/>
  <c r="AO207" i="1"/>
  <c r="AK207" i="1" s="1"/>
  <c r="F232" i="6" s="1"/>
  <c r="I207" i="1"/>
  <c r="I206" i="1"/>
  <c r="DW207" i="1"/>
  <c r="EW205" i="1"/>
  <c r="AQ205" i="1"/>
  <c r="BA205" i="1"/>
  <c r="EV205" i="1"/>
  <c r="ER205" i="1" s="1"/>
  <c r="AO205" i="1"/>
  <c r="AK205" i="1"/>
  <c r="F226" i="6" s="1"/>
  <c r="I205" i="1"/>
  <c r="I204" i="1"/>
  <c r="DW205" i="1"/>
  <c r="EW203" i="1"/>
  <c r="AQ203" i="1"/>
  <c r="BA203" i="1"/>
  <c r="EV203" i="1"/>
  <c r="ER203" i="1" s="1"/>
  <c r="AO203" i="1"/>
  <c r="AK203" i="1" s="1"/>
  <c r="F220" i="6" s="1"/>
  <c r="I203" i="1"/>
  <c r="I202" i="1"/>
  <c r="DW203" i="1"/>
  <c r="EW201" i="1"/>
  <c r="AQ201" i="1"/>
  <c r="BA201" i="1"/>
  <c r="EV201" i="1"/>
  <c r="ER201" i="1" s="1"/>
  <c r="AO201" i="1"/>
  <c r="AK201" i="1" s="1"/>
  <c r="F214" i="6" s="1"/>
  <c r="I201" i="1"/>
  <c r="I200" i="1"/>
  <c r="DW201" i="1"/>
  <c r="BC199" i="1"/>
  <c r="ES199" i="1"/>
  <c r="AL199" i="1"/>
  <c r="DW199" i="1"/>
  <c r="G199" i="1"/>
  <c r="F199" i="1"/>
  <c r="BC197" i="1"/>
  <c r="ES197" i="1"/>
  <c r="AL197" i="1"/>
  <c r="DW197" i="1"/>
  <c r="G197" i="1"/>
  <c r="F197" i="1"/>
  <c r="BC195" i="1"/>
  <c r="ES195" i="1"/>
  <c r="AL195" i="1"/>
  <c r="DW195" i="1"/>
  <c r="G195" i="1"/>
  <c r="F195" i="1"/>
  <c r="EW193" i="1"/>
  <c r="AQ193" i="1"/>
  <c r="BS193" i="1"/>
  <c r="EU193" i="1"/>
  <c r="AN193" i="1"/>
  <c r="BB193" i="1"/>
  <c r="ET193" i="1"/>
  <c r="AM193" i="1"/>
  <c r="BA193" i="1"/>
  <c r="EV193" i="1"/>
  <c r="AO193" i="1"/>
  <c r="I193" i="1"/>
  <c r="I192" i="1"/>
  <c r="DW193" i="1"/>
  <c r="BC175" i="1"/>
  <c r="ES175" i="1"/>
  <c r="AL175" i="1"/>
  <c r="DW175" i="1"/>
  <c r="G175" i="1"/>
  <c r="F175" i="1"/>
  <c r="EW171" i="1"/>
  <c r="AQ171" i="1"/>
  <c r="BC171" i="1"/>
  <c r="ES171" i="1"/>
  <c r="AL171" i="1"/>
  <c r="BS171" i="1"/>
  <c r="EU171" i="1"/>
  <c r="AN171" i="1"/>
  <c r="BB171" i="1"/>
  <c r="ET171" i="1"/>
  <c r="AM171" i="1"/>
  <c r="BA171" i="1"/>
  <c r="EV171" i="1"/>
  <c r="AO171" i="1"/>
  <c r="I171" i="1"/>
  <c r="GW193" i="6" s="1"/>
  <c r="I170" i="1"/>
  <c r="DW171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BC149" i="1"/>
  <c r="ES149" i="1"/>
  <c r="AL149" i="1"/>
  <c r="DW149" i="1"/>
  <c r="G149" i="1"/>
  <c r="F149" i="1"/>
  <c r="EW147" i="1"/>
  <c r="AQ147" i="1"/>
  <c r="BS147" i="1"/>
  <c r="EU147" i="1"/>
  <c r="AN147" i="1"/>
  <c r="BB147" i="1"/>
  <c r="ET147" i="1"/>
  <c r="AM147" i="1"/>
  <c r="BA147" i="1"/>
  <c r="EV147" i="1"/>
  <c r="AO147" i="1"/>
  <c r="I147" i="1"/>
  <c r="I146" i="1"/>
  <c r="DW147" i="1"/>
  <c r="EW143" i="1"/>
  <c r="AQ143" i="1"/>
  <c r="BS143" i="1"/>
  <c r="EU143" i="1"/>
  <c r="AN143" i="1"/>
  <c r="BB143" i="1"/>
  <c r="ET143" i="1"/>
  <c r="AM143" i="1"/>
  <c r="BA143" i="1"/>
  <c r="EV143" i="1"/>
  <c r="AO143" i="1"/>
  <c r="I143" i="1"/>
  <c r="I142" i="1"/>
  <c r="DW143" i="1"/>
  <c r="BC131" i="1"/>
  <c r="ES131" i="1"/>
  <c r="AL131" i="1"/>
  <c r="DW131" i="1"/>
  <c r="G131" i="1"/>
  <c r="F131" i="1"/>
  <c r="EW129" i="1"/>
  <c r="AQ129" i="1"/>
  <c r="BS129" i="1"/>
  <c r="EU129" i="1"/>
  <c r="AN129" i="1"/>
  <c r="BB129" i="1"/>
  <c r="ET129" i="1"/>
  <c r="AM129" i="1"/>
  <c r="BA129" i="1"/>
  <c r="EV129" i="1"/>
  <c r="AO129" i="1"/>
  <c r="I129" i="1"/>
  <c r="I128" i="1"/>
  <c r="DW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C95" i="1"/>
  <c r="ES95" i="1"/>
  <c r="AL95" i="1"/>
  <c r="BS95" i="1"/>
  <c r="EU95" i="1"/>
  <c r="AN95" i="1"/>
  <c r="BB95" i="1"/>
  <c r="ET95" i="1"/>
  <c r="AM95" i="1"/>
  <c r="BA95" i="1"/>
  <c r="EV95" i="1"/>
  <c r="AO95" i="1"/>
  <c r="I95" i="1"/>
  <c r="GW118" i="6" s="1"/>
  <c r="I94" i="1"/>
  <c r="DW95" i="1"/>
  <c r="BC75" i="1"/>
  <c r="ES75" i="1"/>
  <c r="AL75" i="1"/>
  <c r="DW75" i="1"/>
  <c r="G75" i="1"/>
  <c r="F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EW63" i="1"/>
  <c r="AQ63" i="1"/>
  <c r="BC63" i="1"/>
  <c r="ES63" i="1"/>
  <c r="AL63" i="1"/>
  <c r="BS63" i="1"/>
  <c r="EU63" i="1"/>
  <c r="AN63" i="1"/>
  <c r="BB63" i="1"/>
  <c r="ET63" i="1"/>
  <c r="AM63" i="1"/>
  <c r="BA63" i="1"/>
  <c r="EV63" i="1"/>
  <c r="AO63" i="1"/>
  <c r="I63" i="1"/>
  <c r="GW97" i="6" s="1"/>
  <c r="I62" i="1"/>
  <c r="DW63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82" i="6" s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93" i="1" l="1"/>
  <c r="ER147" i="1"/>
  <c r="GX193" i="6"/>
  <c r="AK193" i="1"/>
  <c r="F200" i="6" s="1"/>
  <c r="ER171" i="1"/>
  <c r="AK171" i="1"/>
  <c r="F189" i="6" s="1"/>
  <c r="AK147" i="1"/>
  <c r="F173" i="6" s="1"/>
  <c r="ER129" i="1"/>
  <c r="ER143" i="1"/>
  <c r="AK143" i="1"/>
  <c r="F165" i="6" s="1"/>
  <c r="GX118" i="6"/>
  <c r="AK129" i="1"/>
  <c r="F155" i="6" s="1"/>
  <c r="ER95" i="1"/>
  <c r="AK95" i="1"/>
  <c r="F114" i="6" s="1"/>
  <c r="GX97" i="6"/>
  <c r="ER63" i="1"/>
  <c r="AK63" i="1"/>
  <c r="F93" i="6" s="1"/>
  <c r="ER31" i="1"/>
  <c r="GX82" i="6"/>
  <c r="ER33" i="1"/>
  <c r="AK33" i="1"/>
  <c r="F78" i="6" s="1"/>
  <c r="ER29" i="1"/>
  <c r="AK31" i="1"/>
  <c r="F70" i="6" s="1"/>
  <c r="ER27" i="1"/>
  <c r="AK29" i="1"/>
  <c r="F62" i="6" s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A249" i="3"/>
  <c r="CX249" i="3"/>
  <c r="CY249" i="3"/>
  <c r="CZ249" i="3"/>
  <c r="DA249" i="3"/>
  <c r="A250" i="3"/>
  <c r="CX250" i="3"/>
  <c r="CY250" i="3"/>
  <c r="CZ250" i="3"/>
  <c r="DA250" i="3"/>
  <c r="A251" i="3"/>
  <c r="CX251" i="3"/>
  <c r="CY251" i="3"/>
  <c r="CZ251" i="3"/>
  <c r="DA251" i="3"/>
  <c r="A252" i="3"/>
  <c r="CX252" i="3"/>
  <c r="CY252" i="3"/>
  <c r="CZ252" i="3"/>
  <c r="DA252" i="3"/>
  <c r="A253" i="3"/>
  <c r="CX253" i="3"/>
  <c r="CY253" i="3"/>
  <c r="CZ253" i="3"/>
  <c r="DA253" i="3"/>
  <c r="A254" i="3"/>
  <c r="CX254" i="3"/>
  <c r="CY254" i="3"/>
  <c r="CZ254" i="3"/>
  <c r="DA254" i="3"/>
  <c r="A255" i="3"/>
  <c r="CX255" i="3"/>
  <c r="CY255" i="3"/>
  <c r="CZ255" i="3"/>
  <c r="DA255" i="3"/>
  <c r="A256" i="3"/>
  <c r="CX256" i="3"/>
  <c r="CY256" i="3"/>
  <c r="CZ256" i="3"/>
  <c r="DA256" i="3"/>
  <c r="A257" i="3"/>
  <c r="CX257" i="3"/>
  <c r="CY257" i="3"/>
  <c r="CZ257" i="3"/>
  <c r="DA257" i="3"/>
  <c r="A258" i="3"/>
  <c r="CX258" i="3"/>
  <c r="CY258" i="3"/>
  <c r="CZ258" i="3"/>
  <c r="DA258" i="3"/>
  <c r="A259" i="3"/>
  <c r="CX259" i="3"/>
  <c r="CY259" i="3"/>
  <c r="CZ259" i="3"/>
  <c r="DA259" i="3"/>
  <c r="A260" i="3"/>
  <c r="CX260" i="3"/>
  <c r="CY260" i="3"/>
  <c r="CZ260" i="3"/>
  <c r="DA260" i="3"/>
  <c r="A261" i="3"/>
  <c r="CX261" i="3"/>
  <c r="CY261" i="3"/>
  <c r="CZ261" i="3"/>
  <c r="DA261" i="3"/>
  <c r="A262" i="3"/>
  <c r="CX262" i="3"/>
  <c r="CY262" i="3"/>
  <c r="CZ262" i="3"/>
  <c r="DA262" i="3"/>
  <c r="A263" i="3"/>
  <c r="CX263" i="3"/>
  <c r="CY263" i="3"/>
  <c r="CZ263" i="3"/>
  <c r="DA263" i="3"/>
  <c r="A264" i="3"/>
  <c r="CX264" i="3"/>
  <c r="CY264" i="3"/>
  <c r="CZ264" i="3"/>
  <c r="DA264" i="3"/>
  <c r="A265" i="3"/>
  <c r="CX265" i="3"/>
  <c r="CY265" i="3"/>
  <c r="CZ265" i="3"/>
  <c r="DA265" i="3"/>
  <c r="A266" i="3"/>
  <c r="CX266" i="3"/>
  <c r="CY266" i="3"/>
  <c r="CZ266" i="3"/>
  <c r="DA266" i="3"/>
  <c r="A267" i="3"/>
  <c r="CX267" i="3"/>
  <c r="CY267" i="3"/>
  <c r="CZ267" i="3"/>
  <c r="DA267" i="3"/>
  <c r="A268" i="3"/>
  <c r="CX268" i="3"/>
  <c r="CY268" i="3"/>
  <c r="CZ268" i="3"/>
  <c r="DA268" i="3"/>
  <c r="A269" i="3"/>
  <c r="CX269" i="3"/>
  <c r="CY269" i="3"/>
  <c r="CZ269" i="3"/>
  <c r="DA269" i="3"/>
  <c r="A270" i="3"/>
  <c r="CX270" i="3"/>
  <c r="CY270" i="3"/>
  <c r="CZ270" i="3"/>
  <c r="DA270" i="3"/>
  <c r="A271" i="3"/>
  <c r="CX271" i="3"/>
  <c r="CY271" i="3"/>
  <c r="CZ271" i="3"/>
  <c r="DA271" i="3"/>
  <c r="A272" i="3"/>
  <c r="CX272" i="3"/>
  <c r="CY272" i="3"/>
  <c r="CZ272" i="3"/>
  <c r="DA2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 s="1"/>
  <c r="C25" i="1"/>
  <c r="D25" i="1"/>
  <c r="W25" i="1"/>
  <c r="AC25" i="1"/>
  <c r="AE25" i="1"/>
  <c r="AF25" i="1"/>
  <c r="AG25" i="1"/>
  <c r="CU25" i="1" s="1"/>
  <c r="T25" i="1" s="1"/>
  <c r="AH25" i="1"/>
  <c r="AI25" i="1"/>
  <c r="AJ25" i="1"/>
  <c r="CW25" i="1"/>
  <c r="V25" i="1" s="1"/>
  <c r="CX25" i="1"/>
  <c r="FR25" i="1"/>
  <c r="GL25" i="1"/>
  <c r="GO25" i="1"/>
  <c r="GP25" i="1"/>
  <c r="GV25" i="1"/>
  <c r="GX25" i="1"/>
  <c r="C26" i="1"/>
  <c r="D26" i="1"/>
  <c r="Q26" i="1"/>
  <c r="AC26" i="1"/>
  <c r="AE26" i="1"/>
  <c r="AD26" i="1" s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R26" i="1"/>
  <c r="CS26" i="1"/>
  <c r="R26" i="1" s="1"/>
  <c r="GK26" i="1" s="1"/>
  <c r="CU26" i="1"/>
  <c r="T26" i="1" s="1"/>
  <c r="CV26" i="1"/>
  <c r="U26" i="1" s="1"/>
  <c r="FR26" i="1"/>
  <c r="GL26" i="1"/>
  <c r="GO26" i="1"/>
  <c r="GP26" i="1"/>
  <c r="GV26" i="1"/>
  <c r="GX26" i="1"/>
  <c r="C27" i="1"/>
  <c r="D27" i="1"/>
  <c r="W27" i="1"/>
  <c r="AC27" i="1"/>
  <c r="AE27" i="1"/>
  <c r="AF27" i="1"/>
  <c r="AG27" i="1"/>
  <c r="AH27" i="1"/>
  <c r="AI27" i="1"/>
  <c r="CW27" i="1" s="1"/>
  <c r="V27" i="1" s="1"/>
  <c r="AJ27" i="1"/>
  <c r="CQ27" i="1"/>
  <c r="P27" i="1" s="1"/>
  <c r="CU27" i="1"/>
  <c r="T27" i="1" s="1"/>
  <c r="CX27" i="1"/>
  <c r="FR27" i="1"/>
  <c r="GL27" i="1"/>
  <c r="GO27" i="1"/>
  <c r="GP27" i="1"/>
  <c r="GV27" i="1"/>
  <c r="GX27" i="1"/>
  <c r="C28" i="1"/>
  <c r="D28" i="1"/>
  <c r="P28" i="1"/>
  <c r="T28" i="1"/>
  <c r="AC28" i="1"/>
  <c r="AE28" i="1"/>
  <c r="AD28" i="1" s="1"/>
  <c r="AF28" i="1"/>
  <c r="CT28" i="1" s="1"/>
  <c r="S28" i="1" s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CS28" i="1"/>
  <c r="R28" i="1" s="1"/>
  <c r="CU28" i="1"/>
  <c r="FR28" i="1"/>
  <c r="GL28" i="1"/>
  <c r="GO28" i="1"/>
  <c r="GP28" i="1"/>
  <c r="GV28" i="1"/>
  <c r="GX28" i="1" s="1"/>
  <c r="C29" i="1"/>
  <c r="D29" i="1"/>
  <c r="T29" i="1"/>
  <c r="AC29" i="1"/>
  <c r="CQ29" i="1" s="1"/>
  <c r="P29" i="1" s="1"/>
  <c r="AE29" i="1"/>
  <c r="AF29" i="1"/>
  <c r="AG29" i="1"/>
  <c r="AH29" i="1"/>
  <c r="AI29" i="1"/>
  <c r="CW29" i="1" s="1"/>
  <c r="V29" i="1" s="1"/>
  <c r="AJ29" i="1"/>
  <c r="CX29" i="1" s="1"/>
  <c r="W29" i="1" s="1"/>
  <c r="CU29" i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GK30" i="1" s="1"/>
  <c r="AF30" i="1"/>
  <c r="CT30" i="1" s="1"/>
  <c r="S30" i="1" s="1"/>
  <c r="AG30" i="1"/>
  <c r="AH30" i="1"/>
  <c r="AI30" i="1"/>
  <c r="CW30" i="1" s="1"/>
  <c r="V30" i="1" s="1"/>
  <c r="AJ30" i="1"/>
  <c r="CX30" i="1" s="1"/>
  <c r="W30" i="1" s="1"/>
  <c r="CQ30" i="1"/>
  <c r="P30" i="1" s="1"/>
  <c r="CU30" i="1"/>
  <c r="T30" i="1" s="1"/>
  <c r="CV30" i="1"/>
  <c r="U30" i="1" s="1"/>
  <c r="FR30" i="1"/>
  <c r="GL30" i="1"/>
  <c r="GO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AJ31" i="1"/>
  <c r="CW31" i="1"/>
  <c r="V31" i="1" s="1"/>
  <c r="CX31" i="1"/>
  <c r="W31" i="1" s="1"/>
  <c r="FR31" i="1"/>
  <c r="GL31" i="1"/>
  <c r="GO31" i="1"/>
  <c r="GP31" i="1"/>
  <c r="GV31" i="1"/>
  <c r="GX31" i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5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I34" i="1"/>
  <c r="GX34" i="1" s="1"/>
  <c r="AC34" i="1"/>
  <c r="AD34" i="1"/>
  <c r="CR34" i="1" s="1"/>
  <c r="AE34" i="1"/>
  <c r="AF34" i="1"/>
  <c r="CT34" i="1" s="1"/>
  <c r="S34" i="1" s="1"/>
  <c r="AG34" i="1"/>
  <c r="AH34" i="1"/>
  <c r="CV34" i="1" s="1"/>
  <c r="AI34" i="1"/>
  <c r="AJ34" i="1"/>
  <c r="CX34" i="1" s="1"/>
  <c r="W34" i="1" s="1"/>
  <c r="CQ34" i="1"/>
  <c r="CS34" i="1"/>
  <c r="CU34" i="1"/>
  <c r="CW34" i="1"/>
  <c r="V34" i="1" s="1"/>
  <c r="FR34" i="1"/>
  <c r="GL34" i="1"/>
  <c r="GO34" i="1"/>
  <c r="GP34" i="1"/>
  <c r="GV34" i="1"/>
  <c r="I35" i="1"/>
  <c r="AC35" i="1"/>
  <c r="AE35" i="1"/>
  <c r="CS35" i="1" s="1"/>
  <c r="AF35" i="1"/>
  <c r="AG35" i="1"/>
  <c r="CU35" i="1" s="1"/>
  <c r="T35" i="1" s="1"/>
  <c r="AH35" i="1"/>
  <c r="AI35" i="1"/>
  <c r="CW35" i="1" s="1"/>
  <c r="AJ35" i="1"/>
  <c r="CT35" i="1"/>
  <c r="S35" i="1" s="1"/>
  <c r="CV35" i="1"/>
  <c r="CX35" i="1"/>
  <c r="FR35" i="1"/>
  <c r="GL35" i="1"/>
  <c r="GO35" i="1"/>
  <c r="GP35" i="1"/>
  <c r="GV35" i="1"/>
  <c r="I36" i="1"/>
  <c r="AC36" i="1"/>
  <c r="AD36" i="1"/>
  <c r="CR36" i="1" s="1"/>
  <c r="AE36" i="1"/>
  <c r="AF36" i="1"/>
  <c r="AG36" i="1"/>
  <c r="AH36" i="1"/>
  <c r="CV36" i="1" s="1"/>
  <c r="AI36" i="1"/>
  <c r="AJ36" i="1"/>
  <c r="CQ36" i="1"/>
  <c r="CS36" i="1"/>
  <c r="CT36" i="1"/>
  <c r="CU36" i="1"/>
  <c r="T36" i="1" s="1"/>
  <c r="CW36" i="1"/>
  <c r="CX36" i="1"/>
  <c r="FR36" i="1"/>
  <c r="GL36" i="1"/>
  <c r="GO36" i="1"/>
  <c r="GP36" i="1"/>
  <c r="GV36" i="1"/>
  <c r="GX36" i="1"/>
  <c r="I37" i="1"/>
  <c r="AC37" i="1"/>
  <c r="AE37" i="1"/>
  <c r="AD37" i="1" s="1"/>
  <c r="CR37" i="1" s="1"/>
  <c r="AF37" i="1"/>
  <c r="AG37" i="1"/>
  <c r="CU37" i="1" s="1"/>
  <c r="T37" i="1" s="1"/>
  <c r="AH37" i="1"/>
  <c r="AI37" i="1"/>
  <c r="AJ37" i="1"/>
  <c r="CS37" i="1"/>
  <c r="R37" i="1" s="1"/>
  <c r="GK37" i="1" s="1"/>
  <c r="CT37" i="1"/>
  <c r="CV37" i="1"/>
  <c r="CW37" i="1"/>
  <c r="CX37" i="1"/>
  <c r="W37" i="1" s="1"/>
  <c r="FR37" i="1"/>
  <c r="GL37" i="1"/>
  <c r="GO37" i="1"/>
  <c r="GP37" i="1"/>
  <c r="GV37" i="1"/>
  <c r="I38" i="1"/>
  <c r="R38" i="1" s="1"/>
  <c r="GK38" i="1" s="1"/>
  <c r="AC38" i="1"/>
  <c r="CQ38" i="1" s="1"/>
  <c r="AE38" i="1"/>
  <c r="AD38" i="1" s="1"/>
  <c r="CR38" i="1" s="1"/>
  <c r="AF38" i="1"/>
  <c r="CT38" i="1" s="1"/>
  <c r="AG38" i="1"/>
  <c r="CU38" i="1" s="1"/>
  <c r="AH38" i="1"/>
  <c r="AI38" i="1"/>
  <c r="AJ38" i="1"/>
  <c r="CX38" i="1" s="1"/>
  <c r="CS38" i="1"/>
  <c r="CV38" i="1"/>
  <c r="CW38" i="1"/>
  <c r="FR38" i="1"/>
  <c r="GL38" i="1"/>
  <c r="GO38" i="1"/>
  <c r="GP38" i="1"/>
  <c r="GV38" i="1"/>
  <c r="GX38" i="1"/>
  <c r="I39" i="1"/>
  <c r="AC39" i="1"/>
  <c r="AE39" i="1"/>
  <c r="AF39" i="1"/>
  <c r="AG39" i="1"/>
  <c r="AH39" i="1"/>
  <c r="AI39" i="1"/>
  <c r="CW39" i="1" s="1"/>
  <c r="AJ39" i="1"/>
  <c r="CT39" i="1"/>
  <c r="S39" i="1" s="1"/>
  <c r="CU39" i="1"/>
  <c r="CV39" i="1"/>
  <c r="CX39" i="1"/>
  <c r="FR39" i="1"/>
  <c r="GL39" i="1"/>
  <c r="GO39" i="1"/>
  <c r="GP39" i="1"/>
  <c r="GV39" i="1"/>
  <c r="GX39" i="1" s="1"/>
  <c r="I40" i="1"/>
  <c r="P40" i="1" s="1"/>
  <c r="AC40" i="1"/>
  <c r="AD40" i="1"/>
  <c r="CR40" i="1" s="1"/>
  <c r="AE40" i="1"/>
  <c r="AF40" i="1"/>
  <c r="AG40" i="1"/>
  <c r="AH40" i="1"/>
  <c r="CV40" i="1" s="1"/>
  <c r="AI40" i="1"/>
  <c r="AJ40" i="1"/>
  <c r="CQ40" i="1"/>
  <c r="CS40" i="1"/>
  <c r="CT40" i="1"/>
  <c r="CU40" i="1"/>
  <c r="CW40" i="1"/>
  <c r="CX40" i="1"/>
  <c r="FR40" i="1"/>
  <c r="GL40" i="1"/>
  <c r="GO40" i="1"/>
  <c r="GP40" i="1"/>
  <c r="GV40" i="1"/>
  <c r="I41" i="1"/>
  <c r="GX41" i="1" s="1"/>
  <c r="AC41" i="1"/>
  <c r="AB41" i="1" s="1"/>
  <c r="AE41" i="1"/>
  <c r="AD41" i="1" s="1"/>
  <c r="AF41" i="1"/>
  <c r="CT41" i="1" s="1"/>
  <c r="AG41" i="1"/>
  <c r="AH41" i="1"/>
  <c r="AI41" i="1"/>
  <c r="AJ41" i="1"/>
  <c r="CX41" i="1" s="1"/>
  <c r="CQ41" i="1"/>
  <c r="CR41" i="1"/>
  <c r="CS41" i="1"/>
  <c r="CU41" i="1"/>
  <c r="CV41" i="1"/>
  <c r="U41" i="1" s="1"/>
  <c r="CW41" i="1"/>
  <c r="FR41" i="1"/>
  <c r="GL41" i="1"/>
  <c r="GO41" i="1"/>
  <c r="GP41" i="1"/>
  <c r="GV41" i="1"/>
  <c r="I42" i="1"/>
  <c r="AC42" i="1"/>
  <c r="AE42" i="1"/>
  <c r="CS42" i="1" s="1"/>
  <c r="AF42" i="1"/>
  <c r="AG42" i="1"/>
  <c r="AH42" i="1"/>
  <c r="AI42" i="1"/>
  <c r="CW42" i="1" s="1"/>
  <c r="AJ42" i="1"/>
  <c r="CQ42" i="1"/>
  <c r="P42" i="1" s="1"/>
  <c r="CT42" i="1"/>
  <c r="CU42" i="1"/>
  <c r="CV42" i="1"/>
  <c r="CX42" i="1"/>
  <c r="W42" i="1" s="1"/>
  <c r="FR42" i="1"/>
  <c r="GL42" i="1"/>
  <c r="GO42" i="1"/>
  <c r="GP42" i="1"/>
  <c r="GV42" i="1"/>
  <c r="I43" i="1"/>
  <c r="AC43" i="1"/>
  <c r="AB43" i="1" s="1"/>
  <c r="AD43" i="1"/>
  <c r="CR43" i="1" s="1"/>
  <c r="AE43" i="1"/>
  <c r="AF43" i="1"/>
  <c r="AG43" i="1"/>
  <c r="AH43" i="1"/>
  <c r="CV43" i="1" s="1"/>
  <c r="AI43" i="1"/>
  <c r="AJ43" i="1"/>
  <c r="CQ43" i="1"/>
  <c r="CS43" i="1"/>
  <c r="CT43" i="1"/>
  <c r="CU43" i="1"/>
  <c r="T43" i="1" s="1"/>
  <c r="CW43" i="1"/>
  <c r="CX43" i="1"/>
  <c r="FR43" i="1"/>
  <c r="GL43" i="1"/>
  <c r="GO43" i="1"/>
  <c r="GP43" i="1"/>
  <c r="GV43" i="1"/>
  <c r="GX43" i="1"/>
  <c r="I44" i="1"/>
  <c r="GX44" i="1" s="1"/>
  <c r="AC44" i="1"/>
  <c r="CQ44" i="1" s="1"/>
  <c r="AE44" i="1"/>
  <c r="AD44" i="1" s="1"/>
  <c r="CR44" i="1" s="1"/>
  <c r="AF44" i="1"/>
  <c r="AG44" i="1"/>
  <c r="CU44" i="1" s="1"/>
  <c r="AH44" i="1"/>
  <c r="AI44" i="1"/>
  <c r="AJ44" i="1"/>
  <c r="CS44" i="1"/>
  <c r="R44" i="1" s="1"/>
  <c r="GK44" i="1" s="1"/>
  <c r="CT44" i="1"/>
  <c r="CV44" i="1"/>
  <c r="CW44" i="1"/>
  <c r="CX44" i="1"/>
  <c r="W44" i="1" s="1"/>
  <c r="FR44" i="1"/>
  <c r="GL44" i="1"/>
  <c r="GO44" i="1"/>
  <c r="GP44" i="1"/>
  <c r="GV44" i="1"/>
  <c r="I45" i="1"/>
  <c r="AC45" i="1"/>
  <c r="AE45" i="1"/>
  <c r="AD45" i="1" s="1"/>
  <c r="AF45" i="1"/>
  <c r="CT45" i="1" s="1"/>
  <c r="AG45" i="1"/>
  <c r="AH45" i="1"/>
  <c r="AI45" i="1"/>
  <c r="CW45" i="1" s="1"/>
  <c r="AJ45" i="1"/>
  <c r="CX45" i="1" s="1"/>
  <c r="CQ45" i="1"/>
  <c r="P45" i="1" s="1"/>
  <c r="CU45" i="1"/>
  <c r="CV45" i="1"/>
  <c r="FR45" i="1"/>
  <c r="GL45" i="1"/>
  <c r="GO45" i="1"/>
  <c r="GP45" i="1"/>
  <c r="GV45" i="1"/>
  <c r="I46" i="1"/>
  <c r="AC46" i="1"/>
  <c r="AB46" i="1" s="1"/>
  <c r="AD46" i="1"/>
  <c r="CR46" i="1" s="1"/>
  <c r="AE46" i="1"/>
  <c r="CS46" i="1" s="1"/>
  <c r="AF46" i="1"/>
  <c r="AG46" i="1"/>
  <c r="AH46" i="1"/>
  <c r="CV46" i="1" s="1"/>
  <c r="AI46" i="1"/>
  <c r="CW46" i="1" s="1"/>
  <c r="AJ46" i="1"/>
  <c r="CQ46" i="1"/>
  <c r="CT46" i="1"/>
  <c r="CU46" i="1"/>
  <c r="CX46" i="1"/>
  <c r="W46" i="1" s="1"/>
  <c r="FR46" i="1"/>
  <c r="GL46" i="1"/>
  <c r="GO46" i="1"/>
  <c r="GP46" i="1"/>
  <c r="GV46" i="1"/>
  <c r="I47" i="1"/>
  <c r="GX47" i="1" s="1"/>
  <c r="AC47" i="1"/>
  <c r="AB47" i="1" s="1"/>
  <c r="AD47" i="1"/>
  <c r="CR47" i="1" s="1"/>
  <c r="AE47" i="1"/>
  <c r="AF47" i="1"/>
  <c r="AG47" i="1"/>
  <c r="CU47" i="1" s="1"/>
  <c r="AH47" i="1"/>
  <c r="CV47" i="1" s="1"/>
  <c r="AI47" i="1"/>
  <c r="AJ47" i="1"/>
  <c r="CS47" i="1"/>
  <c r="CT47" i="1"/>
  <c r="CW47" i="1"/>
  <c r="CX47" i="1"/>
  <c r="W47" i="1" s="1"/>
  <c r="FR47" i="1"/>
  <c r="GL47" i="1"/>
  <c r="GO47" i="1"/>
  <c r="GP47" i="1"/>
  <c r="GV47" i="1"/>
  <c r="I48" i="1"/>
  <c r="AC48" i="1"/>
  <c r="CQ48" i="1" s="1"/>
  <c r="AE48" i="1"/>
  <c r="AD48" i="1" s="1"/>
  <c r="AF48" i="1"/>
  <c r="CT48" i="1" s="1"/>
  <c r="AG48" i="1"/>
  <c r="CU48" i="1" s="1"/>
  <c r="T48" i="1" s="1"/>
  <c r="AH48" i="1"/>
  <c r="AI48" i="1"/>
  <c r="AJ48" i="1"/>
  <c r="CX48" i="1" s="1"/>
  <c r="CS48" i="1"/>
  <c r="R48" i="1" s="1"/>
  <c r="GK48" i="1" s="1"/>
  <c r="CV48" i="1"/>
  <c r="CW48" i="1"/>
  <c r="FR48" i="1"/>
  <c r="GL48" i="1"/>
  <c r="GO48" i="1"/>
  <c r="GP48" i="1"/>
  <c r="GV48" i="1"/>
  <c r="GX48" i="1"/>
  <c r="I49" i="1"/>
  <c r="AC49" i="1"/>
  <c r="AE49" i="1"/>
  <c r="AD49" i="1" s="1"/>
  <c r="AF49" i="1"/>
  <c r="CT49" i="1" s="1"/>
  <c r="AG49" i="1"/>
  <c r="AH49" i="1"/>
  <c r="AI49" i="1"/>
  <c r="CW49" i="1" s="1"/>
  <c r="AJ49" i="1"/>
  <c r="CX49" i="1" s="1"/>
  <c r="CQ49" i="1"/>
  <c r="P49" i="1" s="1"/>
  <c r="CU49" i="1"/>
  <c r="CV49" i="1"/>
  <c r="FR49" i="1"/>
  <c r="GL49" i="1"/>
  <c r="GO49" i="1"/>
  <c r="GP49" i="1"/>
  <c r="GV49" i="1"/>
  <c r="I50" i="1"/>
  <c r="AC50" i="1"/>
  <c r="AB50" i="1" s="1"/>
  <c r="AD50" i="1"/>
  <c r="CR50" i="1" s="1"/>
  <c r="AE50" i="1"/>
  <c r="CS50" i="1" s="1"/>
  <c r="AF50" i="1"/>
  <c r="AG50" i="1"/>
  <c r="AH50" i="1"/>
  <c r="CV50" i="1" s="1"/>
  <c r="AI50" i="1"/>
  <c r="CW50" i="1" s="1"/>
  <c r="AJ50" i="1"/>
  <c r="CQ50" i="1"/>
  <c r="CT50" i="1"/>
  <c r="CU50" i="1"/>
  <c r="CX50" i="1"/>
  <c r="W50" i="1" s="1"/>
  <c r="FR50" i="1"/>
  <c r="GL50" i="1"/>
  <c r="GO50" i="1"/>
  <c r="GP50" i="1"/>
  <c r="GV50" i="1"/>
  <c r="I51" i="1"/>
  <c r="GX51" i="1" s="1"/>
  <c r="AC51" i="1"/>
  <c r="AD51" i="1"/>
  <c r="CR51" i="1" s="1"/>
  <c r="AE51" i="1"/>
  <c r="AF51" i="1"/>
  <c r="AG51" i="1"/>
  <c r="CU51" i="1" s="1"/>
  <c r="AH51" i="1"/>
  <c r="CV51" i="1" s="1"/>
  <c r="AI51" i="1"/>
  <c r="AJ51" i="1"/>
  <c r="CS51" i="1"/>
  <c r="CT51" i="1"/>
  <c r="CW51" i="1"/>
  <c r="CX51" i="1"/>
  <c r="W51" i="1" s="1"/>
  <c r="FR51" i="1"/>
  <c r="GL51" i="1"/>
  <c r="GO51" i="1"/>
  <c r="GP51" i="1"/>
  <c r="GV51" i="1"/>
  <c r="I52" i="1"/>
  <c r="V52" i="1" s="1"/>
  <c r="AC52" i="1"/>
  <c r="CQ52" i="1" s="1"/>
  <c r="AE52" i="1"/>
  <c r="AD52" i="1" s="1"/>
  <c r="CR52" i="1" s="1"/>
  <c r="AF52" i="1"/>
  <c r="CT52" i="1" s="1"/>
  <c r="AG52" i="1"/>
  <c r="CU52" i="1" s="1"/>
  <c r="AH52" i="1"/>
  <c r="AI52" i="1"/>
  <c r="AJ52" i="1"/>
  <c r="CX52" i="1" s="1"/>
  <c r="CS52" i="1"/>
  <c r="CV52" i="1"/>
  <c r="CW52" i="1"/>
  <c r="FR52" i="1"/>
  <c r="GL52" i="1"/>
  <c r="GO52" i="1"/>
  <c r="GP52" i="1"/>
  <c r="GV52" i="1"/>
  <c r="GX52" i="1"/>
  <c r="I53" i="1"/>
  <c r="U53" i="1" s="1"/>
  <c r="AC53" i="1"/>
  <c r="AE53" i="1"/>
  <c r="AD53" i="1" s="1"/>
  <c r="CR53" i="1" s="1"/>
  <c r="AF53" i="1"/>
  <c r="CT53" i="1" s="1"/>
  <c r="AG53" i="1"/>
  <c r="AH53" i="1"/>
  <c r="AI53" i="1"/>
  <c r="CW53" i="1" s="1"/>
  <c r="AJ53" i="1"/>
  <c r="CX53" i="1" s="1"/>
  <c r="CQ53" i="1"/>
  <c r="CS53" i="1"/>
  <c r="CU53" i="1"/>
  <c r="CV53" i="1"/>
  <c r="FR53" i="1"/>
  <c r="GL53" i="1"/>
  <c r="GO53" i="1"/>
  <c r="GP53" i="1"/>
  <c r="GV53" i="1"/>
  <c r="I54" i="1"/>
  <c r="T54" i="1" s="1"/>
  <c r="AC54" i="1"/>
  <c r="AD54" i="1"/>
  <c r="AE54" i="1"/>
  <c r="CS54" i="1" s="1"/>
  <c r="AF54" i="1"/>
  <c r="AG54" i="1"/>
  <c r="AH54" i="1"/>
  <c r="CV54" i="1" s="1"/>
  <c r="AI54" i="1"/>
  <c r="CW54" i="1" s="1"/>
  <c r="AJ54" i="1"/>
  <c r="CQ54" i="1"/>
  <c r="CR54" i="1"/>
  <c r="CT54" i="1"/>
  <c r="CU54" i="1"/>
  <c r="CX54" i="1"/>
  <c r="FR54" i="1"/>
  <c r="GL54" i="1"/>
  <c r="GN54" i="1"/>
  <c r="GP54" i="1"/>
  <c r="GV54" i="1"/>
  <c r="I55" i="1"/>
  <c r="S55" i="1" s="1"/>
  <c r="AC55" i="1"/>
  <c r="AB55" i="1" s="1"/>
  <c r="AD55" i="1"/>
  <c r="CR55" i="1" s="1"/>
  <c r="AE55" i="1"/>
  <c r="AF55" i="1"/>
  <c r="AG55" i="1"/>
  <c r="AH55" i="1"/>
  <c r="CV55" i="1" s="1"/>
  <c r="AI55" i="1"/>
  <c r="AJ55" i="1"/>
  <c r="CS55" i="1"/>
  <c r="CT55" i="1"/>
  <c r="CU55" i="1"/>
  <c r="CW55" i="1"/>
  <c r="CX55" i="1"/>
  <c r="FR55" i="1"/>
  <c r="GL55" i="1"/>
  <c r="GN55" i="1"/>
  <c r="GP55" i="1"/>
  <c r="GV55" i="1"/>
  <c r="I56" i="1"/>
  <c r="GX56" i="1" s="1"/>
  <c r="AB56" i="1"/>
  <c r="AC56" i="1"/>
  <c r="CQ56" i="1" s="1"/>
  <c r="AE56" i="1"/>
  <c r="AD56" i="1" s="1"/>
  <c r="CR56" i="1" s="1"/>
  <c r="AF56" i="1"/>
  <c r="AG56" i="1"/>
  <c r="CU56" i="1" s="1"/>
  <c r="AH56" i="1"/>
  <c r="AI56" i="1"/>
  <c r="CW56" i="1" s="1"/>
  <c r="AJ56" i="1"/>
  <c r="CX56" i="1" s="1"/>
  <c r="CS56" i="1"/>
  <c r="CT56" i="1"/>
  <c r="CV56" i="1"/>
  <c r="FR56" i="1"/>
  <c r="GL56" i="1"/>
  <c r="GO56" i="1"/>
  <c r="GP56" i="1"/>
  <c r="GV56" i="1"/>
  <c r="I57" i="1"/>
  <c r="AC57" i="1"/>
  <c r="AE57" i="1"/>
  <c r="AD57" i="1" s="1"/>
  <c r="CR57" i="1" s="1"/>
  <c r="AF57" i="1"/>
  <c r="AG57" i="1"/>
  <c r="AH57" i="1"/>
  <c r="AI57" i="1"/>
  <c r="CW57" i="1" s="1"/>
  <c r="AJ57" i="1"/>
  <c r="CQ57" i="1"/>
  <c r="P57" i="1" s="1"/>
  <c r="CT57" i="1"/>
  <c r="CU57" i="1"/>
  <c r="CV57" i="1"/>
  <c r="CX57" i="1"/>
  <c r="W57" i="1" s="1"/>
  <c r="FR57" i="1"/>
  <c r="GL57" i="1"/>
  <c r="GO57" i="1"/>
  <c r="GP57" i="1"/>
  <c r="GV57" i="1"/>
  <c r="I58" i="1"/>
  <c r="AC58" i="1"/>
  <c r="AB58" i="1" s="1"/>
  <c r="AD58" i="1"/>
  <c r="CR58" i="1" s="1"/>
  <c r="AE58" i="1"/>
  <c r="AF58" i="1"/>
  <c r="AG58" i="1"/>
  <c r="AH58" i="1"/>
  <c r="CV58" i="1" s="1"/>
  <c r="AI58" i="1"/>
  <c r="AJ58" i="1"/>
  <c r="CQ58" i="1"/>
  <c r="CS58" i="1"/>
  <c r="CT58" i="1"/>
  <c r="CU58" i="1"/>
  <c r="T58" i="1" s="1"/>
  <c r="CW58" i="1"/>
  <c r="CX58" i="1"/>
  <c r="FR58" i="1"/>
  <c r="GL58" i="1"/>
  <c r="GO58" i="1"/>
  <c r="GP58" i="1"/>
  <c r="GV58" i="1"/>
  <c r="GX58" i="1"/>
  <c r="I59" i="1"/>
  <c r="AC59" i="1"/>
  <c r="AE59" i="1"/>
  <c r="CS59" i="1" s="1"/>
  <c r="AF59" i="1"/>
  <c r="AG59" i="1"/>
  <c r="CU59" i="1" s="1"/>
  <c r="T59" i="1" s="1"/>
  <c r="AH59" i="1"/>
  <c r="AI59" i="1"/>
  <c r="CW59" i="1" s="1"/>
  <c r="AJ59" i="1"/>
  <c r="CT59" i="1"/>
  <c r="S59" i="1" s="1"/>
  <c r="CV59" i="1"/>
  <c r="CX59" i="1"/>
  <c r="FR59" i="1"/>
  <c r="GL59" i="1"/>
  <c r="GO59" i="1"/>
  <c r="GP59" i="1"/>
  <c r="GV59" i="1"/>
  <c r="GX59" i="1"/>
  <c r="I60" i="1"/>
  <c r="GX60" i="1" s="1"/>
  <c r="AC60" i="1"/>
  <c r="AE60" i="1"/>
  <c r="AD60" i="1" s="1"/>
  <c r="AF60" i="1"/>
  <c r="CT60" i="1" s="1"/>
  <c r="AG60" i="1"/>
  <c r="AH60" i="1"/>
  <c r="AI60" i="1"/>
  <c r="AJ60" i="1"/>
  <c r="CX60" i="1" s="1"/>
  <c r="CQ60" i="1"/>
  <c r="P60" i="1" s="1"/>
  <c r="CS60" i="1"/>
  <c r="CU60" i="1"/>
  <c r="CV60" i="1"/>
  <c r="CW60" i="1"/>
  <c r="V60" i="1" s="1"/>
  <c r="FR60" i="1"/>
  <c r="GL60" i="1"/>
  <c r="GO60" i="1"/>
  <c r="GP60" i="1"/>
  <c r="GV60" i="1"/>
  <c r="I61" i="1"/>
  <c r="AC61" i="1"/>
  <c r="AE61" i="1"/>
  <c r="AF61" i="1"/>
  <c r="AG61" i="1"/>
  <c r="AH61" i="1"/>
  <c r="AI61" i="1"/>
  <c r="CW61" i="1" s="1"/>
  <c r="AJ61" i="1"/>
  <c r="CQ61" i="1"/>
  <c r="CT61" i="1"/>
  <c r="CU61" i="1"/>
  <c r="CV61" i="1"/>
  <c r="CX61" i="1"/>
  <c r="FR61" i="1"/>
  <c r="GL61" i="1"/>
  <c r="GO61" i="1"/>
  <c r="GP61" i="1"/>
  <c r="GV61" i="1"/>
  <c r="C62" i="1"/>
  <c r="D62" i="1"/>
  <c r="AC62" i="1"/>
  <c r="AE62" i="1"/>
  <c r="AD62" i="1" s="1"/>
  <c r="CR62" i="1" s="1"/>
  <c r="Q62" i="1" s="1"/>
  <c r="AF62" i="1"/>
  <c r="AG62" i="1"/>
  <c r="CU62" i="1" s="1"/>
  <c r="T62" i="1" s="1"/>
  <c r="AH62" i="1"/>
  <c r="AI62" i="1"/>
  <c r="CW62" i="1" s="1"/>
  <c r="V62" i="1" s="1"/>
  <c r="AJ62" i="1"/>
  <c r="CS62" i="1"/>
  <c r="R62" i="1" s="1"/>
  <c r="GK62" i="1" s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C63" i="1"/>
  <c r="D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CX63" i="1"/>
  <c r="W63" i="1" s="1"/>
  <c r="FR63" i="1"/>
  <c r="GL63" i="1"/>
  <c r="GO63" i="1"/>
  <c r="GP63" i="1"/>
  <c r="GV63" i="1"/>
  <c r="GX63" i="1" s="1"/>
  <c r="I64" i="1"/>
  <c r="GX64" i="1" s="1"/>
  <c r="AC64" i="1"/>
  <c r="AB64" i="1" s="1"/>
  <c r="AD64" i="1"/>
  <c r="CR64" i="1" s="1"/>
  <c r="AE64" i="1"/>
  <c r="AF64" i="1"/>
  <c r="AG64" i="1"/>
  <c r="AH64" i="1"/>
  <c r="CV64" i="1" s="1"/>
  <c r="AI64" i="1"/>
  <c r="AJ64" i="1"/>
  <c r="CQ64" i="1"/>
  <c r="CS64" i="1"/>
  <c r="CT64" i="1"/>
  <c r="CU64" i="1"/>
  <c r="T64" i="1" s="1"/>
  <c r="CW64" i="1"/>
  <c r="CX64" i="1"/>
  <c r="FR64" i="1"/>
  <c r="GL64" i="1"/>
  <c r="GO64" i="1"/>
  <c r="GP64" i="1"/>
  <c r="GV64" i="1"/>
  <c r="I65" i="1"/>
  <c r="AC65" i="1"/>
  <c r="AE65" i="1"/>
  <c r="AD65" i="1" s="1"/>
  <c r="CR65" i="1" s="1"/>
  <c r="AF65" i="1"/>
  <c r="AG65" i="1"/>
  <c r="CU65" i="1" s="1"/>
  <c r="AH65" i="1"/>
  <c r="AI65" i="1"/>
  <c r="AJ65" i="1"/>
  <c r="CS65" i="1"/>
  <c r="CT65" i="1"/>
  <c r="CV65" i="1"/>
  <c r="CW65" i="1"/>
  <c r="CX65" i="1"/>
  <c r="FR65" i="1"/>
  <c r="GL65" i="1"/>
  <c r="GO65" i="1"/>
  <c r="GP65" i="1"/>
  <c r="GV65" i="1"/>
  <c r="I66" i="1"/>
  <c r="GX66" i="1" s="1"/>
  <c r="AC66" i="1"/>
  <c r="AE66" i="1"/>
  <c r="AD66" i="1" s="1"/>
  <c r="AF66" i="1"/>
  <c r="CT66" i="1" s="1"/>
  <c r="AG66" i="1"/>
  <c r="AH66" i="1"/>
  <c r="AI66" i="1"/>
  <c r="AJ66" i="1"/>
  <c r="CX66" i="1" s="1"/>
  <c r="CQ66" i="1"/>
  <c r="P66" i="1" s="1"/>
  <c r="CS66" i="1"/>
  <c r="CU66" i="1"/>
  <c r="CV66" i="1"/>
  <c r="CW66" i="1"/>
  <c r="V66" i="1" s="1"/>
  <c r="FR66" i="1"/>
  <c r="GL66" i="1"/>
  <c r="GO66" i="1"/>
  <c r="GP66" i="1"/>
  <c r="GV66" i="1"/>
  <c r="I67" i="1"/>
  <c r="AC67" i="1"/>
  <c r="CQ67" i="1" s="1"/>
  <c r="AE67" i="1"/>
  <c r="AD67" i="1" s="1"/>
  <c r="CR67" i="1" s="1"/>
  <c r="AF67" i="1"/>
  <c r="AG67" i="1"/>
  <c r="AH67" i="1"/>
  <c r="AI67" i="1"/>
  <c r="CW67" i="1" s="1"/>
  <c r="AJ67" i="1"/>
  <c r="CT67" i="1"/>
  <c r="CU67" i="1"/>
  <c r="CV67" i="1"/>
  <c r="CX67" i="1"/>
  <c r="FR67" i="1"/>
  <c r="GL67" i="1"/>
  <c r="GO67" i="1"/>
  <c r="GP67" i="1"/>
  <c r="GV67" i="1"/>
  <c r="I68" i="1"/>
  <c r="AC68" i="1"/>
  <c r="AB68" i="1" s="1"/>
  <c r="AD68" i="1"/>
  <c r="CR68" i="1" s="1"/>
  <c r="AE68" i="1"/>
  <c r="AF68" i="1"/>
  <c r="AG68" i="1"/>
  <c r="AH68" i="1"/>
  <c r="CV68" i="1" s="1"/>
  <c r="AI68" i="1"/>
  <c r="AJ68" i="1"/>
  <c r="CQ68" i="1"/>
  <c r="CS68" i="1"/>
  <c r="CT68" i="1"/>
  <c r="CU68" i="1"/>
  <c r="T68" i="1" s="1"/>
  <c r="CW68" i="1"/>
  <c r="CX68" i="1"/>
  <c r="FR68" i="1"/>
  <c r="GL68" i="1"/>
  <c r="GO68" i="1"/>
  <c r="GP68" i="1"/>
  <c r="GV68" i="1"/>
  <c r="GX68" i="1"/>
  <c r="I69" i="1"/>
  <c r="GX69" i="1" s="1"/>
  <c r="AC69" i="1"/>
  <c r="AE69" i="1"/>
  <c r="AD69" i="1" s="1"/>
  <c r="CR69" i="1" s="1"/>
  <c r="AF69" i="1"/>
  <c r="AG69" i="1"/>
  <c r="CU69" i="1" s="1"/>
  <c r="AH69" i="1"/>
  <c r="AI69" i="1"/>
  <c r="AJ69" i="1"/>
  <c r="CS69" i="1"/>
  <c r="R69" i="1" s="1"/>
  <c r="GK69" i="1" s="1"/>
  <c r="CT69" i="1"/>
  <c r="CV69" i="1"/>
  <c r="CW69" i="1"/>
  <c r="CX69" i="1"/>
  <c r="W69" i="1" s="1"/>
  <c r="FR69" i="1"/>
  <c r="GL69" i="1"/>
  <c r="GO69" i="1"/>
  <c r="GP69" i="1"/>
  <c r="GV69" i="1"/>
  <c r="I70" i="1"/>
  <c r="GX70" i="1" s="1"/>
  <c r="AC70" i="1"/>
  <c r="AE70" i="1"/>
  <c r="AD70" i="1" s="1"/>
  <c r="AF70" i="1"/>
  <c r="CT70" i="1" s="1"/>
  <c r="AG70" i="1"/>
  <c r="AH70" i="1"/>
  <c r="AI70" i="1"/>
  <c r="AJ70" i="1"/>
  <c r="CX70" i="1" s="1"/>
  <c r="CQ70" i="1"/>
  <c r="P70" i="1" s="1"/>
  <c r="CS70" i="1"/>
  <c r="CU70" i="1"/>
  <c r="CV70" i="1"/>
  <c r="CW70" i="1"/>
  <c r="V70" i="1" s="1"/>
  <c r="FR70" i="1"/>
  <c r="GL70" i="1"/>
  <c r="GO70" i="1"/>
  <c r="GP70" i="1"/>
  <c r="GV70" i="1"/>
  <c r="I71" i="1"/>
  <c r="AC71" i="1"/>
  <c r="CQ71" i="1" s="1"/>
  <c r="AE71" i="1"/>
  <c r="AD71" i="1" s="1"/>
  <c r="CR71" i="1" s="1"/>
  <c r="AF71" i="1"/>
  <c r="AG71" i="1"/>
  <c r="AH71" i="1"/>
  <c r="AI71" i="1"/>
  <c r="CW71" i="1" s="1"/>
  <c r="AJ71" i="1"/>
  <c r="CT71" i="1"/>
  <c r="CU71" i="1"/>
  <c r="CV71" i="1"/>
  <c r="CX71" i="1"/>
  <c r="FR71" i="1"/>
  <c r="GL71" i="1"/>
  <c r="GO71" i="1"/>
  <c r="GP71" i="1"/>
  <c r="GV71" i="1"/>
  <c r="I72" i="1"/>
  <c r="AC72" i="1"/>
  <c r="AB72" i="1" s="1"/>
  <c r="AD72" i="1"/>
  <c r="CR72" i="1" s="1"/>
  <c r="AE72" i="1"/>
  <c r="CS72" i="1" s="1"/>
  <c r="AF72" i="1"/>
  <c r="AG72" i="1"/>
  <c r="AH72" i="1"/>
  <c r="CV72" i="1" s="1"/>
  <c r="AI72" i="1"/>
  <c r="CW72" i="1" s="1"/>
  <c r="AJ72" i="1"/>
  <c r="CQ72" i="1"/>
  <c r="CT72" i="1"/>
  <c r="CU72" i="1"/>
  <c r="CX72" i="1"/>
  <c r="W72" i="1" s="1"/>
  <c r="FR72" i="1"/>
  <c r="GL72" i="1"/>
  <c r="GO72" i="1"/>
  <c r="GP72" i="1"/>
  <c r="GV72" i="1"/>
  <c r="I73" i="1"/>
  <c r="AC73" i="1"/>
  <c r="AD73" i="1"/>
  <c r="AE73" i="1"/>
  <c r="AF73" i="1"/>
  <c r="AG73" i="1"/>
  <c r="CU73" i="1" s="1"/>
  <c r="AH73" i="1"/>
  <c r="AI73" i="1"/>
  <c r="AJ73" i="1"/>
  <c r="CR73" i="1"/>
  <c r="CS73" i="1"/>
  <c r="CT73" i="1"/>
  <c r="CV73" i="1"/>
  <c r="U73" i="1" s="1"/>
  <c r="CW73" i="1"/>
  <c r="CX73" i="1"/>
  <c r="FR73" i="1"/>
  <c r="GL73" i="1"/>
  <c r="GO73" i="1"/>
  <c r="GP73" i="1"/>
  <c r="GV73" i="1"/>
  <c r="GX73" i="1"/>
  <c r="I74" i="1"/>
  <c r="AC74" i="1"/>
  <c r="CQ74" i="1" s="1"/>
  <c r="AE74" i="1"/>
  <c r="AD74" i="1" s="1"/>
  <c r="AF74" i="1"/>
  <c r="CT74" i="1" s="1"/>
  <c r="AG74" i="1"/>
  <c r="CU74" i="1" s="1"/>
  <c r="AH74" i="1"/>
  <c r="AI74" i="1"/>
  <c r="AJ74" i="1"/>
  <c r="CX74" i="1" s="1"/>
  <c r="CS74" i="1"/>
  <c r="R74" i="1" s="1"/>
  <c r="GK74" i="1" s="1"/>
  <c r="CV74" i="1"/>
  <c r="CW74" i="1"/>
  <c r="FR74" i="1"/>
  <c r="GL74" i="1"/>
  <c r="GO74" i="1"/>
  <c r="GP74" i="1"/>
  <c r="GV74" i="1"/>
  <c r="GX74" i="1"/>
  <c r="I75" i="1"/>
  <c r="AC75" i="1"/>
  <c r="AE75" i="1"/>
  <c r="AD75" i="1" s="1"/>
  <c r="AF75" i="1"/>
  <c r="CT75" i="1" s="1"/>
  <c r="AG75" i="1"/>
  <c r="AH75" i="1"/>
  <c r="AI75" i="1"/>
  <c r="CW75" i="1" s="1"/>
  <c r="AJ75" i="1"/>
  <c r="CX75" i="1" s="1"/>
  <c r="CU75" i="1"/>
  <c r="CV75" i="1"/>
  <c r="FR75" i="1"/>
  <c r="GL75" i="1"/>
  <c r="GO75" i="1"/>
  <c r="GP75" i="1"/>
  <c r="GV75" i="1"/>
  <c r="I76" i="1"/>
  <c r="AC76" i="1"/>
  <c r="AB76" i="1" s="1"/>
  <c r="AD76" i="1"/>
  <c r="CR76" i="1" s="1"/>
  <c r="AE76" i="1"/>
  <c r="CS76" i="1" s="1"/>
  <c r="AF76" i="1"/>
  <c r="AG76" i="1"/>
  <c r="AH76" i="1"/>
  <c r="CV76" i="1" s="1"/>
  <c r="AI76" i="1"/>
  <c r="CW76" i="1" s="1"/>
  <c r="AJ76" i="1"/>
  <c r="CQ76" i="1"/>
  <c r="CT76" i="1"/>
  <c r="CU76" i="1"/>
  <c r="CX76" i="1"/>
  <c r="W76" i="1" s="1"/>
  <c r="FR76" i="1"/>
  <c r="GL76" i="1"/>
  <c r="GO76" i="1"/>
  <c r="GP76" i="1"/>
  <c r="GV76" i="1"/>
  <c r="I77" i="1"/>
  <c r="GX77" i="1" s="1"/>
  <c r="AC77" i="1"/>
  <c r="AB77" i="1" s="1"/>
  <c r="AD77" i="1"/>
  <c r="CR77" i="1" s="1"/>
  <c r="AE77" i="1"/>
  <c r="AF77" i="1"/>
  <c r="AG77" i="1"/>
  <c r="CU77" i="1" s="1"/>
  <c r="AH77" i="1"/>
  <c r="CV77" i="1" s="1"/>
  <c r="AI77" i="1"/>
  <c r="AJ77" i="1"/>
  <c r="CS77" i="1"/>
  <c r="CT77" i="1"/>
  <c r="CW77" i="1"/>
  <c r="CX77" i="1"/>
  <c r="W77" i="1" s="1"/>
  <c r="FR77" i="1"/>
  <c r="GL77" i="1"/>
  <c r="GO77" i="1"/>
  <c r="GP77" i="1"/>
  <c r="GV77" i="1"/>
  <c r="I78" i="1"/>
  <c r="AC78" i="1"/>
  <c r="CQ78" i="1" s="1"/>
  <c r="AE78" i="1"/>
  <c r="AD78" i="1" s="1"/>
  <c r="AF78" i="1"/>
  <c r="CT78" i="1" s="1"/>
  <c r="AG78" i="1"/>
  <c r="CU78" i="1" s="1"/>
  <c r="T78" i="1" s="1"/>
  <c r="AH78" i="1"/>
  <c r="AI78" i="1"/>
  <c r="AJ78" i="1"/>
  <c r="CX78" i="1" s="1"/>
  <c r="CS78" i="1"/>
  <c r="R78" i="1" s="1"/>
  <c r="GK78" i="1" s="1"/>
  <c r="CV78" i="1"/>
  <c r="CW78" i="1"/>
  <c r="FR78" i="1"/>
  <c r="GL78" i="1"/>
  <c r="GO78" i="1"/>
  <c r="GP78" i="1"/>
  <c r="GV78" i="1"/>
  <c r="GX78" i="1"/>
  <c r="I79" i="1"/>
  <c r="AC79" i="1"/>
  <c r="AE79" i="1"/>
  <c r="AD79" i="1" s="1"/>
  <c r="AF79" i="1"/>
  <c r="CT79" i="1" s="1"/>
  <c r="AG79" i="1"/>
  <c r="AH79" i="1"/>
  <c r="AI79" i="1"/>
  <c r="CW79" i="1" s="1"/>
  <c r="AJ79" i="1"/>
  <c r="CX79" i="1" s="1"/>
  <c r="CQ79" i="1"/>
  <c r="P79" i="1" s="1"/>
  <c r="CU79" i="1"/>
  <c r="CV79" i="1"/>
  <c r="FR79" i="1"/>
  <c r="GL79" i="1"/>
  <c r="GO79" i="1"/>
  <c r="GP79" i="1"/>
  <c r="GV79" i="1"/>
  <c r="I80" i="1"/>
  <c r="AC80" i="1"/>
  <c r="AB80" i="1" s="1"/>
  <c r="AD80" i="1"/>
  <c r="CR80" i="1" s="1"/>
  <c r="AE80" i="1"/>
  <c r="CS80" i="1" s="1"/>
  <c r="AF80" i="1"/>
  <c r="AG80" i="1"/>
  <c r="AH80" i="1"/>
  <c r="CV80" i="1" s="1"/>
  <c r="AI80" i="1"/>
  <c r="CW80" i="1" s="1"/>
  <c r="AJ80" i="1"/>
  <c r="CQ80" i="1"/>
  <c r="CT80" i="1"/>
  <c r="CU80" i="1"/>
  <c r="CX80" i="1"/>
  <c r="W80" i="1" s="1"/>
  <c r="FR80" i="1"/>
  <c r="GL80" i="1"/>
  <c r="GO80" i="1"/>
  <c r="GP80" i="1"/>
  <c r="GV80" i="1"/>
  <c r="I81" i="1"/>
  <c r="GX81" i="1" s="1"/>
  <c r="AC81" i="1"/>
  <c r="AB81" i="1" s="1"/>
  <c r="AD81" i="1"/>
  <c r="CR81" i="1" s="1"/>
  <c r="AE81" i="1"/>
  <c r="AF81" i="1"/>
  <c r="AG81" i="1"/>
  <c r="CU81" i="1" s="1"/>
  <c r="AH81" i="1"/>
  <c r="CV81" i="1" s="1"/>
  <c r="AI81" i="1"/>
  <c r="AJ81" i="1"/>
  <c r="CS81" i="1"/>
  <c r="CT81" i="1"/>
  <c r="CW81" i="1"/>
  <c r="CX81" i="1"/>
  <c r="W81" i="1" s="1"/>
  <c r="FR81" i="1"/>
  <c r="GL81" i="1"/>
  <c r="GO81" i="1"/>
  <c r="GP81" i="1"/>
  <c r="GV81" i="1"/>
  <c r="I82" i="1"/>
  <c r="AC82" i="1"/>
  <c r="CQ82" i="1" s="1"/>
  <c r="AE82" i="1"/>
  <c r="AD82" i="1" s="1"/>
  <c r="AF82" i="1"/>
  <c r="CT82" i="1" s="1"/>
  <c r="AG82" i="1"/>
  <c r="CU82" i="1" s="1"/>
  <c r="T82" i="1" s="1"/>
  <c r="AH82" i="1"/>
  <c r="AI82" i="1"/>
  <c r="AJ82" i="1"/>
  <c r="CX82" i="1" s="1"/>
  <c r="CS82" i="1"/>
  <c r="R82" i="1" s="1"/>
  <c r="GK82" i="1" s="1"/>
  <c r="CV82" i="1"/>
  <c r="CW82" i="1"/>
  <c r="FR82" i="1"/>
  <c r="GL82" i="1"/>
  <c r="GO82" i="1"/>
  <c r="GP82" i="1"/>
  <c r="GV82" i="1"/>
  <c r="GX82" i="1"/>
  <c r="I83" i="1"/>
  <c r="AC83" i="1"/>
  <c r="AE83" i="1"/>
  <c r="AD83" i="1" s="1"/>
  <c r="AF83" i="1"/>
  <c r="CT83" i="1" s="1"/>
  <c r="AG83" i="1"/>
  <c r="AH83" i="1"/>
  <c r="AI83" i="1"/>
  <c r="CW83" i="1" s="1"/>
  <c r="AJ83" i="1"/>
  <c r="CX83" i="1" s="1"/>
  <c r="CQ83" i="1"/>
  <c r="P83" i="1" s="1"/>
  <c r="CU83" i="1"/>
  <c r="CV83" i="1"/>
  <c r="FR83" i="1"/>
  <c r="GL83" i="1"/>
  <c r="GO83" i="1"/>
  <c r="GP83" i="1"/>
  <c r="GV83" i="1"/>
  <c r="I84" i="1"/>
  <c r="AC84" i="1"/>
  <c r="AB84" i="1" s="1"/>
  <c r="AD84" i="1"/>
  <c r="CR84" i="1" s="1"/>
  <c r="AE84" i="1"/>
  <c r="CS84" i="1" s="1"/>
  <c r="AF84" i="1"/>
  <c r="AG84" i="1"/>
  <c r="AH84" i="1"/>
  <c r="CV84" i="1" s="1"/>
  <c r="AI84" i="1"/>
  <c r="CW84" i="1" s="1"/>
  <c r="AJ84" i="1"/>
  <c r="CQ84" i="1"/>
  <c r="CT84" i="1"/>
  <c r="CU84" i="1"/>
  <c r="CX84" i="1"/>
  <c r="W84" i="1" s="1"/>
  <c r="FR84" i="1"/>
  <c r="GL84" i="1"/>
  <c r="GO84" i="1"/>
  <c r="GP84" i="1"/>
  <c r="GV84" i="1"/>
  <c r="I85" i="1"/>
  <c r="GX85" i="1" s="1"/>
  <c r="AC85" i="1"/>
  <c r="AD85" i="1"/>
  <c r="CR85" i="1" s="1"/>
  <c r="AE85" i="1"/>
  <c r="AF85" i="1"/>
  <c r="AG85" i="1"/>
  <c r="CU85" i="1" s="1"/>
  <c r="AH85" i="1"/>
  <c r="CV85" i="1" s="1"/>
  <c r="AI85" i="1"/>
  <c r="AJ85" i="1"/>
  <c r="CS85" i="1"/>
  <c r="CT85" i="1"/>
  <c r="CW85" i="1"/>
  <c r="CX85" i="1"/>
  <c r="W85" i="1" s="1"/>
  <c r="FR85" i="1"/>
  <c r="GL85" i="1"/>
  <c r="GO85" i="1"/>
  <c r="GP85" i="1"/>
  <c r="GV85" i="1"/>
  <c r="I86" i="1"/>
  <c r="V86" i="1" s="1"/>
  <c r="AC86" i="1"/>
  <c r="CQ86" i="1" s="1"/>
  <c r="AE86" i="1"/>
  <c r="AD86" i="1" s="1"/>
  <c r="CR86" i="1" s="1"/>
  <c r="AF86" i="1"/>
  <c r="CT86" i="1" s="1"/>
  <c r="AG86" i="1"/>
  <c r="CU86" i="1" s="1"/>
  <c r="AH86" i="1"/>
  <c r="AI86" i="1"/>
  <c r="AJ86" i="1"/>
  <c r="CX86" i="1" s="1"/>
  <c r="CS86" i="1"/>
  <c r="R86" i="1" s="1"/>
  <c r="GK86" i="1" s="1"/>
  <c r="CV86" i="1"/>
  <c r="CW86" i="1"/>
  <c r="FR86" i="1"/>
  <c r="GL86" i="1"/>
  <c r="GN86" i="1"/>
  <c r="GP86" i="1"/>
  <c r="GV86" i="1"/>
  <c r="I87" i="1"/>
  <c r="GX87" i="1" s="1"/>
  <c r="AC87" i="1"/>
  <c r="AE87" i="1"/>
  <c r="AD87" i="1" s="1"/>
  <c r="AB87" i="1" s="1"/>
  <c r="AF87" i="1"/>
  <c r="CT87" i="1" s="1"/>
  <c r="AG87" i="1"/>
  <c r="AH87" i="1"/>
  <c r="AI87" i="1"/>
  <c r="AJ87" i="1"/>
  <c r="CX87" i="1" s="1"/>
  <c r="CQ87" i="1"/>
  <c r="P87" i="1" s="1"/>
  <c r="CR87" i="1"/>
  <c r="CS87" i="1"/>
  <c r="CU87" i="1"/>
  <c r="CV87" i="1"/>
  <c r="U87" i="1" s="1"/>
  <c r="CW87" i="1"/>
  <c r="FR87" i="1"/>
  <c r="GL87" i="1"/>
  <c r="GN87" i="1"/>
  <c r="GP87" i="1"/>
  <c r="GV87" i="1"/>
  <c r="I88" i="1"/>
  <c r="T88" i="1" s="1"/>
  <c r="AC88" i="1"/>
  <c r="AE88" i="1"/>
  <c r="CS88" i="1" s="1"/>
  <c r="AF88" i="1"/>
  <c r="AG88" i="1"/>
  <c r="AH88" i="1"/>
  <c r="AI88" i="1"/>
  <c r="CW88" i="1" s="1"/>
  <c r="AJ88" i="1"/>
  <c r="CQ88" i="1"/>
  <c r="CT88" i="1"/>
  <c r="CU88" i="1"/>
  <c r="CV88" i="1"/>
  <c r="CX88" i="1"/>
  <c r="FR88" i="1"/>
  <c r="GL88" i="1"/>
  <c r="GO88" i="1"/>
  <c r="GP88" i="1"/>
  <c r="GV88" i="1"/>
  <c r="I89" i="1"/>
  <c r="T89" i="1" s="1"/>
  <c r="AC89" i="1"/>
  <c r="AD89" i="1"/>
  <c r="CR89" i="1" s="1"/>
  <c r="AE89" i="1"/>
  <c r="AF89" i="1"/>
  <c r="AG89" i="1"/>
  <c r="AH89" i="1"/>
  <c r="CV89" i="1" s="1"/>
  <c r="AI89" i="1"/>
  <c r="AJ89" i="1"/>
  <c r="CQ89" i="1"/>
  <c r="CS89" i="1"/>
  <c r="CT89" i="1"/>
  <c r="CU89" i="1"/>
  <c r="CW89" i="1"/>
  <c r="CX89" i="1"/>
  <c r="FR89" i="1"/>
  <c r="GL89" i="1"/>
  <c r="GO89" i="1"/>
  <c r="GP89" i="1"/>
  <c r="GV89" i="1"/>
  <c r="I90" i="1"/>
  <c r="GX90" i="1" s="1"/>
  <c r="AC90" i="1"/>
  <c r="AD90" i="1"/>
  <c r="CR90" i="1" s="1"/>
  <c r="AE90" i="1"/>
  <c r="AF90" i="1"/>
  <c r="CT90" i="1" s="1"/>
  <c r="S90" i="1" s="1"/>
  <c r="AG90" i="1"/>
  <c r="AH90" i="1"/>
  <c r="CV90" i="1" s="1"/>
  <c r="AI90" i="1"/>
  <c r="AJ90" i="1"/>
  <c r="CX90" i="1" s="1"/>
  <c r="W90" i="1" s="1"/>
  <c r="CQ90" i="1"/>
  <c r="CS90" i="1"/>
  <c r="CU90" i="1"/>
  <c r="CW90" i="1"/>
  <c r="V90" i="1" s="1"/>
  <c r="FR90" i="1"/>
  <c r="GL90" i="1"/>
  <c r="GO90" i="1"/>
  <c r="GP90" i="1"/>
  <c r="GV90" i="1"/>
  <c r="I91" i="1"/>
  <c r="AC91" i="1"/>
  <c r="CQ91" i="1" s="1"/>
  <c r="AE91" i="1"/>
  <c r="AD91" i="1" s="1"/>
  <c r="CR91" i="1" s="1"/>
  <c r="AF91" i="1"/>
  <c r="AG91" i="1"/>
  <c r="CU91" i="1" s="1"/>
  <c r="T91" i="1" s="1"/>
  <c r="AH91" i="1"/>
  <c r="AI91" i="1"/>
  <c r="CW91" i="1" s="1"/>
  <c r="AJ91" i="1"/>
  <c r="CT91" i="1"/>
  <c r="S91" i="1" s="1"/>
  <c r="CV91" i="1"/>
  <c r="CX91" i="1"/>
  <c r="FR91" i="1"/>
  <c r="GL91" i="1"/>
  <c r="GO91" i="1"/>
  <c r="GP91" i="1"/>
  <c r="GV91" i="1"/>
  <c r="I92" i="1"/>
  <c r="AC92" i="1"/>
  <c r="AD92" i="1"/>
  <c r="AE92" i="1"/>
  <c r="AF92" i="1"/>
  <c r="CT92" i="1" s="1"/>
  <c r="S92" i="1" s="1"/>
  <c r="AG92" i="1"/>
  <c r="AH92" i="1"/>
  <c r="AI92" i="1"/>
  <c r="AJ92" i="1"/>
  <c r="CX92" i="1" s="1"/>
  <c r="W92" i="1" s="1"/>
  <c r="CQ92" i="1"/>
  <c r="CR92" i="1"/>
  <c r="CS92" i="1"/>
  <c r="CU92" i="1"/>
  <c r="T92" i="1" s="1"/>
  <c r="CV92" i="1"/>
  <c r="CW92" i="1"/>
  <c r="FR92" i="1"/>
  <c r="GL92" i="1"/>
  <c r="GO92" i="1"/>
  <c r="GP92" i="1"/>
  <c r="GV92" i="1"/>
  <c r="GX92" i="1"/>
  <c r="I93" i="1"/>
  <c r="AC93" i="1"/>
  <c r="AE93" i="1"/>
  <c r="CS93" i="1" s="1"/>
  <c r="AF93" i="1"/>
  <c r="AG93" i="1"/>
  <c r="AH93" i="1"/>
  <c r="AI93" i="1"/>
  <c r="CW93" i="1" s="1"/>
  <c r="AJ93" i="1"/>
  <c r="CQ93" i="1"/>
  <c r="P93" i="1" s="1"/>
  <c r="CT93" i="1"/>
  <c r="CU93" i="1"/>
  <c r="CV93" i="1"/>
  <c r="CX93" i="1"/>
  <c r="W93" i="1" s="1"/>
  <c r="FR93" i="1"/>
  <c r="GL93" i="1"/>
  <c r="GO93" i="1"/>
  <c r="GP93" i="1"/>
  <c r="GV93" i="1"/>
  <c r="C94" i="1"/>
  <c r="D94" i="1"/>
  <c r="AC94" i="1"/>
  <c r="CQ94" i="1" s="1"/>
  <c r="P94" i="1" s="1"/>
  <c r="AE94" i="1"/>
  <c r="AD94" i="1" s="1"/>
  <c r="CR94" i="1" s="1"/>
  <c r="Q94" i="1" s="1"/>
  <c r="AF94" i="1"/>
  <c r="AG94" i="1"/>
  <c r="CU94" i="1" s="1"/>
  <c r="T94" i="1" s="1"/>
  <c r="AH94" i="1"/>
  <c r="AI94" i="1"/>
  <c r="CW94" i="1" s="1"/>
  <c r="V94" i="1" s="1"/>
  <c r="AJ94" i="1"/>
  <c r="CS94" i="1"/>
  <c r="R94" i="1" s="1"/>
  <c r="GK94" i="1" s="1"/>
  <c r="CT94" i="1"/>
  <c r="S94" i="1" s="1"/>
  <c r="CV94" i="1"/>
  <c r="U94" i="1" s="1"/>
  <c r="CX94" i="1"/>
  <c r="W94" i="1" s="1"/>
  <c r="FR94" i="1"/>
  <c r="GL94" i="1"/>
  <c r="GO94" i="1"/>
  <c r="GP94" i="1"/>
  <c r="GV94" i="1"/>
  <c r="GX94" i="1" s="1"/>
  <c r="C95" i="1"/>
  <c r="D95" i="1"/>
  <c r="AC95" i="1"/>
  <c r="AE95" i="1"/>
  <c r="AF95" i="1"/>
  <c r="AG95" i="1"/>
  <c r="CU95" i="1" s="1"/>
  <c r="T95" i="1" s="1"/>
  <c r="AH95" i="1"/>
  <c r="AI95" i="1"/>
  <c r="CW95" i="1" s="1"/>
  <c r="V95" i="1" s="1"/>
  <c r="AJ95" i="1"/>
  <c r="CX95" i="1"/>
  <c r="W95" i="1" s="1"/>
  <c r="FR95" i="1"/>
  <c r="GL95" i="1"/>
  <c r="GO95" i="1"/>
  <c r="GP95" i="1"/>
  <c r="GV95" i="1"/>
  <c r="GX95" i="1" s="1"/>
  <c r="I96" i="1"/>
  <c r="AC96" i="1"/>
  <c r="AD96" i="1"/>
  <c r="CR96" i="1" s="1"/>
  <c r="AE96" i="1"/>
  <c r="AF96" i="1"/>
  <c r="AG96" i="1"/>
  <c r="AH96" i="1"/>
  <c r="CV96" i="1" s="1"/>
  <c r="AI96" i="1"/>
  <c r="AJ96" i="1"/>
  <c r="CQ96" i="1"/>
  <c r="CS96" i="1"/>
  <c r="CT96" i="1"/>
  <c r="CU96" i="1"/>
  <c r="T96" i="1" s="1"/>
  <c r="CW96" i="1"/>
  <c r="CX96" i="1"/>
  <c r="FR96" i="1"/>
  <c r="GL96" i="1"/>
  <c r="GO96" i="1"/>
  <c r="GP96" i="1"/>
  <c r="GV96" i="1"/>
  <c r="GX96" i="1"/>
  <c r="I97" i="1"/>
  <c r="AC97" i="1"/>
  <c r="AE97" i="1"/>
  <c r="AD97" i="1" s="1"/>
  <c r="CR97" i="1" s="1"/>
  <c r="AF97" i="1"/>
  <c r="AG97" i="1"/>
  <c r="CU97" i="1" s="1"/>
  <c r="T97" i="1" s="1"/>
  <c r="AH97" i="1"/>
  <c r="AI97" i="1"/>
  <c r="AJ97" i="1"/>
  <c r="CS97" i="1"/>
  <c r="R97" i="1" s="1"/>
  <c r="GK97" i="1" s="1"/>
  <c r="CT97" i="1"/>
  <c r="CV97" i="1"/>
  <c r="CW97" i="1"/>
  <c r="CX97" i="1"/>
  <c r="W97" i="1" s="1"/>
  <c r="FR97" i="1"/>
  <c r="GL97" i="1"/>
  <c r="GO97" i="1"/>
  <c r="GP97" i="1"/>
  <c r="GV97" i="1"/>
  <c r="I98" i="1"/>
  <c r="GX98" i="1" s="1"/>
  <c r="AC98" i="1"/>
  <c r="AE98" i="1"/>
  <c r="AD98" i="1" s="1"/>
  <c r="AF98" i="1"/>
  <c r="CT98" i="1" s="1"/>
  <c r="AG98" i="1"/>
  <c r="AH98" i="1"/>
  <c r="AI98" i="1"/>
  <c r="AJ98" i="1"/>
  <c r="CX98" i="1" s="1"/>
  <c r="CQ98" i="1"/>
  <c r="P98" i="1" s="1"/>
  <c r="CS98" i="1"/>
  <c r="CU98" i="1"/>
  <c r="CV98" i="1"/>
  <c r="CW98" i="1"/>
  <c r="V98" i="1" s="1"/>
  <c r="FR98" i="1"/>
  <c r="GL98" i="1"/>
  <c r="GO98" i="1"/>
  <c r="GP98" i="1"/>
  <c r="GV98" i="1"/>
  <c r="I99" i="1"/>
  <c r="AC99" i="1"/>
  <c r="AE99" i="1"/>
  <c r="CS99" i="1" s="1"/>
  <c r="AF99" i="1"/>
  <c r="AG99" i="1"/>
  <c r="AH99" i="1"/>
  <c r="AI99" i="1"/>
  <c r="CW99" i="1" s="1"/>
  <c r="AJ99" i="1"/>
  <c r="CT99" i="1"/>
  <c r="CU99" i="1"/>
  <c r="CV99" i="1"/>
  <c r="CX99" i="1"/>
  <c r="FR99" i="1"/>
  <c r="GL99" i="1"/>
  <c r="GO99" i="1"/>
  <c r="GP99" i="1"/>
  <c r="GV99" i="1"/>
  <c r="I100" i="1"/>
  <c r="AC100" i="1"/>
  <c r="AB100" i="1" s="1"/>
  <c r="AD100" i="1"/>
  <c r="CR100" i="1" s="1"/>
  <c r="AE100" i="1"/>
  <c r="AF100" i="1"/>
  <c r="AG100" i="1"/>
  <c r="AH100" i="1"/>
  <c r="CV100" i="1" s="1"/>
  <c r="AI100" i="1"/>
  <c r="AJ100" i="1"/>
  <c r="CQ100" i="1"/>
  <c r="CS100" i="1"/>
  <c r="CT100" i="1"/>
  <c r="CU100" i="1"/>
  <c r="T100" i="1" s="1"/>
  <c r="CW100" i="1"/>
  <c r="CX100" i="1"/>
  <c r="FR100" i="1"/>
  <c r="GL100" i="1"/>
  <c r="GO100" i="1"/>
  <c r="GP100" i="1"/>
  <c r="GV100" i="1"/>
  <c r="GX100" i="1"/>
  <c r="I101" i="1"/>
  <c r="AC101" i="1"/>
  <c r="AE101" i="1"/>
  <c r="AD101" i="1" s="1"/>
  <c r="CR101" i="1" s="1"/>
  <c r="AF101" i="1"/>
  <c r="AG101" i="1"/>
  <c r="CU101" i="1" s="1"/>
  <c r="T101" i="1" s="1"/>
  <c r="AH101" i="1"/>
  <c r="AI101" i="1"/>
  <c r="AJ101" i="1"/>
  <c r="CS101" i="1"/>
  <c r="R101" i="1" s="1"/>
  <c r="GK101" i="1" s="1"/>
  <c r="CT101" i="1"/>
  <c r="CV101" i="1"/>
  <c r="CW101" i="1"/>
  <c r="CX101" i="1"/>
  <c r="W101" i="1" s="1"/>
  <c r="FR101" i="1"/>
  <c r="GL101" i="1"/>
  <c r="GO101" i="1"/>
  <c r="GP101" i="1"/>
  <c r="GV101" i="1"/>
  <c r="I102" i="1"/>
  <c r="GX102" i="1" s="1"/>
  <c r="AC102" i="1"/>
  <c r="AE102" i="1"/>
  <c r="AD102" i="1" s="1"/>
  <c r="AF102" i="1"/>
  <c r="CT102" i="1" s="1"/>
  <c r="AG102" i="1"/>
  <c r="AH102" i="1"/>
  <c r="AI102" i="1"/>
  <c r="AJ102" i="1"/>
  <c r="CX102" i="1" s="1"/>
  <c r="CQ102" i="1"/>
  <c r="P102" i="1" s="1"/>
  <c r="CS102" i="1"/>
  <c r="CU102" i="1"/>
  <c r="CV102" i="1"/>
  <c r="CW102" i="1"/>
  <c r="V102" i="1" s="1"/>
  <c r="FR102" i="1"/>
  <c r="GL102" i="1"/>
  <c r="GO102" i="1"/>
  <c r="GP102" i="1"/>
  <c r="GV102" i="1"/>
  <c r="I103" i="1"/>
  <c r="AC103" i="1"/>
  <c r="CQ103" i="1" s="1"/>
  <c r="AE103" i="1"/>
  <c r="CS103" i="1" s="1"/>
  <c r="AF103" i="1"/>
  <c r="AG103" i="1"/>
  <c r="AH103" i="1"/>
  <c r="AI103" i="1"/>
  <c r="CW103" i="1" s="1"/>
  <c r="AJ103" i="1"/>
  <c r="CT103" i="1"/>
  <c r="CU103" i="1"/>
  <c r="CV103" i="1"/>
  <c r="CX103" i="1"/>
  <c r="FR103" i="1"/>
  <c r="GL103" i="1"/>
  <c r="GO103" i="1"/>
  <c r="GP103" i="1"/>
  <c r="GV103" i="1"/>
  <c r="I104" i="1"/>
  <c r="AC104" i="1"/>
  <c r="AB104" i="1" s="1"/>
  <c r="AD104" i="1"/>
  <c r="CR104" i="1" s="1"/>
  <c r="AE104" i="1"/>
  <c r="AF104" i="1"/>
  <c r="AG104" i="1"/>
  <c r="AH104" i="1"/>
  <c r="CV104" i="1" s="1"/>
  <c r="AI104" i="1"/>
  <c r="AJ104" i="1"/>
  <c r="CQ104" i="1"/>
  <c r="CS104" i="1"/>
  <c r="CT104" i="1"/>
  <c r="CU104" i="1"/>
  <c r="T104" i="1" s="1"/>
  <c r="CW104" i="1"/>
  <c r="CX104" i="1"/>
  <c r="FR104" i="1"/>
  <c r="GL104" i="1"/>
  <c r="GO104" i="1"/>
  <c r="GP104" i="1"/>
  <c r="GV104" i="1"/>
  <c r="GX104" i="1"/>
  <c r="I105" i="1"/>
  <c r="AC105" i="1"/>
  <c r="AE105" i="1"/>
  <c r="AD105" i="1" s="1"/>
  <c r="CR105" i="1" s="1"/>
  <c r="AF105" i="1"/>
  <c r="AG105" i="1"/>
  <c r="CU105" i="1" s="1"/>
  <c r="T105" i="1" s="1"/>
  <c r="AH105" i="1"/>
  <c r="AI105" i="1"/>
  <c r="AJ105" i="1"/>
  <c r="CS105" i="1"/>
  <c r="R105" i="1" s="1"/>
  <c r="GK105" i="1" s="1"/>
  <c r="CT105" i="1"/>
  <c r="CV105" i="1"/>
  <c r="CW105" i="1"/>
  <c r="CX105" i="1"/>
  <c r="W105" i="1" s="1"/>
  <c r="FR105" i="1"/>
  <c r="GL105" i="1"/>
  <c r="GO105" i="1"/>
  <c r="GP105" i="1"/>
  <c r="GV105" i="1"/>
  <c r="I106" i="1"/>
  <c r="GX106" i="1" s="1"/>
  <c r="AC106" i="1"/>
  <c r="AE106" i="1"/>
  <c r="AD106" i="1" s="1"/>
  <c r="AF106" i="1"/>
  <c r="CT106" i="1" s="1"/>
  <c r="AG106" i="1"/>
  <c r="AH106" i="1"/>
  <c r="AI106" i="1"/>
  <c r="AJ106" i="1"/>
  <c r="CX106" i="1" s="1"/>
  <c r="CQ106" i="1"/>
  <c r="P106" i="1" s="1"/>
  <c r="CS106" i="1"/>
  <c r="CU106" i="1"/>
  <c r="CV106" i="1"/>
  <c r="CW106" i="1"/>
  <c r="V106" i="1" s="1"/>
  <c r="FR106" i="1"/>
  <c r="GL106" i="1"/>
  <c r="GO106" i="1"/>
  <c r="GP106" i="1"/>
  <c r="GV106" i="1"/>
  <c r="I107" i="1"/>
  <c r="AC107" i="1"/>
  <c r="AE107" i="1"/>
  <c r="CS107" i="1" s="1"/>
  <c r="AF107" i="1"/>
  <c r="AG107" i="1"/>
  <c r="AH107" i="1"/>
  <c r="AI107" i="1"/>
  <c r="CW107" i="1" s="1"/>
  <c r="AJ107" i="1"/>
  <c r="CT107" i="1"/>
  <c r="CU107" i="1"/>
  <c r="CV107" i="1"/>
  <c r="CX107" i="1"/>
  <c r="FR107" i="1"/>
  <c r="GL107" i="1"/>
  <c r="GO107" i="1"/>
  <c r="GP107" i="1"/>
  <c r="GV107" i="1"/>
  <c r="I108" i="1"/>
  <c r="AC108" i="1"/>
  <c r="AB108" i="1" s="1"/>
  <c r="AD108" i="1"/>
  <c r="CR108" i="1" s="1"/>
  <c r="AE108" i="1"/>
  <c r="AF108" i="1"/>
  <c r="AG108" i="1"/>
  <c r="AH108" i="1"/>
  <c r="CV108" i="1" s="1"/>
  <c r="AI108" i="1"/>
  <c r="AJ108" i="1"/>
  <c r="CQ108" i="1"/>
  <c r="CS108" i="1"/>
  <c r="CT108" i="1"/>
  <c r="CU108" i="1"/>
  <c r="T108" i="1" s="1"/>
  <c r="CW108" i="1"/>
  <c r="CX108" i="1"/>
  <c r="FR108" i="1"/>
  <c r="GL108" i="1"/>
  <c r="GO108" i="1"/>
  <c r="GP108" i="1"/>
  <c r="GV108" i="1"/>
  <c r="GX108" i="1"/>
  <c r="I109" i="1"/>
  <c r="AC109" i="1"/>
  <c r="AE109" i="1"/>
  <c r="AD109" i="1" s="1"/>
  <c r="CR109" i="1" s="1"/>
  <c r="AF109" i="1"/>
  <c r="AG109" i="1"/>
  <c r="CU109" i="1" s="1"/>
  <c r="T109" i="1" s="1"/>
  <c r="AH109" i="1"/>
  <c r="AI109" i="1"/>
  <c r="AJ109" i="1"/>
  <c r="CS109" i="1"/>
  <c r="R109" i="1" s="1"/>
  <c r="GK109" i="1" s="1"/>
  <c r="CT109" i="1"/>
  <c r="CV109" i="1"/>
  <c r="CW109" i="1"/>
  <c r="CX109" i="1"/>
  <c r="W109" i="1" s="1"/>
  <c r="FR109" i="1"/>
  <c r="GL109" i="1"/>
  <c r="GO109" i="1"/>
  <c r="GP109" i="1"/>
  <c r="GV109" i="1"/>
  <c r="I110" i="1"/>
  <c r="GX110" i="1" s="1"/>
  <c r="AC110" i="1"/>
  <c r="AE110" i="1"/>
  <c r="AD110" i="1" s="1"/>
  <c r="AF110" i="1"/>
  <c r="CT110" i="1" s="1"/>
  <c r="AG110" i="1"/>
  <c r="AH110" i="1"/>
  <c r="AI110" i="1"/>
  <c r="AJ110" i="1"/>
  <c r="CX110" i="1" s="1"/>
  <c r="CQ110" i="1"/>
  <c r="P110" i="1" s="1"/>
  <c r="CS110" i="1"/>
  <c r="CU110" i="1"/>
  <c r="CV110" i="1"/>
  <c r="CW110" i="1"/>
  <c r="V110" i="1" s="1"/>
  <c r="FR110" i="1"/>
  <c r="GL110" i="1"/>
  <c r="GO110" i="1"/>
  <c r="GP110" i="1"/>
  <c r="GV110" i="1"/>
  <c r="I111" i="1"/>
  <c r="AC111" i="1"/>
  <c r="AE111" i="1"/>
  <c r="CS111" i="1" s="1"/>
  <c r="AF111" i="1"/>
  <c r="AG111" i="1"/>
  <c r="AH111" i="1"/>
  <c r="AI111" i="1"/>
  <c r="CW111" i="1" s="1"/>
  <c r="AJ111" i="1"/>
  <c r="CT111" i="1"/>
  <c r="CU111" i="1"/>
  <c r="CV111" i="1"/>
  <c r="CX111" i="1"/>
  <c r="FR111" i="1"/>
  <c r="GL111" i="1"/>
  <c r="GO111" i="1"/>
  <c r="GP111" i="1"/>
  <c r="GV111" i="1"/>
  <c r="I112" i="1"/>
  <c r="AC112" i="1"/>
  <c r="AB112" i="1" s="1"/>
  <c r="AD112" i="1"/>
  <c r="CR112" i="1" s="1"/>
  <c r="AE112" i="1"/>
  <c r="AF112" i="1"/>
  <c r="AG112" i="1"/>
  <c r="AH112" i="1"/>
  <c r="CV112" i="1" s="1"/>
  <c r="AI112" i="1"/>
  <c r="AJ112" i="1"/>
  <c r="CQ112" i="1"/>
  <c r="CS112" i="1"/>
  <c r="CT112" i="1"/>
  <c r="CU112" i="1"/>
  <c r="CW112" i="1"/>
  <c r="CX112" i="1"/>
  <c r="FR112" i="1"/>
  <c r="GL112" i="1"/>
  <c r="GO112" i="1"/>
  <c r="GP112" i="1"/>
  <c r="GV112" i="1"/>
  <c r="GX112" i="1"/>
  <c r="I113" i="1"/>
  <c r="AC113" i="1"/>
  <c r="AE113" i="1"/>
  <c r="AD113" i="1" s="1"/>
  <c r="CR113" i="1" s="1"/>
  <c r="AF113" i="1"/>
  <c r="AG113" i="1"/>
  <c r="CU113" i="1" s="1"/>
  <c r="T113" i="1" s="1"/>
  <c r="AH113" i="1"/>
  <c r="AI113" i="1"/>
  <c r="AJ113" i="1"/>
  <c r="CS113" i="1"/>
  <c r="R113" i="1" s="1"/>
  <c r="GK113" i="1" s="1"/>
  <c r="CT113" i="1"/>
  <c r="CV113" i="1"/>
  <c r="CW113" i="1"/>
  <c r="CX113" i="1"/>
  <c r="W113" i="1" s="1"/>
  <c r="FR113" i="1"/>
  <c r="GL113" i="1"/>
  <c r="GO113" i="1"/>
  <c r="GP113" i="1"/>
  <c r="GV113" i="1"/>
  <c r="I114" i="1"/>
  <c r="GX114" i="1" s="1"/>
  <c r="AC114" i="1"/>
  <c r="AE114" i="1"/>
  <c r="AD114" i="1" s="1"/>
  <c r="AF114" i="1"/>
  <c r="CT114" i="1" s="1"/>
  <c r="AG114" i="1"/>
  <c r="AH114" i="1"/>
  <c r="AI114" i="1"/>
  <c r="AJ114" i="1"/>
  <c r="CX114" i="1" s="1"/>
  <c r="CQ114" i="1"/>
  <c r="P114" i="1" s="1"/>
  <c r="CS114" i="1"/>
  <c r="CU114" i="1"/>
  <c r="CV114" i="1"/>
  <c r="CW114" i="1"/>
  <c r="V114" i="1" s="1"/>
  <c r="FR114" i="1"/>
  <c r="GL114" i="1"/>
  <c r="GO114" i="1"/>
  <c r="GP114" i="1"/>
  <c r="GV114" i="1"/>
  <c r="I115" i="1"/>
  <c r="AC115" i="1"/>
  <c r="AE115" i="1"/>
  <c r="CS115" i="1" s="1"/>
  <c r="AF115" i="1"/>
  <c r="AG115" i="1"/>
  <c r="AH115" i="1"/>
  <c r="AI115" i="1"/>
  <c r="CW115" i="1" s="1"/>
  <c r="AJ115" i="1"/>
  <c r="CT115" i="1"/>
  <c r="CU115" i="1"/>
  <c r="CV115" i="1"/>
  <c r="CX115" i="1"/>
  <c r="FR115" i="1"/>
  <c r="GL115" i="1"/>
  <c r="GO115" i="1"/>
  <c r="GP115" i="1"/>
  <c r="GV115" i="1"/>
  <c r="I116" i="1"/>
  <c r="AC116" i="1"/>
  <c r="AD116" i="1"/>
  <c r="CR116" i="1" s="1"/>
  <c r="AE116" i="1"/>
  <c r="AF116" i="1"/>
  <c r="AG116" i="1"/>
  <c r="AH116" i="1"/>
  <c r="CV116" i="1" s="1"/>
  <c r="AI116" i="1"/>
  <c r="AJ116" i="1"/>
  <c r="CQ116" i="1"/>
  <c r="CS116" i="1"/>
  <c r="CT116" i="1"/>
  <c r="CU116" i="1"/>
  <c r="T116" i="1" s="1"/>
  <c r="CW116" i="1"/>
  <c r="CX116" i="1"/>
  <c r="FR116" i="1"/>
  <c r="GL116" i="1"/>
  <c r="GO116" i="1"/>
  <c r="GP116" i="1"/>
  <c r="GV116" i="1"/>
  <c r="GX116" i="1"/>
  <c r="I117" i="1"/>
  <c r="GX117" i="1" s="1"/>
  <c r="AC117" i="1"/>
  <c r="AE117" i="1"/>
  <c r="AD117" i="1" s="1"/>
  <c r="CR117" i="1" s="1"/>
  <c r="AF117" i="1"/>
  <c r="AG117" i="1"/>
  <c r="CU117" i="1" s="1"/>
  <c r="T117" i="1" s="1"/>
  <c r="AH117" i="1"/>
  <c r="AI117" i="1"/>
  <c r="AJ117" i="1"/>
  <c r="CS117" i="1"/>
  <c r="R117" i="1" s="1"/>
  <c r="GK117" i="1" s="1"/>
  <c r="CT117" i="1"/>
  <c r="CV117" i="1"/>
  <c r="CW117" i="1"/>
  <c r="CX117" i="1"/>
  <c r="W117" i="1" s="1"/>
  <c r="FR117" i="1"/>
  <c r="GL117" i="1"/>
  <c r="GO117" i="1"/>
  <c r="GP117" i="1"/>
  <c r="GV117" i="1"/>
  <c r="I118" i="1"/>
  <c r="V118" i="1" s="1"/>
  <c r="AC118" i="1"/>
  <c r="AE118" i="1"/>
  <c r="AD118" i="1" s="1"/>
  <c r="CR118" i="1" s="1"/>
  <c r="AF118" i="1"/>
  <c r="CT118" i="1" s="1"/>
  <c r="AG118" i="1"/>
  <c r="AH118" i="1"/>
  <c r="AI118" i="1"/>
  <c r="AJ118" i="1"/>
  <c r="CX118" i="1" s="1"/>
  <c r="CQ118" i="1"/>
  <c r="CS118" i="1"/>
  <c r="CU118" i="1"/>
  <c r="CV118" i="1"/>
  <c r="CW118" i="1"/>
  <c r="FR118" i="1"/>
  <c r="GL118" i="1"/>
  <c r="GO118" i="1"/>
  <c r="GP118" i="1"/>
  <c r="GV118" i="1"/>
  <c r="I119" i="1"/>
  <c r="AC119" i="1"/>
  <c r="AD119" i="1"/>
  <c r="AE119" i="1"/>
  <c r="CS119" i="1" s="1"/>
  <c r="AF119" i="1"/>
  <c r="AG119" i="1"/>
  <c r="AH119" i="1"/>
  <c r="CV119" i="1" s="1"/>
  <c r="AI119" i="1"/>
  <c r="CW119" i="1" s="1"/>
  <c r="AJ119" i="1"/>
  <c r="CQ119" i="1"/>
  <c r="CR119" i="1"/>
  <c r="CT119" i="1"/>
  <c r="CU119" i="1"/>
  <c r="CX119" i="1"/>
  <c r="FR119" i="1"/>
  <c r="GL119" i="1"/>
  <c r="GO119" i="1"/>
  <c r="GP119" i="1"/>
  <c r="GV119" i="1"/>
  <c r="I120" i="1"/>
  <c r="S120" i="1" s="1"/>
  <c r="AC120" i="1"/>
  <c r="AB120" i="1" s="1"/>
  <c r="AD120" i="1"/>
  <c r="CR120" i="1" s="1"/>
  <c r="AE120" i="1"/>
  <c r="AF120" i="1"/>
  <c r="AG120" i="1"/>
  <c r="AH120" i="1"/>
  <c r="CV120" i="1" s="1"/>
  <c r="AI120" i="1"/>
  <c r="AJ120" i="1"/>
  <c r="CS120" i="1"/>
  <c r="CT120" i="1"/>
  <c r="CU120" i="1"/>
  <c r="CW120" i="1"/>
  <c r="CX120" i="1"/>
  <c r="FR120" i="1"/>
  <c r="GL120" i="1"/>
  <c r="GN120" i="1"/>
  <c r="GP120" i="1"/>
  <c r="GV120" i="1"/>
  <c r="I121" i="1"/>
  <c r="AC121" i="1"/>
  <c r="AE121" i="1"/>
  <c r="AD121" i="1" s="1"/>
  <c r="CR121" i="1" s="1"/>
  <c r="AF121" i="1"/>
  <c r="AG121" i="1"/>
  <c r="CU121" i="1" s="1"/>
  <c r="AH121" i="1"/>
  <c r="AI121" i="1"/>
  <c r="CW121" i="1" s="1"/>
  <c r="AJ121" i="1"/>
  <c r="CS121" i="1"/>
  <c r="R121" i="1" s="1"/>
  <c r="GK121" i="1" s="1"/>
  <c r="CT121" i="1"/>
  <c r="CV121" i="1"/>
  <c r="CX121" i="1"/>
  <c r="FR121" i="1"/>
  <c r="GL121" i="1"/>
  <c r="GN121" i="1"/>
  <c r="GP121" i="1"/>
  <c r="GV121" i="1"/>
  <c r="GX121" i="1" s="1"/>
  <c r="I122" i="1"/>
  <c r="GX122" i="1" s="1"/>
  <c r="AC122" i="1"/>
  <c r="AE122" i="1"/>
  <c r="AD122" i="1" s="1"/>
  <c r="AF122" i="1"/>
  <c r="CT122" i="1" s="1"/>
  <c r="AG122" i="1"/>
  <c r="AH122" i="1"/>
  <c r="AI122" i="1"/>
  <c r="CW122" i="1" s="1"/>
  <c r="AJ122" i="1"/>
  <c r="CX122" i="1" s="1"/>
  <c r="CQ122" i="1"/>
  <c r="CS122" i="1"/>
  <c r="CU122" i="1"/>
  <c r="CV122" i="1"/>
  <c r="FR122" i="1"/>
  <c r="GL122" i="1"/>
  <c r="GO122" i="1"/>
  <c r="GP122" i="1"/>
  <c r="GV122" i="1"/>
  <c r="I123" i="1"/>
  <c r="AC123" i="1"/>
  <c r="AD123" i="1"/>
  <c r="CR123" i="1" s="1"/>
  <c r="AE123" i="1"/>
  <c r="CS123" i="1" s="1"/>
  <c r="AF123" i="1"/>
  <c r="AG123" i="1"/>
  <c r="AH123" i="1"/>
  <c r="AI123" i="1"/>
  <c r="CW123" i="1" s="1"/>
  <c r="AJ123" i="1"/>
  <c r="CQ123" i="1"/>
  <c r="CT123" i="1"/>
  <c r="CU123" i="1"/>
  <c r="CV123" i="1"/>
  <c r="CX123" i="1"/>
  <c r="FR123" i="1"/>
  <c r="GL123" i="1"/>
  <c r="GO123" i="1"/>
  <c r="GP123" i="1"/>
  <c r="GV123" i="1"/>
  <c r="I124" i="1"/>
  <c r="GX124" i="1" s="1"/>
  <c r="AC124" i="1"/>
  <c r="CQ124" i="1" s="1"/>
  <c r="AD124" i="1"/>
  <c r="AE124" i="1"/>
  <c r="AF124" i="1"/>
  <c r="AB124" i="1" s="1"/>
  <c r="AG124" i="1"/>
  <c r="CU124" i="1" s="1"/>
  <c r="AH124" i="1"/>
  <c r="AI124" i="1"/>
  <c r="AJ124" i="1"/>
  <c r="CX124" i="1" s="1"/>
  <c r="W124" i="1" s="1"/>
  <c r="CR124" i="1"/>
  <c r="CS124" i="1"/>
  <c r="CV124" i="1"/>
  <c r="CW124" i="1"/>
  <c r="V124" i="1" s="1"/>
  <c r="FR124" i="1"/>
  <c r="GL124" i="1"/>
  <c r="GO124" i="1"/>
  <c r="GP124" i="1"/>
  <c r="GV124" i="1"/>
  <c r="I125" i="1"/>
  <c r="AC125" i="1"/>
  <c r="AE125" i="1"/>
  <c r="AD125" i="1" s="1"/>
  <c r="AF125" i="1"/>
  <c r="CT125" i="1" s="1"/>
  <c r="AG125" i="1"/>
  <c r="AH125" i="1"/>
  <c r="AI125" i="1"/>
  <c r="CW125" i="1" s="1"/>
  <c r="AJ125" i="1"/>
  <c r="CX125" i="1" s="1"/>
  <c r="CU125" i="1"/>
  <c r="T125" i="1" s="1"/>
  <c r="CV125" i="1"/>
  <c r="FR125" i="1"/>
  <c r="GL125" i="1"/>
  <c r="GO125" i="1"/>
  <c r="GP125" i="1"/>
  <c r="GV125" i="1"/>
  <c r="I126" i="1"/>
  <c r="AC126" i="1"/>
  <c r="AB126" i="1" s="1"/>
  <c r="AD126" i="1"/>
  <c r="CR126" i="1" s="1"/>
  <c r="AE126" i="1"/>
  <c r="CS126" i="1" s="1"/>
  <c r="AF126" i="1"/>
  <c r="AG126" i="1"/>
  <c r="AH126" i="1"/>
  <c r="CV126" i="1" s="1"/>
  <c r="AI126" i="1"/>
  <c r="CW126" i="1" s="1"/>
  <c r="AJ126" i="1"/>
  <c r="CQ126" i="1"/>
  <c r="CT126" i="1"/>
  <c r="CU126" i="1"/>
  <c r="CX126" i="1"/>
  <c r="W126" i="1" s="1"/>
  <c r="FR126" i="1"/>
  <c r="GL126" i="1"/>
  <c r="GO126" i="1"/>
  <c r="GP126" i="1"/>
  <c r="GV126" i="1"/>
  <c r="I127" i="1"/>
  <c r="AC127" i="1"/>
  <c r="AD127" i="1"/>
  <c r="CR127" i="1" s="1"/>
  <c r="AE127" i="1"/>
  <c r="AF127" i="1"/>
  <c r="AG127" i="1"/>
  <c r="CU127" i="1" s="1"/>
  <c r="AH127" i="1"/>
  <c r="CV127" i="1" s="1"/>
  <c r="AI127" i="1"/>
  <c r="AJ127" i="1"/>
  <c r="CS127" i="1"/>
  <c r="CT127" i="1"/>
  <c r="CW127" i="1"/>
  <c r="CX127" i="1"/>
  <c r="W127" i="1" s="1"/>
  <c r="FR127" i="1"/>
  <c r="GL127" i="1"/>
  <c r="GO127" i="1"/>
  <c r="GP127" i="1"/>
  <c r="GV127" i="1"/>
  <c r="C128" i="1"/>
  <c r="D128" i="1"/>
  <c r="AC128" i="1"/>
  <c r="CQ128" i="1" s="1"/>
  <c r="P128" i="1" s="1"/>
  <c r="AE128" i="1"/>
  <c r="AD128" i="1" s="1"/>
  <c r="AF128" i="1"/>
  <c r="CT128" i="1" s="1"/>
  <c r="S128" i="1" s="1"/>
  <c r="AG128" i="1"/>
  <c r="AH128" i="1"/>
  <c r="AI128" i="1"/>
  <c r="CW128" i="1" s="1"/>
  <c r="V128" i="1" s="1"/>
  <c r="AJ128" i="1"/>
  <c r="CX128" i="1" s="1"/>
  <c r="W128" i="1" s="1"/>
  <c r="CU128" i="1"/>
  <c r="T128" i="1" s="1"/>
  <c r="CV128" i="1"/>
  <c r="U128" i="1" s="1"/>
  <c r="FR128" i="1"/>
  <c r="GL128" i="1"/>
  <c r="GO128" i="1"/>
  <c r="GP128" i="1"/>
  <c r="GV128" i="1"/>
  <c r="GX128" i="1" s="1"/>
  <c r="C129" i="1"/>
  <c r="D129" i="1"/>
  <c r="AC129" i="1"/>
  <c r="AE129" i="1"/>
  <c r="AF129" i="1"/>
  <c r="AG129" i="1"/>
  <c r="CU129" i="1" s="1"/>
  <c r="T129" i="1" s="1"/>
  <c r="AH129" i="1"/>
  <c r="AI129" i="1"/>
  <c r="CW129" i="1" s="1"/>
  <c r="V129" i="1" s="1"/>
  <c r="AJ129" i="1"/>
  <c r="CX129" i="1"/>
  <c r="W129" i="1" s="1"/>
  <c r="FR129" i="1"/>
  <c r="GL129" i="1"/>
  <c r="GO129" i="1"/>
  <c r="GP129" i="1"/>
  <c r="GV129" i="1"/>
  <c r="GX129" i="1"/>
  <c r="I130" i="1"/>
  <c r="AC130" i="1"/>
  <c r="CQ130" i="1" s="1"/>
  <c r="AE130" i="1"/>
  <c r="AD130" i="1" s="1"/>
  <c r="AF130" i="1"/>
  <c r="CT130" i="1" s="1"/>
  <c r="AG130" i="1"/>
  <c r="CU130" i="1" s="1"/>
  <c r="T130" i="1" s="1"/>
  <c r="AH130" i="1"/>
  <c r="AI130" i="1"/>
  <c r="AJ130" i="1"/>
  <c r="CX130" i="1" s="1"/>
  <c r="CS130" i="1"/>
  <c r="R130" i="1" s="1"/>
  <c r="GK130" i="1" s="1"/>
  <c r="CV130" i="1"/>
  <c r="CW130" i="1"/>
  <c r="FR130" i="1"/>
  <c r="GL130" i="1"/>
  <c r="GO130" i="1"/>
  <c r="GP130" i="1"/>
  <c r="GV130" i="1"/>
  <c r="GX130" i="1"/>
  <c r="I131" i="1"/>
  <c r="AC131" i="1"/>
  <c r="AE131" i="1"/>
  <c r="AD131" i="1" s="1"/>
  <c r="AF131" i="1"/>
  <c r="CT131" i="1" s="1"/>
  <c r="AG131" i="1"/>
  <c r="AH131" i="1"/>
  <c r="AI131" i="1"/>
  <c r="CW131" i="1" s="1"/>
  <c r="AJ131" i="1"/>
  <c r="CX131" i="1" s="1"/>
  <c r="CU131" i="1"/>
  <c r="CV131" i="1"/>
  <c r="FR131" i="1"/>
  <c r="GL131" i="1"/>
  <c r="GO131" i="1"/>
  <c r="GP131" i="1"/>
  <c r="GV131" i="1"/>
  <c r="I132" i="1"/>
  <c r="AC132" i="1"/>
  <c r="AB132" i="1" s="1"/>
  <c r="AD132" i="1"/>
  <c r="CR132" i="1" s="1"/>
  <c r="AE132" i="1"/>
  <c r="CS132" i="1" s="1"/>
  <c r="AF132" i="1"/>
  <c r="AG132" i="1"/>
  <c r="AH132" i="1"/>
  <c r="CV132" i="1" s="1"/>
  <c r="AI132" i="1"/>
  <c r="CW132" i="1" s="1"/>
  <c r="AJ132" i="1"/>
  <c r="CQ132" i="1"/>
  <c r="CT132" i="1"/>
  <c r="CU132" i="1"/>
  <c r="CX132" i="1"/>
  <c r="W132" i="1" s="1"/>
  <c r="FR132" i="1"/>
  <c r="GL132" i="1"/>
  <c r="GO132" i="1"/>
  <c r="GP132" i="1"/>
  <c r="GV132" i="1"/>
  <c r="I133" i="1"/>
  <c r="GX133" i="1" s="1"/>
  <c r="AC133" i="1"/>
  <c r="AB133" i="1" s="1"/>
  <c r="AD133" i="1"/>
  <c r="CR133" i="1" s="1"/>
  <c r="AE133" i="1"/>
  <c r="AF133" i="1"/>
  <c r="AG133" i="1"/>
  <c r="CU133" i="1" s="1"/>
  <c r="AH133" i="1"/>
  <c r="CV133" i="1" s="1"/>
  <c r="AI133" i="1"/>
  <c r="AJ133" i="1"/>
  <c r="CS133" i="1"/>
  <c r="CT133" i="1"/>
  <c r="CW133" i="1"/>
  <c r="CX133" i="1"/>
  <c r="W133" i="1" s="1"/>
  <c r="FR133" i="1"/>
  <c r="GL133" i="1"/>
  <c r="GO133" i="1"/>
  <c r="GP133" i="1"/>
  <c r="GV133" i="1"/>
  <c r="I134" i="1"/>
  <c r="AC134" i="1"/>
  <c r="CQ134" i="1" s="1"/>
  <c r="AE134" i="1"/>
  <c r="AD134" i="1" s="1"/>
  <c r="AF134" i="1"/>
  <c r="CT134" i="1" s="1"/>
  <c r="AG134" i="1"/>
  <c r="CU134" i="1" s="1"/>
  <c r="T134" i="1" s="1"/>
  <c r="AH134" i="1"/>
  <c r="AI134" i="1"/>
  <c r="AJ134" i="1"/>
  <c r="CX134" i="1" s="1"/>
  <c r="CS134" i="1"/>
  <c r="R134" i="1" s="1"/>
  <c r="GK134" i="1" s="1"/>
  <c r="CV134" i="1"/>
  <c r="CW134" i="1"/>
  <c r="FR134" i="1"/>
  <c r="GL134" i="1"/>
  <c r="GO134" i="1"/>
  <c r="GP134" i="1"/>
  <c r="GV134" i="1"/>
  <c r="GX134" i="1"/>
  <c r="I135" i="1"/>
  <c r="AC135" i="1"/>
  <c r="AE135" i="1"/>
  <c r="AD135" i="1" s="1"/>
  <c r="AB135" i="1" s="1"/>
  <c r="AF135" i="1"/>
  <c r="CT135" i="1" s="1"/>
  <c r="AG135" i="1"/>
  <c r="AH135" i="1"/>
  <c r="AI135" i="1"/>
  <c r="CW135" i="1" s="1"/>
  <c r="AJ135" i="1"/>
  <c r="CX135" i="1" s="1"/>
  <c r="CQ135" i="1"/>
  <c r="P135" i="1" s="1"/>
  <c r="CU135" i="1"/>
  <c r="CV135" i="1"/>
  <c r="FR135" i="1"/>
  <c r="GL135" i="1"/>
  <c r="GO135" i="1"/>
  <c r="GP135" i="1"/>
  <c r="GV135" i="1"/>
  <c r="I136" i="1"/>
  <c r="P136" i="1" s="1"/>
  <c r="AC136" i="1"/>
  <c r="AD136" i="1"/>
  <c r="CR136" i="1" s="1"/>
  <c r="AE136" i="1"/>
  <c r="CS136" i="1" s="1"/>
  <c r="AF136" i="1"/>
  <c r="AG136" i="1"/>
  <c r="AH136" i="1"/>
  <c r="CV136" i="1" s="1"/>
  <c r="AI136" i="1"/>
  <c r="CW136" i="1" s="1"/>
  <c r="AJ136" i="1"/>
  <c r="CQ136" i="1"/>
  <c r="CT136" i="1"/>
  <c r="CU136" i="1"/>
  <c r="CX136" i="1"/>
  <c r="W136" i="1" s="1"/>
  <c r="FR136" i="1"/>
  <c r="GL136" i="1"/>
  <c r="GO136" i="1"/>
  <c r="GP136" i="1"/>
  <c r="GV136" i="1"/>
  <c r="I137" i="1"/>
  <c r="GX137" i="1" s="1"/>
  <c r="AC137" i="1"/>
  <c r="AD137" i="1"/>
  <c r="CR137" i="1" s="1"/>
  <c r="AE137" i="1"/>
  <c r="AF137" i="1"/>
  <c r="AG137" i="1"/>
  <c r="CU137" i="1" s="1"/>
  <c r="AH137" i="1"/>
  <c r="CV137" i="1" s="1"/>
  <c r="AI137" i="1"/>
  <c r="AJ137" i="1"/>
  <c r="CS137" i="1"/>
  <c r="CT137" i="1"/>
  <c r="CW137" i="1"/>
  <c r="CX137" i="1"/>
  <c r="W137" i="1" s="1"/>
  <c r="FR137" i="1"/>
  <c r="GL137" i="1"/>
  <c r="GO137" i="1"/>
  <c r="GP137" i="1"/>
  <c r="GV137" i="1"/>
  <c r="I138" i="1"/>
  <c r="R138" i="1" s="1"/>
  <c r="GK138" i="1" s="1"/>
  <c r="AC138" i="1"/>
  <c r="CQ138" i="1" s="1"/>
  <c r="AE138" i="1"/>
  <c r="AD138" i="1" s="1"/>
  <c r="CR138" i="1" s="1"/>
  <c r="AF138" i="1"/>
  <c r="CT138" i="1" s="1"/>
  <c r="AG138" i="1"/>
  <c r="CU138" i="1" s="1"/>
  <c r="AH138" i="1"/>
  <c r="AI138" i="1"/>
  <c r="AJ138" i="1"/>
  <c r="CX138" i="1" s="1"/>
  <c r="CS138" i="1"/>
  <c r="CV138" i="1"/>
  <c r="CW138" i="1"/>
  <c r="FR138" i="1"/>
  <c r="GL138" i="1"/>
  <c r="GO138" i="1"/>
  <c r="GP138" i="1"/>
  <c r="GV138" i="1"/>
  <c r="GX138" i="1"/>
  <c r="I139" i="1"/>
  <c r="AC139" i="1"/>
  <c r="AE139" i="1"/>
  <c r="AF139" i="1"/>
  <c r="CT139" i="1" s="1"/>
  <c r="AG139" i="1"/>
  <c r="AH139" i="1"/>
  <c r="CV139" i="1" s="1"/>
  <c r="AI139" i="1"/>
  <c r="CW139" i="1" s="1"/>
  <c r="AJ139" i="1"/>
  <c r="CX139" i="1" s="1"/>
  <c r="CQ139" i="1"/>
  <c r="CU139" i="1"/>
  <c r="FR139" i="1"/>
  <c r="GL139" i="1"/>
  <c r="GO139" i="1"/>
  <c r="GP139" i="1"/>
  <c r="GV139" i="1"/>
  <c r="I140" i="1"/>
  <c r="W140" i="1" s="1"/>
  <c r="AC140" i="1"/>
  <c r="AD140" i="1"/>
  <c r="CR140" i="1" s="1"/>
  <c r="AE140" i="1"/>
  <c r="CS140" i="1" s="1"/>
  <c r="AF140" i="1"/>
  <c r="AG140" i="1"/>
  <c r="CU140" i="1" s="1"/>
  <c r="AH140" i="1"/>
  <c r="CV140" i="1" s="1"/>
  <c r="AI140" i="1"/>
  <c r="CW140" i="1" s="1"/>
  <c r="AJ140" i="1"/>
  <c r="CQ140" i="1"/>
  <c r="CT140" i="1"/>
  <c r="CX140" i="1"/>
  <c r="FR140" i="1"/>
  <c r="GL140" i="1"/>
  <c r="GN140" i="1"/>
  <c r="GP140" i="1"/>
  <c r="GV140" i="1"/>
  <c r="I141" i="1"/>
  <c r="GX141" i="1" s="1"/>
  <c r="AC141" i="1"/>
  <c r="CQ141" i="1" s="1"/>
  <c r="AD141" i="1"/>
  <c r="CR141" i="1" s="1"/>
  <c r="AE141" i="1"/>
  <c r="AF141" i="1"/>
  <c r="AG141" i="1"/>
  <c r="CU141" i="1" s="1"/>
  <c r="AH141" i="1"/>
  <c r="CV141" i="1" s="1"/>
  <c r="AI141" i="1"/>
  <c r="AJ141" i="1"/>
  <c r="CS141" i="1"/>
  <c r="CT141" i="1"/>
  <c r="CW141" i="1"/>
  <c r="CX141" i="1"/>
  <c r="FR141" i="1"/>
  <c r="GL141" i="1"/>
  <c r="GN141" i="1"/>
  <c r="GP141" i="1"/>
  <c r="GV141" i="1"/>
  <c r="C142" i="1"/>
  <c r="D142" i="1"/>
  <c r="T142" i="1"/>
  <c r="AC142" i="1"/>
  <c r="AD142" i="1"/>
  <c r="AE142" i="1"/>
  <c r="CS142" i="1" s="1"/>
  <c r="R142" i="1" s="1"/>
  <c r="GK142" i="1" s="1"/>
  <c r="AF142" i="1"/>
  <c r="CT142" i="1" s="1"/>
  <c r="S142" i="1" s="1"/>
  <c r="AG142" i="1"/>
  <c r="AH142" i="1"/>
  <c r="AI142" i="1"/>
  <c r="CW142" i="1" s="1"/>
  <c r="V142" i="1" s="1"/>
  <c r="AJ142" i="1"/>
  <c r="CX142" i="1" s="1"/>
  <c r="W142" i="1" s="1"/>
  <c r="CQ142" i="1"/>
  <c r="P142" i="1" s="1"/>
  <c r="CR142" i="1"/>
  <c r="Q142" i="1" s="1"/>
  <c r="CU142" i="1"/>
  <c r="CV142" i="1"/>
  <c r="U142" i="1" s="1"/>
  <c r="FR142" i="1"/>
  <c r="GL142" i="1"/>
  <c r="GN142" i="1"/>
  <c r="GP142" i="1"/>
  <c r="GV142" i="1"/>
  <c r="GX142" i="1" s="1"/>
  <c r="C143" i="1"/>
  <c r="D143" i="1"/>
  <c r="AC143" i="1"/>
  <c r="CQ143" i="1" s="1"/>
  <c r="P143" i="1" s="1"/>
  <c r="AE143" i="1"/>
  <c r="AF143" i="1"/>
  <c r="AG143" i="1"/>
  <c r="CU143" i="1" s="1"/>
  <c r="T143" i="1" s="1"/>
  <c r="AH143" i="1"/>
  <c r="AI143" i="1"/>
  <c r="CW143" i="1" s="1"/>
  <c r="V143" i="1" s="1"/>
  <c r="AJ143" i="1"/>
  <c r="CX143" i="1"/>
  <c r="W143" i="1" s="1"/>
  <c r="FR143" i="1"/>
  <c r="GL143" i="1"/>
  <c r="GN143" i="1"/>
  <c r="GP143" i="1"/>
  <c r="GV143" i="1"/>
  <c r="GX143" i="1"/>
  <c r="I144" i="1"/>
  <c r="U144" i="1" s="1"/>
  <c r="AB144" i="1"/>
  <c r="AC144" i="1"/>
  <c r="CQ144" i="1" s="1"/>
  <c r="AE144" i="1"/>
  <c r="AD144" i="1" s="1"/>
  <c r="AF144" i="1"/>
  <c r="CT144" i="1" s="1"/>
  <c r="AG144" i="1"/>
  <c r="CU144" i="1" s="1"/>
  <c r="AH144" i="1"/>
  <c r="AI144" i="1"/>
  <c r="CW144" i="1" s="1"/>
  <c r="AJ144" i="1"/>
  <c r="CX144" i="1" s="1"/>
  <c r="CR144" i="1"/>
  <c r="CS144" i="1"/>
  <c r="CV144" i="1"/>
  <c r="FR144" i="1"/>
  <c r="GL144" i="1"/>
  <c r="GO144" i="1"/>
  <c r="GP144" i="1"/>
  <c r="GV144" i="1"/>
  <c r="I145" i="1"/>
  <c r="GX145" i="1" s="1"/>
  <c r="AC145" i="1"/>
  <c r="AE145" i="1"/>
  <c r="AD145" i="1" s="1"/>
  <c r="AF145" i="1"/>
  <c r="CT145" i="1" s="1"/>
  <c r="AG145" i="1"/>
  <c r="AH145" i="1"/>
  <c r="AI145" i="1"/>
  <c r="CW145" i="1" s="1"/>
  <c r="AJ145" i="1"/>
  <c r="CX145" i="1" s="1"/>
  <c r="CQ145" i="1"/>
  <c r="CS145" i="1"/>
  <c r="CU145" i="1"/>
  <c r="CV145" i="1"/>
  <c r="FR145" i="1"/>
  <c r="GL145" i="1"/>
  <c r="GO145" i="1"/>
  <c r="GP145" i="1"/>
  <c r="GV145" i="1"/>
  <c r="C146" i="1"/>
  <c r="D146" i="1"/>
  <c r="R146" i="1"/>
  <c r="GK146" i="1" s="1"/>
  <c r="AC146" i="1"/>
  <c r="AB146" i="1" s="1"/>
  <c r="AD146" i="1"/>
  <c r="CR146" i="1" s="1"/>
  <c r="Q146" i="1" s="1"/>
  <c r="AE146" i="1"/>
  <c r="AF146" i="1"/>
  <c r="AG146" i="1"/>
  <c r="AH146" i="1"/>
  <c r="CV146" i="1" s="1"/>
  <c r="U146" i="1" s="1"/>
  <c r="AI146" i="1"/>
  <c r="CW146" i="1" s="1"/>
  <c r="V146" i="1" s="1"/>
  <c r="AJ146" i="1"/>
  <c r="CX146" i="1" s="1"/>
  <c r="W146" i="1" s="1"/>
  <c r="CS146" i="1"/>
  <c r="CT146" i="1"/>
  <c r="S146" i="1" s="1"/>
  <c r="CU146" i="1"/>
  <c r="T146" i="1" s="1"/>
  <c r="FR146" i="1"/>
  <c r="GL146" i="1"/>
  <c r="GO146" i="1"/>
  <c r="GP146" i="1"/>
  <c r="GV146" i="1"/>
  <c r="GX146" i="1"/>
  <c r="C147" i="1"/>
  <c r="D147" i="1"/>
  <c r="AC147" i="1"/>
  <c r="AE147" i="1"/>
  <c r="AF147" i="1"/>
  <c r="AG147" i="1"/>
  <c r="AH147" i="1"/>
  <c r="H179" i="6" s="1"/>
  <c r="AI147" i="1"/>
  <c r="CW147" i="1" s="1"/>
  <c r="V147" i="1" s="1"/>
  <c r="AJ147" i="1"/>
  <c r="CX147" i="1" s="1"/>
  <c r="W147" i="1" s="1"/>
  <c r="CQ147" i="1"/>
  <c r="P147" i="1" s="1"/>
  <c r="CU147" i="1"/>
  <c r="T147" i="1" s="1"/>
  <c r="FR147" i="1"/>
  <c r="GL147" i="1"/>
  <c r="GO147" i="1"/>
  <c r="GP147" i="1"/>
  <c r="GV147" i="1"/>
  <c r="GX147" i="1" s="1"/>
  <c r="I148" i="1"/>
  <c r="AC148" i="1"/>
  <c r="AB148" i="1" s="1"/>
  <c r="AD148" i="1"/>
  <c r="CR148" i="1" s="1"/>
  <c r="AE148" i="1"/>
  <c r="CS148" i="1" s="1"/>
  <c r="AF148" i="1"/>
  <c r="AG148" i="1"/>
  <c r="AH148" i="1"/>
  <c r="CV148" i="1" s="1"/>
  <c r="AI148" i="1"/>
  <c r="CW148" i="1" s="1"/>
  <c r="AJ148" i="1"/>
  <c r="CQ148" i="1"/>
  <c r="CT148" i="1"/>
  <c r="CU148" i="1"/>
  <c r="CX148" i="1"/>
  <c r="W148" i="1" s="1"/>
  <c r="FR148" i="1"/>
  <c r="GL148" i="1"/>
  <c r="GO148" i="1"/>
  <c r="GP148" i="1"/>
  <c r="GV148" i="1"/>
  <c r="I149" i="1"/>
  <c r="GX149" i="1" s="1"/>
  <c r="AC149" i="1"/>
  <c r="AD149" i="1"/>
  <c r="CR149" i="1" s="1"/>
  <c r="AE149" i="1"/>
  <c r="AF149" i="1"/>
  <c r="AG149" i="1"/>
  <c r="CU149" i="1" s="1"/>
  <c r="AH149" i="1"/>
  <c r="CV149" i="1" s="1"/>
  <c r="AI149" i="1"/>
  <c r="AJ149" i="1"/>
  <c r="CS149" i="1"/>
  <c r="CT149" i="1"/>
  <c r="CW149" i="1"/>
  <c r="CX149" i="1"/>
  <c r="W149" i="1" s="1"/>
  <c r="FR149" i="1"/>
  <c r="GL149" i="1"/>
  <c r="GO149" i="1"/>
  <c r="GP149" i="1"/>
  <c r="GV149" i="1"/>
  <c r="I150" i="1"/>
  <c r="AC150" i="1"/>
  <c r="CQ150" i="1" s="1"/>
  <c r="AE150" i="1"/>
  <c r="AD150" i="1" s="1"/>
  <c r="AF150" i="1"/>
  <c r="CT150" i="1" s="1"/>
  <c r="AG150" i="1"/>
  <c r="CU150" i="1" s="1"/>
  <c r="AH150" i="1"/>
  <c r="AI150" i="1"/>
  <c r="AJ150" i="1"/>
  <c r="CX150" i="1" s="1"/>
  <c r="CS150" i="1"/>
  <c r="CV150" i="1"/>
  <c r="CW150" i="1"/>
  <c r="FR150" i="1"/>
  <c r="GL150" i="1"/>
  <c r="GO150" i="1"/>
  <c r="GP150" i="1"/>
  <c r="GV150" i="1"/>
  <c r="GX150" i="1"/>
  <c r="I151" i="1"/>
  <c r="AC151" i="1"/>
  <c r="AE151" i="1"/>
  <c r="AD151" i="1" s="1"/>
  <c r="AF151" i="1"/>
  <c r="CT151" i="1" s="1"/>
  <c r="AG151" i="1"/>
  <c r="AH151" i="1"/>
  <c r="AI151" i="1"/>
  <c r="CW151" i="1" s="1"/>
  <c r="AJ151" i="1"/>
  <c r="CX151" i="1" s="1"/>
  <c r="CU151" i="1"/>
  <c r="T151" i="1" s="1"/>
  <c r="CV151" i="1"/>
  <c r="FR151" i="1"/>
  <c r="GL151" i="1"/>
  <c r="GO151" i="1"/>
  <c r="GP151" i="1"/>
  <c r="GV151" i="1"/>
  <c r="I152" i="1"/>
  <c r="AC152" i="1"/>
  <c r="AB152" i="1" s="1"/>
  <c r="AD152" i="1"/>
  <c r="CR152" i="1" s="1"/>
  <c r="AE152" i="1"/>
  <c r="CS152" i="1" s="1"/>
  <c r="AF152" i="1"/>
  <c r="AG152" i="1"/>
  <c r="AH152" i="1"/>
  <c r="CV152" i="1" s="1"/>
  <c r="AI152" i="1"/>
  <c r="CW152" i="1" s="1"/>
  <c r="AJ152" i="1"/>
  <c r="CQ152" i="1"/>
  <c r="CT152" i="1"/>
  <c r="CU152" i="1"/>
  <c r="CX152" i="1"/>
  <c r="W152" i="1" s="1"/>
  <c r="FR152" i="1"/>
  <c r="GL152" i="1"/>
  <c r="GO152" i="1"/>
  <c r="GP152" i="1"/>
  <c r="GV152" i="1"/>
  <c r="I153" i="1"/>
  <c r="AC153" i="1"/>
  <c r="AD153" i="1"/>
  <c r="CR153" i="1" s="1"/>
  <c r="AE153" i="1"/>
  <c r="AF153" i="1"/>
  <c r="AG153" i="1"/>
  <c r="CU153" i="1" s="1"/>
  <c r="AH153" i="1"/>
  <c r="CV153" i="1" s="1"/>
  <c r="AI153" i="1"/>
  <c r="AJ153" i="1"/>
  <c r="CS153" i="1"/>
  <c r="CT153" i="1"/>
  <c r="CW153" i="1"/>
  <c r="CX153" i="1"/>
  <c r="W153" i="1" s="1"/>
  <c r="FR153" i="1"/>
  <c r="GL153" i="1"/>
  <c r="GO153" i="1"/>
  <c r="GP153" i="1"/>
  <c r="GV153" i="1"/>
  <c r="I154" i="1"/>
  <c r="AC154" i="1"/>
  <c r="CQ154" i="1" s="1"/>
  <c r="AE154" i="1"/>
  <c r="AD154" i="1" s="1"/>
  <c r="AF154" i="1"/>
  <c r="CT154" i="1" s="1"/>
  <c r="AG154" i="1"/>
  <c r="CU154" i="1" s="1"/>
  <c r="AH154" i="1"/>
  <c r="AI154" i="1"/>
  <c r="AJ154" i="1"/>
  <c r="CX154" i="1" s="1"/>
  <c r="CS154" i="1"/>
  <c r="R154" i="1" s="1"/>
  <c r="GK154" i="1" s="1"/>
  <c r="CV154" i="1"/>
  <c r="CW154" i="1"/>
  <c r="FR154" i="1"/>
  <c r="GL154" i="1"/>
  <c r="GO154" i="1"/>
  <c r="GP154" i="1"/>
  <c r="GV154" i="1"/>
  <c r="GX154" i="1"/>
  <c r="I155" i="1"/>
  <c r="AC155" i="1"/>
  <c r="AE155" i="1"/>
  <c r="AD155" i="1" s="1"/>
  <c r="AF155" i="1"/>
  <c r="CT155" i="1" s="1"/>
  <c r="AG155" i="1"/>
  <c r="AH155" i="1"/>
  <c r="AI155" i="1"/>
  <c r="CW155" i="1" s="1"/>
  <c r="AJ155" i="1"/>
  <c r="CX155" i="1" s="1"/>
  <c r="CU155" i="1"/>
  <c r="CV155" i="1"/>
  <c r="FR155" i="1"/>
  <c r="GL155" i="1"/>
  <c r="GO155" i="1"/>
  <c r="GP155" i="1"/>
  <c r="GV155" i="1"/>
  <c r="I156" i="1"/>
  <c r="AC156" i="1"/>
  <c r="AB156" i="1" s="1"/>
  <c r="AD156" i="1"/>
  <c r="CR156" i="1" s="1"/>
  <c r="AE156" i="1"/>
  <c r="CS156" i="1" s="1"/>
  <c r="AF156" i="1"/>
  <c r="AG156" i="1"/>
  <c r="AH156" i="1"/>
  <c r="CV156" i="1" s="1"/>
  <c r="AI156" i="1"/>
  <c r="CW156" i="1" s="1"/>
  <c r="AJ156" i="1"/>
  <c r="CQ156" i="1"/>
  <c r="CT156" i="1"/>
  <c r="CU156" i="1"/>
  <c r="CX156" i="1"/>
  <c r="W156" i="1" s="1"/>
  <c r="FR156" i="1"/>
  <c r="GL156" i="1"/>
  <c r="GO156" i="1"/>
  <c r="GP156" i="1"/>
  <c r="GV156" i="1"/>
  <c r="I157" i="1"/>
  <c r="GX157" i="1" s="1"/>
  <c r="AC157" i="1"/>
  <c r="AB157" i="1" s="1"/>
  <c r="AD157" i="1"/>
  <c r="CR157" i="1" s="1"/>
  <c r="AE157" i="1"/>
  <c r="AF157" i="1"/>
  <c r="AG157" i="1"/>
  <c r="CU157" i="1" s="1"/>
  <c r="AH157" i="1"/>
  <c r="CV157" i="1" s="1"/>
  <c r="AI157" i="1"/>
  <c r="AJ157" i="1"/>
  <c r="CS157" i="1"/>
  <c r="CT157" i="1"/>
  <c r="CW157" i="1"/>
  <c r="CX157" i="1"/>
  <c r="W157" i="1" s="1"/>
  <c r="FR157" i="1"/>
  <c r="GL157" i="1"/>
  <c r="GO157" i="1"/>
  <c r="GP157" i="1"/>
  <c r="GV157" i="1"/>
  <c r="I158" i="1"/>
  <c r="AC158" i="1"/>
  <c r="CQ158" i="1" s="1"/>
  <c r="AE158" i="1"/>
  <c r="AD158" i="1" s="1"/>
  <c r="AF158" i="1"/>
  <c r="CT158" i="1" s="1"/>
  <c r="AG158" i="1"/>
  <c r="CU158" i="1" s="1"/>
  <c r="T158" i="1" s="1"/>
  <c r="AH158" i="1"/>
  <c r="AI158" i="1"/>
  <c r="AJ158" i="1"/>
  <c r="CX158" i="1" s="1"/>
  <c r="CS158" i="1"/>
  <c r="R158" i="1" s="1"/>
  <c r="GK158" i="1" s="1"/>
  <c r="CV158" i="1"/>
  <c r="CW158" i="1"/>
  <c r="FR158" i="1"/>
  <c r="GL158" i="1"/>
  <c r="GO158" i="1"/>
  <c r="GP158" i="1"/>
  <c r="GV158" i="1"/>
  <c r="GX158" i="1"/>
  <c r="I159" i="1"/>
  <c r="AC159" i="1"/>
  <c r="AE159" i="1"/>
  <c r="AD159" i="1" s="1"/>
  <c r="AF159" i="1"/>
  <c r="CT159" i="1" s="1"/>
  <c r="AG159" i="1"/>
  <c r="AH159" i="1"/>
  <c r="AI159" i="1"/>
  <c r="CW159" i="1" s="1"/>
  <c r="AJ159" i="1"/>
  <c r="CX159" i="1" s="1"/>
  <c r="CQ159" i="1"/>
  <c r="P159" i="1" s="1"/>
  <c r="CU159" i="1"/>
  <c r="CV159" i="1"/>
  <c r="FR159" i="1"/>
  <c r="GL159" i="1"/>
  <c r="GO159" i="1"/>
  <c r="GP159" i="1"/>
  <c r="GV159" i="1"/>
  <c r="I160" i="1"/>
  <c r="AC160" i="1"/>
  <c r="AB160" i="1" s="1"/>
  <c r="AD160" i="1"/>
  <c r="CR160" i="1" s="1"/>
  <c r="AE160" i="1"/>
  <c r="CS160" i="1" s="1"/>
  <c r="AF160" i="1"/>
  <c r="AG160" i="1"/>
  <c r="AH160" i="1"/>
  <c r="CV160" i="1" s="1"/>
  <c r="AI160" i="1"/>
  <c r="CW160" i="1" s="1"/>
  <c r="AJ160" i="1"/>
  <c r="CQ160" i="1"/>
  <c r="CT160" i="1"/>
  <c r="CU160" i="1"/>
  <c r="CX160" i="1"/>
  <c r="W160" i="1" s="1"/>
  <c r="FR160" i="1"/>
  <c r="GL160" i="1"/>
  <c r="GO160" i="1"/>
  <c r="GP160" i="1"/>
  <c r="GV160" i="1"/>
  <c r="I161" i="1"/>
  <c r="GX161" i="1" s="1"/>
  <c r="AC161" i="1"/>
  <c r="AB161" i="1" s="1"/>
  <c r="AD161" i="1"/>
  <c r="CR161" i="1" s="1"/>
  <c r="AE161" i="1"/>
  <c r="AF161" i="1"/>
  <c r="AG161" i="1"/>
  <c r="CU161" i="1" s="1"/>
  <c r="AH161" i="1"/>
  <c r="CV161" i="1" s="1"/>
  <c r="AI161" i="1"/>
  <c r="AJ161" i="1"/>
  <c r="CS161" i="1"/>
  <c r="CT161" i="1"/>
  <c r="CW161" i="1"/>
  <c r="CX161" i="1"/>
  <c r="W161" i="1" s="1"/>
  <c r="FR161" i="1"/>
  <c r="GL161" i="1"/>
  <c r="GO161" i="1"/>
  <c r="GP161" i="1"/>
  <c r="GV161" i="1"/>
  <c r="I162" i="1"/>
  <c r="AC162" i="1"/>
  <c r="CQ162" i="1" s="1"/>
  <c r="AE162" i="1"/>
  <c r="AD162" i="1" s="1"/>
  <c r="AF162" i="1"/>
  <c r="CT162" i="1" s="1"/>
  <c r="AG162" i="1"/>
  <c r="CU162" i="1" s="1"/>
  <c r="T162" i="1" s="1"/>
  <c r="AH162" i="1"/>
  <c r="AI162" i="1"/>
  <c r="AJ162" i="1"/>
  <c r="CX162" i="1" s="1"/>
  <c r="CS162" i="1"/>
  <c r="R162" i="1" s="1"/>
  <c r="GK162" i="1" s="1"/>
  <c r="CV162" i="1"/>
  <c r="CW162" i="1"/>
  <c r="FR162" i="1"/>
  <c r="GL162" i="1"/>
  <c r="GO162" i="1"/>
  <c r="GP162" i="1"/>
  <c r="GV162" i="1"/>
  <c r="GX162" i="1"/>
  <c r="I163" i="1"/>
  <c r="AC163" i="1"/>
  <c r="AE163" i="1"/>
  <c r="AD163" i="1" s="1"/>
  <c r="AF163" i="1"/>
  <c r="CT163" i="1" s="1"/>
  <c r="AG163" i="1"/>
  <c r="AH163" i="1"/>
  <c r="AI163" i="1"/>
  <c r="CW163" i="1" s="1"/>
  <c r="AJ163" i="1"/>
  <c r="CX163" i="1" s="1"/>
  <c r="CQ163" i="1"/>
  <c r="CU163" i="1"/>
  <c r="CV163" i="1"/>
  <c r="FR163" i="1"/>
  <c r="GL163" i="1"/>
  <c r="GO163" i="1"/>
  <c r="GP163" i="1"/>
  <c r="GV163" i="1"/>
  <c r="I164" i="1"/>
  <c r="AC164" i="1"/>
  <c r="AB164" i="1" s="1"/>
  <c r="AD164" i="1"/>
  <c r="CR164" i="1" s="1"/>
  <c r="AE164" i="1"/>
  <c r="CS164" i="1" s="1"/>
  <c r="AF164" i="1"/>
  <c r="AG164" i="1"/>
  <c r="AH164" i="1"/>
  <c r="CV164" i="1" s="1"/>
  <c r="AI164" i="1"/>
  <c r="CW164" i="1" s="1"/>
  <c r="AJ164" i="1"/>
  <c r="CQ164" i="1"/>
  <c r="CT164" i="1"/>
  <c r="CU164" i="1"/>
  <c r="CX164" i="1"/>
  <c r="W164" i="1" s="1"/>
  <c r="FR164" i="1"/>
  <c r="GL164" i="1"/>
  <c r="GO164" i="1"/>
  <c r="GP164" i="1"/>
  <c r="GV164" i="1"/>
  <c r="I165" i="1"/>
  <c r="GX165" i="1" s="1"/>
  <c r="AC165" i="1"/>
  <c r="AB165" i="1" s="1"/>
  <c r="AD165" i="1"/>
  <c r="CR165" i="1" s="1"/>
  <c r="AE165" i="1"/>
  <c r="AF165" i="1"/>
  <c r="AG165" i="1"/>
  <c r="CU165" i="1" s="1"/>
  <c r="AH165" i="1"/>
  <c r="CV165" i="1" s="1"/>
  <c r="AI165" i="1"/>
  <c r="AJ165" i="1"/>
  <c r="CS165" i="1"/>
  <c r="CT165" i="1"/>
  <c r="CW165" i="1"/>
  <c r="CX165" i="1"/>
  <c r="W165" i="1" s="1"/>
  <c r="FR165" i="1"/>
  <c r="GL165" i="1"/>
  <c r="GO165" i="1"/>
  <c r="GP165" i="1"/>
  <c r="GV165" i="1"/>
  <c r="I166" i="1"/>
  <c r="AC166" i="1"/>
  <c r="CQ166" i="1" s="1"/>
  <c r="AE166" i="1"/>
  <c r="AD166" i="1" s="1"/>
  <c r="AF166" i="1"/>
  <c r="CT166" i="1" s="1"/>
  <c r="AG166" i="1"/>
  <c r="CU166" i="1" s="1"/>
  <c r="T166" i="1" s="1"/>
  <c r="AH166" i="1"/>
  <c r="AI166" i="1"/>
  <c r="AJ166" i="1"/>
  <c r="CX166" i="1" s="1"/>
  <c r="CS166" i="1"/>
  <c r="R166" i="1" s="1"/>
  <c r="GK166" i="1" s="1"/>
  <c r="CV166" i="1"/>
  <c r="CW166" i="1"/>
  <c r="FR166" i="1"/>
  <c r="GL166" i="1"/>
  <c r="GO166" i="1"/>
  <c r="GP166" i="1"/>
  <c r="GV166" i="1"/>
  <c r="GX166" i="1"/>
  <c r="I167" i="1"/>
  <c r="AC167" i="1"/>
  <c r="AE167" i="1"/>
  <c r="AD167" i="1" s="1"/>
  <c r="AF167" i="1"/>
  <c r="CT167" i="1" s="1"/>
  <c r="AG167" i="1"/>
  <c r="AH167" i="1"/>
  <c r="AI167" i="1"/>
  <c r="CW167" i="1" s="1"/>
  <c r="AJ167" i="1"/>
  <c r="CX167" i="1" s="1"/>
  <c r="CQ167" i="1"/>
  <c r="P167" i="1" s="1"/>
  <c r="CU167" i="1"/>
  <c r="CV167" i="1"/>
  <c r="FR167" i="1"/>
  <c r="GL167" i="1"/>
  <c r="GO167" i="1"/>
  <c r="GP167" i="1"/>
  <c r="GV167" i="1"/>
  <c r="I168" i="1"/>
  <c r="AC168" i="1"/>
  <c r="AB168" i="1" s="1"/>
  <c r="AD168" i="1"/>
  <c r="CR168" i="1" s="1"/>
  <c r="AE168" i="1"/>
  <c r="CS168" i="1" s="1"/>
  <c r="AF168" i="1"/>
  <c r="AG168" i="1"/>
  <c r="AH168" i="1"/>
  <c r="CV168" i="1" s="1"/>
  <c r="AI168" i="1"/>
  <c r="CW168" i="1" s="1"/>
  <c r="AJ168" i="1"/>
  <c r="CQ168" i="1"/>
  <c r="CT168" i="1"/>
  <c r="CU168" i="1"/>
  <c r="CX168" i="1"/>
  <c r="FR168" i="1"/>
  <c r="GL168" i="1"/>
  <c r="GO168" i="1"/>
  <c r="GP168" i="1"/>
  <c r="GV168" i="1"/>
  <c r="I169" i="1"/>
  <c r="GX169" i="1" s="1"/>
  <c r="AC169" i="1"/>
  <c r="AB169" i="1" s="1"/>
  <c r="AD169" i="1"/>
  <c r="CR169" i="1" s="1"/>
  <c r="AE169" i="1"/>
  <c r="AF169" i="1"/>
  <c r="AG169" i="1"/>
  <c r="CU169" i="1" s="1"/>
  <c r="AH169" i="1"/>
  <c r="CV169" i="1" s="1"/>
  <c r="AI169" i="1"/>
  <c r="AJ169" i="1"/>
  <c r="CS169" i="1"/>
  <c r="CT169" i="1"/>
  <c r="CW169" i="1"/>
  <c r="CX169" i="1"/>
  <c r="FR169" i="1"/>
  <c r="GL169" i="1"/>
  <c r="GO169" i="1"/>
  <c r="GP169" i="1"/>
  <c r="GV169" i="1"/>
  <c r="C170" i="1"/>
  <c r="D170" i="1"/>
  <c r="AC170" i="1"/>
  <c r="CQ170" i="1" s="1"/>
  <c r="P170" i="1" s="1"/>
  <c r="AE170" i="1"/>
  <c r="AD170" i="1" s="1"/>
  <c r="AF170" i="1"/>
  <c r="CT170" i="1" s="1"/>
  <c r="S170" i="1" s="1"/>
  <c r="AG170" i="1"/>
  <c r="AH170" i="1"/>
  <c r="AI170" i="1"/>
  <c r="CW170" i="1" s="1"/>
  <c r="V170" i="1" s="1"/>
  <c r="AJ170" i="1"/>
  <c r="CX170" i="1" s="1"/>
  <c r="W170" i="1" s="1"/>
  <c r="CU170" i="1"/>
  <c r="T170" i="1" s="1"/>
  <c r="CV170" i="1"/>
  <c r="U170" i="1" s="1"/>
  <c r="FR170" i="1"/>
  <c r="GL170" i="1"/>
  <c r="GO170" i="1"/>
  <c r="GP170" i="1"/>
  <c r="GV170" i="1"/>
  <c r="GX170" i="1" s="1"/>
  <c r="C171" i="1"/>
  <c r="D171" i="1"/>
  <c r="AC171" i="1"/>
  <c r="AE171" i="1"/>
  <c r="CS171" i="1" s="1"/>
  <c r="R171" i="1" s="1"/>
  <c r="AF171" i="1"/>
  <c r="CT171" i="1" s="1"/>
  <c r="S171" i="1" s="1"/>
  <c r="U190" i="6" s="1"/>
  <c r="AG171" i="1"/>
  <c r="CU171" i="1" s="1"/>
  <c r="T171" i="1" s="1"/>
  <c r="AH171" i="1"/>
  <c r="AI171" i="1"/>
  <c r="CW171" i="1" s="1"/>
  <c r="V171" i="1" s="1"/>
  <c r="AJ171" i="1"/>
  <c r="CX171" i="1"/>
  <c r="W171" i="1" s="1"/>
  <c r="FR171" i="1"/>
  <c r="GL171" i="1"/>
  <c r="GO171" i="1"/>
  <c r="GP171" i="1"/>
  <c r="GV171" i="1"/>
  <c r="GX171" i="1"/>
  <c r="I172" i="1"/>
  <c r="AC172" i="1"/>
  <c r="CQ172" i="1" s="1"/>
  <c r="AE172" i="1"/>
  <c r="AD172" i="1" s="1"/>
  <c r="AF172" i="1"/>
  <c r="CT172" i="1" s="1"/>
  <c r="AG172" i="1"/>
  <c r="CU172" i="1" s="1"/>
  <c r="AH172" i="1"/>
  <c r="AI172" i="1"/>
  <c r="AJ172" i="1"/>
  <c r="CX172" i="1" s="1"/>
  <c r="CS172" i="1"/>
  <c r="CV172" i="1"/>
  <c r="CW172" i="1"/>
  <c r="FR172" i="1"/>
  <c r="GL172" i="1"/>
  <c r="GO172" i="1"/>
  <c r="GP172" i="1"/>
  <c r="GV172" i="1"/>
  <c r="GX172" i="1"/>
  <c r="I173" i="1"/>
  <c r="AC173" i="1"/>
  <c r="AE173" i="1"/>
  <c r="AF173" i="1"/>
  <c r="CT173" i="1" s="1"/>
  <c r="AG173" i="1"/>
  <c r="AH173" i="1"/>
  <c r="AI173" i="1"/>
  <c r="CW173" i="1" s="1"/>
  <c r="AJ173" i="1"/>
  <c r="CX173" i="1" s="1"/>
  <c r="CQ173" i="1"/>
  <c r="P173" i="1" s="1"/>
  <c r="CU173" i="1"/>
  <c r="CV173" i="1"/>
  <c r="FR173" i="1"/>
  <c r="GL173" i="1"/>
  <c r="GO173" i="1"/>
  <c r="GP173" i="1"/>
  <c r="GV173" i="1"/>
  <c r="I174" i="1"/>
  <c r="P174" i="1" s="1"/>
  <c r="AC174" i="1"/>
  <c r="AD174" i="1"/>
  <c r="CR174" i="1" s="1"/>
  <c r="AE174" i="1"/>
  <c r="CS174" i="1" s="1"/>
  <c r="AF174" i="1"/>
  <c r="AG174" i="1"/>
  <c r="AH174" i="1"/>
  <c r="CV174" i="1" s="1"/>
  <c r="AI174" i="1"/>
  <c r="CW174" i="1" s="1"/>
  <c r="AJ174" i="1"/>
  <c r="CQ174" i="1"/>
  <c r="CT174" i="1"/>
  <c r="CU174" i="1"/>
  <c r="CX174" i="1"/>
  <c r="W174" i="1" s="1"/>
  <c r="FR174" i="1"/>
  <c r="GL174" i="1"/>
  <c r="GO174" i="1"/>
  <c r="GP174" i="1"/>
  <c r="GV174" i="1"/>
  <c r="I175" i="1"/>
  <c r="AC175" i="1"/>
  <c r="AD175" i="1"/>
  <c r="CR175" i="1" s="1"/>
  <c r="AE175" i="1"/>
  <c r="AF175" i="1"/>
  <c r="AG175" i="1"/>
  <c r="CU175" i="1" s="1"/>
  <c r="AH175" i="1"/>
  <c r="CV175" i="1" s="1"/>
  <c r="AI175" i="1"/>
  <c r="AJ175" i="1"/>
  <c r="CS175" i="1"/>
  <c r="CT175" i="1"/>
  <c r="CW175" i="1"/>
  <c r="CX175" i="1"/>
  <c r="FR175" i="1"/>
  <c r="GL175" i="1"/>
  <c r="GO175" i="1"/>
  <c r="GP175" i="1"/>
  <c r="GV175" i="1"/>
  <c r="I176" i="1"/>
  <c r="GX176" i="1" s="1"/>
  <c r="AB176" i="1"/>
  <c r="AC176" i="1"/>
  <c r="CQ176" i="1" s="1"/>
  <c r="AE176" i="1"/>
  <c r="AD176" i="1" s="1"/>
  <c r="CR176" i="1" s="1"/>
  <c r="AF176" i="1"/>
  <c r="CT176" i="1" s="1"/>
  <c r="AG176" i="1"/>
  <c r="CU176" i="1" s="1"/>
  <c r="AH176" i="1"/>
  <c r="AI176" i="1"/>
  <c r="AJ176" i="1"/>
  <c r="CX176" i="1" s="1"/>
  <c r="CS176" i="1"/>
  <c r="CV176" i="1"/>
  <c r="CW176" i="1"/>
  <c r="FR176" i="1"/>
  <c r="GL176" i="1"/>
  <c r="GO176" i="1"/>
  <c r="GP176" i="1"/>
  <c r="GV176" i="1"/>
  <c r="I177" i="1"/>
  <c r="AC177" i="1"/>
  <c r="AE177" i="1"/>
  <c r="AF177" i="1"/>
  <c r="CT177" i="1" s="1"/>
  <c r="AG177" i="1"/>
  <c r="AH177" i="1"/>
  <c r="AI177" i="1"/>
  <c r="CW177" i="1" s="1"/>
  <c r="AJ177" i="1"/>
  <c r="CX177" i="1" s="1"/>
  <c r="CQ177" i="1"/>
  <c r="P177" i="1" s="1"/>
  <c r="CU177" i="1"/>
  <c r="CV177" i="1"/>
  <c r="FR177" i="1"/>
  <c r="GL177" i="1"/>
  <c r="GO177" i="1"/>
  <c r="GP177" i="1"/>
  <c r="GV177" i="1"/>
  <c r="I178" i="1"/>
  <c r="AC178" i="1"/>
  <c r="AB178" i="1" s="1"/>
  <c r="AD178" i="1"/>
  <c r="CR178" i="1" s="1"/>
  <c r="AE178" i="1"/>
  <c r="CS178" i="1" s="1"/>
  <c r="AF178" i="1"/>
  <c r="AG178" i="1"/>
  <c r="AH178" i="1"/>
  <c r="CV178" i="1" s="1"/>
  <c r="AI178" i="1"/>
  <c r="CW178" i="1" s="1"/>
  <c r="AJ178" i="1"/>
  <c r="CQ178" i="1"/>
  <c r="CT178" i="1"/>
  <c r="CU178" i="1"/>
  <c r="CX178" i="1"/>
  <c r="W178" i="1" s="1"/>
  <c r="FR178" i="1"/>
  <c r="GL178" i="1"/>
  <c r="GO178" i="1"/>
  <c r="GP178" i="1"/>
  <c r="GV178" i="1"/>
  <c r="I179" i="1"/>
  <c r="GX179" i="1" s="1"/>
  <c r="AC179" i="1"/>
  <c r="AD179" i="1"/>
  <c r="CR179" i="1" s="1"/>
  <c r="AE179" i="1"/>
  <c r="AF179" i="1"/>
  <c r="AG179" i="1"/>
  <c r="CU179" i="1" s="1"/>
  <c r="AH179" i="1"/>
  <c r="CV179" i="1" s="1"/>
  <c r="AI179" i="1"/>
  <c r="AJ179" i="1"/>
  <c r="CS179" i="1"/>
  <c r="CT179" i="1"/>
  <c r="CW179" i="1"/>
  <c r="CX179" i="1"/>
  <c r="FR179" i="1"/>
  <c r="GL179" i="1"/>
  <c r="GO179" i="1"/>
  <c r="GP179" i="1"/>
  <c r="GV179" i="1"/>
  <c r="I180" i="1"/>
  <c r="AC180" i="1"/>
  <c r="CQ180" i="1" s="1"/>
  <c r="AE180" i="1"/>
  <c r="AD180" i="1" s="1"/>
  <c r="AB180" i="1" s="1"/>
  <c r="AF180" i="1"/>
  <c r="CT180" i="1" s="1"/>
  <c r="AG180" i="1"/>
  <c r="CU180" i="1" s="1"/>
  <c r="AH180" i="1"/>
  <c r="AI180" i="1"/>
  <c r="CW180" i="1" s="1"/>
  <c r="AJ180" i="1"/>
  <c r="CX180" i="1" s="1"/>
  <c r="CV180" i="1"/>
  <c r="U180" i="1" s="1"/>
  <c r="FR180" i="1"/>
  <c r="GL180" i="1"/>
  <c r="GO180" i="1"/>
  <c r="GP180" i="1"/>
  <c r="GV180" i="1"/>
  <c r="I181" i="1"/>
  <c r="P181" i="1" s="1"/>
  <c r="AC181" i="1"/>
  <c r="AE181" i="1"/>
  <c r="CS181" i="1" s="1"/>
  <c r="AF181" i="1"/>
  <c r="CT181" i="1" s="1"/>
  <c r="AG181" i="1"/>
  <c r="AH181" i="1"/>
  <c r="AI181" i="1"/>
  <c r="CW181" i="1" s="1"/>
  <c r="AJ181" i="1"/>
  <c r="CX181" i="1" s="1"/>
  <c r="CQ181" i="1"/>
  <c r="CU181" i="1"/>
  <c r="CV181" i="1"/>
  <c r="FR181" i="1"/>
  <c r="GL181" i="1"/>
  <c r="GO181" i="1"/>
  <c r="GP181" i="1"/>
  <c r="GV181" i="1"/>
  <c r="I182" i="1"/>
  <c r="S182" i="1" s="1"/>
  <c r="AC182" i="1"/>
  <c r="AB182" i="1" s="1"/>
  <c r="AD182" i="1"/>
  <c r="CR182" i="1" s="1"/>
  <c r="AE182" i="1"/>
  <c r="CS182" i="1" s="1"/>
  <c r="AF182" i="1"/>
  <c r="AG182" i="1"/>
  <c r="AH182" i="1"/>
  <c r="CV182" i="1" s="1"/>
  <c r="AI182" i="1"/>
  <c r="CW182" i="1" s="1"/>
  <c r="AJ182" i="1"/>
  <c r="CT182" i="1"/>
  <c r="CU182" i="1"/>
  <c r="CX182" i="1"/>
  <c r="FR182" i="1"/>
  <c r="GL182" i="1"/>
  <c r="GO182" i="1"/>
  <c r="GP182" i="1"/>
  <c r="GV182" i="1"/>
  <c r="I183" i="1"/>
  <c r="S183" i="1" s="1"/>
  <c r="AC183" i="1"/>
  <c r="CQ183" i="1" s="1"/>
  <c r="AD183" i="1"/>
  <c r="CR183" i="1" s="1"/>
  <c r="AE183" i="1"/>
  <c r="AF183" i="1"/>
  <c r="AG183" i="1"/>
  <c r="CU183" i="1" s="1"/>
  <c r="AH183" i="1"/>
  <c r="CV183" i="1" s="1"/>
  <c r="AI183" i="1"/>
  <c r="AJ183" i="1"/>
  <c r="CS183" i="1"/>
  <c r="CT183" i="1"/>
  <c r="CW183" i="1"/>
  <c r="CX183" i="1"/>
  <c r="FR183" i="1"/>
  <c r="GL183" i="1"/>
  <c r="GO183" i="1"/>
  <c r="GP183" i="1"/>
  <c r="GV183" i="1"/>
  <c r="I184" i="1"/>
  <c r="U184" i="1" s="1"/>
  <c r="AC184" i="1"/>
  <c r="CQ184" i="1" s="1"/>
  <c r="AE184" i="1"/>
  <c r="AD184" i="1" s="1"/>
  <c r="AB184" i="1" s="1"/>
  <c r="AF184" i="1"/>
  <c r="CT184" i="1" s="1"/>
  <c r="AG184" i="1"/>
  <c r="CU184" i="1" s="1"/>
  <c r="AH184" i="1"/>
  <c r="AI184" i="1"/>
  <c r="CW184" i="1" s="1"/>
  <c r="AJ184" i="1"/>
  <c r="CX184" i="1" s="1"/>
  <c r="CS184" i="1"/>
  <c r="CV184" i="1"/>
  <c r="FR184" i="1"/>
  <c r="GL184" i="1"/>
  <c r="GO184" i="1"/>
  <c r="GP184" i="1"/>
  <c r="GV184" i="1"/>
  <c r="I185" i="1"/>
  <c r="P185" i="1" s="1"/>
  <c r="AC185" i="1"/>
  <c r="AD185" i="1"/>
  <c r="AB185" i="1" s="1"/>
  <c r="AE185" i="1"/>
  <c r="CS185" i="1" s="1"/>
  <c r="AF185" i="1"/>
  <c r="CT185" i="1" s="1"/>
  <c r="AG185" i="1"/>
  <c r="AH185" i="1"/>
  <c r="CV185" i="1" s="1"/>
  <c r="AI185" i="1"/>
  <c r="CW185" i="1" s="1"/>
  <c r="AJ185" i="1"/>
  <c r="CX185" i="1" s="1"/>
  <c r="CQ185" i="1"/>
  <c r="CR185" i="1"/>
  <c r="CU185" i="1"/>
  <c r="FR185" i="1"/>
  <c r="GL185" i="1"/>
  <c r="GO185" i="1"/>
  <c r="GP185" i="1"/>
  <c r="GV185" i="1"/>
  <c r="I186" i="1"/>
  <c r="W186" i="1" s="1"/>
  <c r="AC186" i="1"/>
  <c r="AB186" i="1" s="1"/>
  <c r="AD186" i="1"/>
  <c r="CR186" i="1" s="1"/>
  <c r="AE186" i="1"/>
  <c r="CS186" i="1" s="1"/>
  <c r="AF186" i="1"/>
  <c r="AG186" i="1"/>
  <c r="AH186" i="1"/>
  <c r="CV186" i="1" s="1"/>
  <c r="AI186" i="1"/>
  <c r="CW186" i="1" s="1"/>
  <c r="AJ186" i="1"/>
  <c r="CT186" i="1"/>
  <c r="CU186" i="1"/>
  <c r="CX186" i="1"/>
  <c r="FR186" i="1"/>
  <c r="GL186" i="1"/>
  <c r="GO186" i="1"/>
  <c r="GP186" i="1"/>
  <c r="GV186" i="1"/>
  <c r="I187" i="1"/>
  <c r="R187" i="1" s="1"/>
  <c r="GK187" i="1" s="1"/>
  <c r="AC187" i="1"/>
  <c r="CQ187" i="1" s="1"/>
  <c r="AD187" i="1"/>
  <c r="CR187" i="1" s="1"/>
  <c r="AE187" i="1"/>
  <c r="AF187" i="1"/>
  <c r="CT187" i="1" s="1"/>
  <c r="AG187" i="1"/>
  <c r="CU187" i="1" s="1"/>
  <c r="AH187" i="1"/>
  <c r="CV187" i="1" s="1"/>
  <c r="AI187" i="1"/>
  <c r="AJ187" i="1"/>
  <c r="CX187" i="1" s="1"/>
  <c r="CS187" i="1"/>
  <c r="CW187" i="1"/>
  <c r="FR187" i="1"/>
  <c r="GL187" i="1"/>
  <c r="GO187" i="1"/>
  <c r="GP187" i="1"/>
  <c r="GV187" i="1"/>
  <c r="I188" i="1"/>
  <c r="R188" i="1" s="1"/>
  <c r="GK188" i="1" s="1"/>
  <c r="AB188" i="1"/>
  <c r="AC188" i="1"/>
  <c r="CQ188" i="1" s="1"/>
  <c r="AE188" i="1"/>
  <c r="AD188" i="1" s="1"/>
  <c r="AF188" i="1"/>
  <c r="AG188" i="1"/>
  <c r="CU188" i="1" s="1"/>
  <c r="AH188" i="1"/>
  <c r="AI188" i="1"/>
  <c r="AJ188" i="1"/>
  <c r="CR188" i="1"/>
  <c r="CS188" i="1"/>
  <c r="CT188" i="1"/>
  <c r="CV188" i="1"/>
  <c r="CW188" i="1"/>
  <c r="CX188" i="1"/>
  <c r="FR188" i="1"/>
  <c r="GL188" i="1"/>
  <c r="GO188" i="1"/>
  <c r="GP188" i="1"/>
  <c r="GV188" i="1"/>
  <c r="I189" i="1"/>
  <c r="P189" i="1" s="1"/>
  <c r="AC189" i="1"/>
  <c r="AD189" i="1"/>
  <c r="AB189" i="1" s="1"/>
  <c r="AE189" i="1"/>
  <c r="AF189" i="1"/>
  <c r="CT189" i="1" s="1"/>
  <c r="AG189" i="1"/>
  <c r="AH189" i="1"/>
  <c r="CV189" i="1" s="1"/>
  <c r="AI189" i="1"/>
  <c r="AJ189" i="1"/>
  <c r="CX189" i="1" s="1"/>
  <c r="CQ189" i="1"/>
  <c r="CR189" i="1"/>
  <c r="CS189" i="1"/>
  <c r="CU189" i="1"/>
  <c r="CW189" i="1"/>
  <c r="FR189" i="1"/>
  <c r="GL189" i="1"/>
  <c r="GO189" i="1"/>
  <c r="GP189" i="1"/>
  <c r="GV189" i="1"/>
  <c r="I190" i="1"/>
  <c r="AC190" i="1"/>
  <c r="CQ190" i="1" s="1"/>
  <c r="AE190" i="1"/>
  <c r="AD190" i="1" s="1"/>
  <c r="CR190" i="1" s="1"/>
  <c r="AF190" i="1"/>
  <c r="AG190" i="1"/>
  <c r="CU190" i="1" s="1"/>
  <c r="T190" i="1" s="1"/>
  <c r="AH190" i="1"/>
  <c r="AI190" i="1"/>
  <c r="CW190" i="1" s="1"/>
  <c r="AJ190" i="1"/>
  <c r="CT190" i="1"/>
  <c r="S190" i="1" s="1"/>
  <c r="CV190" i="1"/>
  <c r="CX190" i="1"/>
  <c r="FR190" i="1"/>
  <c r="GL190" i="1"/>
  <c r="GO190" i="1"/>
  <c r="GP190" i="1"/>
  <c r="GV190" i="1"/>
  <c r="I191" i="1"/>
  <c r="GX191" i="1" s="1"/>
  <c r="AC191" i="1"/>
  <c r="AD191" i="1"/>
  <c r="CR191" i="1" s="1"/>
  <c r="AE191" i="1"/>
  <c r="AF191" i="1"/>
  <c r="CT191" i="1" s="1"/>
  <c r="S191" i="1" s="1"/>
  <c r="AG191" i="1"/>
  <c r="AH191" i="1"/>
  <c r="CV191" i="1" s="1"/>
  <c r="AI191" i="1"/>
  <c r="AJ191" i="1"/>
  <c r="CX191" i="1" s="1"/>
  <c r="W191" i="1" s="1"/>
  <c r="CQ191" i="1"/>
  <c r="CS191" i="1"/>
  <c r="CU191" i="1"/>
  <c r="CW191" i="1"/>
  <c r="V191" i="1" s="1"/>
  <c r="FR191" i="1"/>
  <c r="GL191" i="1"/>
  <c r="GO191" i="1"/>
  <c r="GP191" i="1"/>
  <c r="GV191" i="1"/>
  <c r="C192" i="1"/>
  <c r="D192" i="1"/>
  <c r="AC192" i="1"/>
  <c r="CQ192" i="1" s="1"/>
  <c r="P192" i="1" s="1"/>
  <c r="AD192" i="1"/>
  <c r="CR192" i="1" s="1"/>
  <c r="Q192" i="1" s="1"/>
  <c r="AE192" i="1"/>
  <c r="AF192" i="1"/>
  <c r="CT192" i="1" s="1"/>
  <c r="S192" i="1" s="1"/>
  <c r="AG192" i="1"/>
  <c r="AH192" i="1"/>
  <c r="CV192" i="1" s="1"/>
  <c r="U192" i="1" s="1"/>
  <c r="AI192" i="1"/>
  <c r="CW192" i="1" s="1"/>
  <c r="V192" i="1" s="1"/>
  <c r="AJ192" i="1"/>
  <c r="CX192" i="1" s="1"/>
  <c r="W192" i="1" s="1"/>
  <c r="CS192" i="1"/>
  <c r="R192" i="1" s="1"/>
  <c r="GK192" i="1" s="1"/>
  <c r="CU192" i="1"/>
  <c r="T192" i="1" s="1"/>
  <c r="FR192" i="1"/>
  <c r="GL192" i="1"/>
  <c r="GO192" i="1"/>
  <c r="GP192" i="1"/>
  <c r="GV192" i="1"/>
  <c r="GX192" i="1" s="1"/>
  <c r="C193" i="1"/>
  <c r="D193" i="1"/>
  <c r="AC193" i="1"/>
  <c r="CQ193" i="1" s="1"/>
  <c r="P193" i="1" s="1"/>
  <c r="AE193" i="1"/>
  <c r="AD193" i="1" s="1"/>
  <c r="AF193" i="1"/>
  <c r="AG193" i="1"/>
  <c r="CU193" i="1" s="1"/>
  <c r="T193" i="1" s="1"/>
  <c r="AH193" i="1"/>
  <c r="AI193" i="1"/>
  <c r="CW193" i="1" s="1"/>
  <c r="V193" i="1" s="1"/>
  <c r="AJ193" i="1"/>
  <c r="CX193" i="1" s="1"/>
  <c r="W193" i="1" s="1"/>
  <c r="FR193" i="1"/>
  <c r="GL193" i="1"/>
  <c r="GO193" i="1"/>
  <c r="GP193" i="1"/>
  <c r="GV193" i="1"/>
  <c r="GX193" i="1"/>
  <c r="I194" i="1"/>
  <c r="AC194" i="1"/>
  <c r="AE194" i="1"/>
  <c r="CS194" i="1" s="1"/>
  <c r="AF194" i="1"/>
  <c r="AG194" i="1"/>
  <c r="CU194" i="1" s="1"/>
  <c r="AH194" i="1"/>
  <c r="AI194" i="1"/>
  <c r="CW194" i="1" s="1"/>
  <c r="AJ194" i="1"/>
  <c r="CT194" i="1"/>
  <c r="CV194" i="1"/>
  <c r="CX194" i="1"/>
  <c r="FR194" i="1"/>
  <c r="GL194" i="1"/>
  <c r="GO194" i="1"/>
  <c r="GP194" i="1"/>
  <c r="GV194" i="1"/>
  <c r="I195" i="1"/>
  <c r="AC195" i="1"/>
  <c r="AD195" i="1"/>
  <c r="CR195" i="1" s="1"/>
  <c r="AE195" i="1"/>
  <c r="AF195" i="1"/>
  <c r="CT195" i="1" s="1"/>
  <c r="S195" i="1" s="1"/>
  <c r="AG195" i="1"/>
  <c r="AH195" i="1"/>
  <c r="CV195" i="1" s="1"/>
  <c r="AI195" i="1"/>
  <c r="AJ195" i="1"/>
  <c r="CX195" i="1" s="1"/>
  <c r="W195" i="1" s="1"/>
  <c r="CS195" i="1"/>
  <c r="CU195" i="1"/>
  <c r="CW195" i="1"/>
  <c r="FR195" i="1"/>
  <c r="GL195" i="1"/>
  <c r="GO195" i="1"/>
  <c r="GP195" i="1"/>
  <c r="GV195" i="1"/>
  <c r="I196" i="1"/>
  <c r="AC196" i="1"/>
  <c r="CQ196" i="1" s="1"/>
  <c r="AE196" i="1"/>
  <c r="AD196" i="1" s="1"/>
  <c r="CR196" i="1" s="1"/>
  <c r="AF196" i="1"/>
  <c r="AG196" i="1"/>
  <c r="CU196" i="1" s="1"/>
  <c r="AH196" i="1"/>
  <c r="AI196" i="1"/>
  <c r="CW196" i="1" s="1"/>
  <c r="AJ196" i="1"/>
  <c r="CT196" i="1"/>
  <c r="S196" i="1" s="1"/>
  <c r="CV196" i="1"/>
  <c r="CX196" i="1"/>
  <c r="FR196" i="1"/>
  <c r="GL196" i="1"/>
  <c r="GO196" i="1"/>
  <c r="GP196" i="1"/>
  <c r="GV196" i="1"/>
  <c r="I197" i="1"/>
  <c r="AC197" i="1"/>
  <c r="CQ197" i="1" s="1"/>
  <c r="AD197" i="1"/>
  <c r="CR197" i="1" s="1"/>
  <c r="AE197" i="1"/>
  <c r="AF197" i="1"/>
  <c r="CT197" i="1" s="1"/>
  <c r="AG197" i="1"/>
  <c r="AH197" i="1"/>
  <c r="CV197" i="1" s="1"/>
  <c r="AI197" i="1"/>
  <c r="AJ197" i="1"/>
  <c r="CX197" i="1" s="1"/>
  <c r="W197" i="1" s="1"/>
  <c r="CS197" i="1"/>
  <c r="CU197" i="1"/>
  <c r="CW197" i="1"/>
  <c r="FR197" i="1"/>
  <c r="GL197" i="1"/>
  <c r="GO197" i="1"/>
  <c r="GP197" i="1"/>
  <c r="GV197" i="1"/>
  <c r="I198" i="1"/>
  <c r="AC198" i="1"/>
  <c r="AE198" i="1"/>
  <c r="CS198" i="1" s="1"/>
  <c r="AF198" i="1"/>
  <c r="AG198" i="1"/>
  <c r="CU198" i="1" s="1"/>
  <c r="AH198" i="1"/>
  <c r="AI198" i="1"/>
  <c r="CW198" i="1" s="1"/>
  <c r="AJ198" i="1"/>
  <c r="CT198" i="1"/>
  <c r="CV198" i="1"/>
  <c r="CX198" i="1"/>
  <c r="FR198" i="1"/>
  <c r="GL198" i="1"/>
  <c r="GO198" i="1"/>
  <c r="GP198" i="1"/>
  <c r="GV198" i="1"/>
  <c r="I199" i="1"/>
  <c r="AC199" i="1"/>
  <c r="AD199" i="1"/>
  <c r="CR199" i="1" s="1"/>
  <c r="AE199" i="1"/>
  <c r="AF199" i="1"/>
  <c r="CT199" i="1" s="1"/>
  <c r="AG199" i="1"/>
  <c r="AH199" i="1"/>
  <c r="CV199" i="1" s="1"/>
  <c r="AI199" i="1"/>
  <c r="AJ199" i="1"/>
  <c r="CX199" i="1" s="1"/>
  <c r="CS199" i="1"/>
  <c r="CU199" i="1"/>
  <c r="CW199" i="1"/>
  <c r="FR199" i="1"/>
  <c r="GL199" i="1"/>
  <c r="GO199" i="1"/>
  <c r="GP199" i="1"/>
  <c r="GV199" i="1"/>
  <c r="C200" i="1"/>
  <c r="D200" i="1"/>
  <c r="AC200" i="1"/>
  <c r="AD200" i="1"/>
  <c r="CR200" i="1" s="1"/>
  <c r="Q200" i="1" s="1"/>
  <c r="AE200" i="1"/>
  <c r="AF200" i="1"/>
  <c r="CT200" i="1" s="1"/>
  <c r="S200" i="1" s="1"/>
  <c r="AG200" i="1"/>
  <c r="AH200" i="1"/>
  <c r="CV200" i="1" s="1"/>
  <c r="U200" i="1" s="1"/>
  <c r="AI200" i="1"/>
  <c r="AJ200" i="1"/>
  <c r="CX200" i="1" s="1"/>
  <c r="W200" i="1" s="1"/>
  <c r="CQ200" i="1"/>
  <c r="P200" i="1" s="1"/>
  <c r="CS200" i="1"/>
  <c r="R200" i="1" s="1"/>
  <c r="GK200" i="1" s="1"/>
  <c r="CU200" i="1"/>
  <c r="T200" i="1" s="1"/>
  <c r="CW200" i="1"/>
  <c r="V200" i="1" s="1"/>
  <c r="FR200" i="1"/>
  <c r="GL200" i="1"/>
  <c r="GN200" i="1"/>
  <c r="GO200" i="1"/>
  <c r="GV200" i="1"/>
  <c r="GX200" i="1"/>
  <c r="C201" i="1"/>
  <c r="D201" i="1"/>
  <c r="AC201" i="1"/>
  <c r="AD201" i="1"/>
  <c r="CR201" i="1" s="1"/>
  <c r="Q201" i="1" s="1"/>
  <c r="AE201" i="1"/>
  <c r="AF201" i="1"/>
  <c r="AG201" i="1"/>
  <c r="AH201" i="1"/>
  <c r="AI201" i="1"/>
  <c r="AJ201" i="1"/>
  <c r="CX201" i="1" s="1"/>
  <c r="W201" i="1" s="1"/>
  <c r="CQ201" i="1"/>
  <c r="P201" i="1" s="1"/>
  <c r="CS201" i="1"/>
  <c r="R201" i="1" s="1"/>
  <c r="GK201" i="1" s="1"/>
  <c r="CU201" i="1"/>
  <c r="T201" i="1" s="1"/>
  <c r="CW201" i="1"/>
  <c r="V201" i="1" s="1"/>
  <c r="FR201" i="1"/>
  <c r="GL201" i="1"/>
  <c r="GN201" i="1"/>
  <c r="GO201" i="1"/>
  <c r="GV201" i="1"/>
  <c r="GX201" i="1"/>
  <c r="C202" i="1"/>
  <c r="D202" i="1"/>
  <c r="AC202" i="1"/>
  <c r="AD202" i="1"/>
  <c r="CR202" i="1" s="1"/>
  <c r="Q202" i="1" s="1"/>
  <c r="AE202" i="1"/>
  <c r="AF202" i="1"/>
  <c r="CT202" i="1" s="1"/>
  <c r="S202" i="1" s="1"/>
  <c r="AG202" i="1"/>
  <c r="AH202" i="1"/>
  <c r="CV202" i="1" s="1"/>
  <c r="U202" i="1" s="1"/>
  <c r="AI202" i="1"/>
  <c r="AJ202" i="1"/>
  <c r="CX202" i="1" s="1"/>
  <c r="W202" i="1" s="1"/>
  <c r="CQ202" i="1"/>
  <c r="P202" i="1" s="1"/>
  <c r="CS202" i="1"/>
  <c r="R202" i="1" s="1"/>
  <c r="GK202" i="1" s="1"/>
  <c r="CU202" i="1"/>
  <c r="T202" i="1" s="1"/>
  <c r="CW202" i="1"/>
  <c r="V202" i="1" s="1"/>
  <c r="FR202" i="1"/>
  <c r="GL202" i="1"/>
  <c r="GN202" i="1"/>
  <c r="GO202" i="1"/>
  <c r="GV202" i="1"/>
  <c r="GX202" i="1"/>
  <c r="C203" i="1"/>
  <c r="D203" i="1"/>
  <c r="P203" i="1"/>
  <c r="AC203" i="1"/>
  <c r="AD203" i="1"/>
  <c r="AE203" i="1"/>
  <c r="AF203" i="1"/>
  <c r="AG203" i="1"/>
  <c r="AH203" i="1"/>
  <c r="AI203" i="1"/>
  <c r="AJ203" i="1"/>
  <c r="CX203" i="1" s="1"/>
  <c r="W203" i="1" s="1"/>
  <c r="CQ203" i="1"/>
  <c r="CS203" i="1"/>
  <c r="R203" i="1" s="1"/>
  <c r="GK203" i="1" s="1"/>
  <c r="CU203" i="1"/>
  <c r="T203" i="1" s="1"/>
  <c r="CW203" i="1"/>
  <c r="V203" i="1" s="1"/>
  <c r="FR203" i="1"/>
  <c r="GL203" i="1"/>
  <c r="GN203" i="1"/>
  <c r="GO203" i="1"/>
  <c r="GV203" i="1"/>
  <c r="GX203" i="1"/>
  <c r="C204" i="1"/>
  <c r="D204" i="1"/>
  <c r="P204" i="1"/>
  <c r="V204" i="1"/>
  <c r="AC204" i="1"/>
  <c r="AD204" i="1"/>
  <c r="CR204" i="1" s="1"/>
  <c r="Q204" i="1" s="1"/>
  <c r="AE204" i="1"/>
  <c r="AF204" i="1"/>
  <c r="CT204" i="1" s="1"/>
  <c r="S204" i="1" s="1"/>
  <c r="AG204" i="1"/>
  <c r="AH204" i="1"/>
  <c r="CV204" i="1" s="1"/>
  <c r="U204" i="1" s="1"/>
  <c r="AI204" i="1"/>
  <c r="AJ204" i="1"/>
  <c r="CX204" i="1" s="1"/>
  <c r="W204" i="1" s="1"/>
  <c r="CQ204" i="1"/>
  <c r="CS204" i="1"/>
  <c r="R204" i="1" s="1"/>
  <c r="GK204" i="1" s="1"/>
  <c r="CU204" i="1"/>
  <c r="T204" i="1" s="1"/>
  <c r="CW204" i="1"/>
  <c r="FR204" i="1"/>
  <c r="GL204" i="1"/>
  <c r="GN204" i="1"/>
  <c r="GO204" i="1"/>
  <c r="GV204" i="1"/>
  <c r="GX204" i="1"/>
  <c r="C205" i="1"/>
  <c r="D205" i="1"/>
  <c r="P205" i="1"/>
  <c r="T205" i="1"/>
  <c r="AC205" i="1"/>
  <c r="AE205" i="1"/>
  <c r="AD205" i="1" s="1"/>
  <c r="AF205" i="1"/>
  <c r="AG205" i="1"/>
  <c r="AH205" i="1"/>
  <c r="AI205" i="1"/>
  <c r="CW205" i="1" s="1"/>
  <c r="V205" i="1" s="1"/>
  <c r="AJ205" i="1"/>
  <c r="CQ205" i="1"/>
  <c r="CS205" i="1"/>
  <c r="R205" i="1" s="1"/>
  <c r="CU205" i="1"/>
  <c r="CX205" i="1"/>
  <c r="W205" i="1" s="1"/>
  <c r="FR205" i="1"/>
  <c r="GL205" i="1"/>
  <c r="GN205" i="1"/>
  <c r="GO205" i="1"/>
  <c r="GV205" i="1"/>
  <c r="GX205" i="1" s="1"/>
  <c r="C206" i="1"/>
  <c r="D206" i="1"/>
  <c r="AC206" i="1"/>
  <c r="CQ206" i="1" s="1"/>
  <c r="P206" i="1" s="1"/>
  <c r="AE206" i="1"/>
  <c r="AD206" i="1" s="1"/>
  <c r="AF206" i="1"/>
  <c r="CT206" i="1" s="1"/>
  <c r="S206" i="1" s="1"/>
  <c r="AG206" i="1"/>
  <c r="CU206" i="1" s="1"/>
  <c r="T206" i="1" s="1"/>
  <c r="AH206" i="1"/>
  <c r="AI206" i="1"/>
  <c r="AJ206" i="1"/>
  <c r="CX206" i="1" s="1"/>
  <c r="W206" i="1" s="1"/>
  <c r="CS206" i="1"/>
  <c r="R206" i="1" s="1"/>
  <c r="GK206" i="1" s="1"/>
  <c r="CV206" i="1"/>
  <c r="U206" i="1" s="1"/>
  <c r="CW206" i="1"/>
  <c r="V206" i="1" s="1"/>
  <c r="FR206" i="1"/>
  <c r="GL206" i="1"/>
  <c r="GN206" i="1"/>
  <c r="GO206" i="1"/>
  <c r="GV206" i="1"/>
  <c r="GX206" i="1"/>
  <c r="C207" i="1"/>
  <c r="D207" i="1"/>
  <c r="AC207" i="1"/>
  <c r="AD207" i="1"/>
  <c r="CR207" i="1" s="1"/>
  <c r="Q207" i="1" s="1"/>
  <c r="AE207" i="1"/>
  <c r="CS207" i="1" s="1"/>
  <c r="R207" i="1" s="1"/>
  <c r="GK207" i="1" s="1"/>
  <c r="AF207" i="1"/>
  <c r="AG207" i="1"/>
  <c r="AH207" i="1"/>
  <c r="AI207" i="1"/>
  <c r="CW207" i="1" s="1"/>
  <c r="V207" i="1" s="1"/>
  <c r="AJ207" i="1"/>
  <c r="CQ207" i="1"/>
  <c r="P207" i="1" s="1"/>
  <c r="CU207" i="1"/>
  <c r="T207" i="1" s="1"/>
  <c r="CX207" i="1"/>
  <c r="W207" i="1" s="1"/>
  <c r="FR207" i="1"/>
  <c r="GL207" i="1"/>
  <c r="GN207" i="1"/>
  <c r="GO207" i="1"/>
  <c r="GV207" i="1"/>
  <c r="GX207" i="1" s="1"/>
  <c r="B209" i="1"/>
  <c r="B22" i="1" s="1"/>
  <c r="C209" i="1"/>
  <c r="C22" i="1" s="1"/>
  <c r="D209" i="1"/>
  <c r="D22" i="1" s="1"/>
  <c r="F209" i="1"/>
  <c r="F22" i="1" s="1"/>
  <c r="G209" i="1"/>
  <c r="G22" i="1" s="1"/>
  <c r="BX209" i="1"/>
  <c r="BX22" i="1" s="1"/>
  <c r="CK209" i="1"/>
  <c r="CK22" i="1" s="1"/>
  <c r="CL209" i="1"/>
  <c r="CL22" i="1" s="1"/>
  <c r="EG209" i="1"/>
  <c r="EG22" i="1" s="1"/>
  <c r="ET209" i="1"/>
  <c r="ET22" i="1" s="1"/>
  <c r="FP209" i="1"/>
  <c r="FP22" i="1" s="1"/>
  <c r="GC209" i="1"/>
  <c r="GC22" i="1" s="1"/>
  <c r="GD209" i="1"/>
  <c r="GD22" i="1" s="1"/>
  <c r="P222" i="1"/>
  <c r="B238" i="1"/>
  <c r="B18" i="1" s="1"/>
  <c r="C238" i="1"/>
  <c r="C18" i="1" s="1"/>
  <c r="D238" i="1"/>
  <c r="D18" i="1" s="1"/>
  <c r="F238" i="1"/>
  <c r="F18" i="1" s="1"/>
  <c r="G238" i="1"/>
  <c r="G18" i="1" s="1"/>
  <c r="EG238" i="1"/>
  <c r="EG18" i="1" s="1"/>
  <c r="ET238" i="1"/>
  <c r="ET18" i="1" s="1"/>
  <c r="P242" i="1"/>
  <c r="CT207" i="1" l="1"/>
  <c r="S207" i="1" s="1"/>
  <c r="U233" i="6" s="1"/>
  <c r="T234" i="6"/>
  <c r="H235" i="6"/>
  <c r="T235" i="6"/>
  <c r="H234" i="6"/>
  <c r="T233" i="6"/>
  <c r="H233" i="6"/>
  <c r="T196" i="1"/>
  <c r="CV207" i="1"/>
  <c r="U207" i="1" s="1"/>
  <c r="I236" i="6" s="1"/>
  <c r="H236" i="6"/>
  <c r="AB207" i="1"/>
  <c r="H232" i="6" s="1"/>
  <c r="W168" i="1"/>
  <c r="S199" i="1"/>
  <c r="CT205" i="1"/>
  <c r="S205" i="1" s="1"/>
  <c r="U227" i="6" s="1"/>
  <c r="H229" i="6"/>
  <c r="T228" i="6"/>
  <c r="H227" i="6"/>
  <c r="T229" i="6"/>
  <c r="H228" i="6"/>
  <c r="T227" i="6"/>
  <c r="V197" i="1"/>
  <c r="CV205" i="1"/>
  <c r="U205" i="1" s="1"/>
  <c r="I230" i="6" s="1"/>
  <c r="H230" i="6"/>
  <c r="W179" i="1"/>
  <c r="S198" i="1"/>
  <c r="CT203" i="1"/>
  <c r="S203" i="1" s="1"/>
  <c r="U221" i="6" s="1"/>
  <c r="T222" i="6"/>
  <c r="T223" i="6"/>
  <c r="H222" i="6"/>
  <c r="T221" i="6"/>
  <c r="H223" i="6"/>
  <c r="H221" i="6"/>
  <c r="CY204" i="1"/>
  <c r="X204" i="1" s="1"/>
  <c r="CV203" i="1"/>
  <c r="U203" i="1" s="1"/>
  <c r="I224" i="6" s="1"/>
  <c r="H224" i="6"/>
  <c r="CP207" i="1"/>
  <c r="O207" i="1" s="1"/>
  <c r="T198" i="1"/>
  <c r="GX160" i="1"/>
  <c r="CT201" i="1"/>
  <c r="S201" i="1" s="1"/>
  <c r="U215" i="6" s="1"/>
  <c r="T216" i="6"/>
  <c r="H217" i="6"/>
  <c r="H215" i="6"/>
  <c r="T217" i="6"/>
  <c r="H216" i="6"/>
  <c r="T215" i="6"/>
  <c r="CV201" i="1"/>
  <c r="U201" i="1" s="1"/>
  <c r="I218" i="6" s="1"/>
  <c r="H218" i="6"/>
  <c r="S197" i="1"/>
  <c r="T191" i="1"/>
  <c r="GX190" i="1"/>
  <c r="GX189" i="1"/>
  <c r="Q189" i="1"/>
  <c r="AD171" i="1"/>
  <c r="T168" i="1"/>
  <c r="V168" i="1"/>
  <c r="R168" i="1"/>
  <c r="GK168" i="1" s="1"/>
  <c r="U162" i="1"/>
  <c r="T195" i="1"/>
  <c r="U195" i="1"/>
  <c r="W194" i="1"/>
  <c r="GX207" i="6"/>
  <c r="E207" i="6"/>
  <c r="GW207" i="6"/>
  <c r="CT193" i="1"/>
  <c r="S193" i="1" s="1"/>
  <c r="U201" i="6" s="1"/>
  <c r="T201" i="6"/>
  <c r="T204" i="6"/>
  <c r="H201" i="6"/>
  <c r="T205" i="6"/>
  <c r="H204" i="6"/>
  <c r="H205" i="6"/>
  <c r="GX199" i="1"/>
  <c r="GX211" i="6"/>
  <c r="E211" i="6"/>
  <c r="GW211" i="6"/>
  <c r="S194" i="1"/>
  <c r="T194" i="1"/>
  <c r="V199" i="1"/>
  <c r="T209" i="6"/>
  <c r="H209" i="6"/>
  <c r="V195" i="1"/>
  <c r="GX194" i="1"/>
  <c r="GM203" i="6"/>
  <c r="I203" i="6" s="1"/>
  <c r="H203" i="6"/>
  <c r="T174" i="1"/>
  <c r="V174" i="1"/>
  <c r="R174" i="1"/>
  <c r="GK174" i="1" s="1"/>
  <c r="GX173" i="1"/>
  <c r="W173" i="1"/>
  <c r="S173" i="1"/>
  <c r="GX197" i="1"/>
  <c r="GX209" i="6"/>
  <c r="E209" i="6"/>
  <c r="GW209" i="6"/>
  <c r="R194" i="1"/>
  <c r="GK194" i="1" s="1"/>
  <c r="CV193" i="1"/>
  <c r="U193" i="1" s="1"/>
  <c r="I206" i="6" s="1"/>
  <c r="H206" i="6"/>
  <c r="Q195" i="1"/>
  <c r="V194" i="1"/>
  <c r="U189" i="1"/>
  <c r="T180" i="1"/>
  <c r="CQ199" i="1"/>
  <c r="P199" i="1" s="1"/>
  <c r="U211" i="6" s="1"/>
  <c r="K211" i="6" s="1"/>
  <c r="T211" i="6"/>
  <c r="H211" i="6"/>
  <c r="GX196" i="1"/>
  <c r="GX195" i="1"/>
  <c r="R195" i="1"/>
  <c r="GK195" i="1" s="1"/>
  <c r="CQ195" i="1"/>
  <c r="P195" i="1" s="1"/>
  <c r="T207" i="6"/>
  <c r="H207" i="6"/>
  <c r="CS193" i="1"/>
  <c r="R193" i="1" s="1"/>
  <c r="CR193" i="1"/>
  <c r="Q193" i="1" s="1"/>
  <c r="U202" i="6" s="1"/>
  <c r="K202" i="6" s="1"/>
  <c r="T202" i="6"/>
  <c r="H202" i="6"/>
  <c r="W196" i="1"/>
  <c r="V196" i="1"/>
  <c r="Q196" i="1"/>
  <c r="U194" i="1"/>
  <c r="T197" i="1"/>
  <c r="U196" i="1"/>
  <c r="T199" i="1"/>
  <c r="R197" i="1"/>
  <c r="GK197" i="1" s="1"/>
  <c r="U197" i="1"/>
  <c r="Q197" i="1"/>
  <c r="W199" i="1"/>
  <c r="R199" i="1"/>
  <c r="GK199" i="1" s="1"/>
  <c r="U199" i="1"/>
  <c r="Q199" i="1"/>
  <c r="P197" i="1"/>
  <c r="U209" i="6" s="1"/>
  <c r="K209" i="6" s="1"/>
  <c r="GX198" i="1"/>
  <c r="U198" i="1"/>
  <c r="W198" i="1"/>
  <c r="V198" i="1"/>
  <c r="R198" i="1"/>
  <c r="GK198" i="1" s="1"/>
  <c r="P196" i="1"/>
  <c r="P162" i="1"/>
  <c r="P160" i="1"/>
  <c r="T185" i="1"/>
  <c r="S180" i="1"/>
  <c r="W169" i="1"/>
  <c r="V149" i="1"/>
  <c r="W180" i="1"/>
  <c r="V175" i="1"/>
  <c r="GX151" i="1"/>
  <c r="S149" i="1"/>
  <c r="U149" i="1"/>
  <c r="GX175" i="1"/>
  <c r="GX197" i="6"/>
  <c r="E197" i="6"/>
  <c r="GW197" i="6"/>
  <c r="CV171" i="1"/>
  <c r="U171" i="1" s="1"/>
  <c r="I196" i="6" s="1"/>
  <c r="H196" i="6"/>
  <c r="K190" i="6"/>
  <c r="H193" i="6"/>
  <c r="T193" i="6"/>
  <c r="V186" i="1"/>
  <c r="GX183" i="1"/>
  <c r="U183" i="1"/>
  <c r="Q183" i="1"/>
  <c r="S178" i="1"/>
  <c r="U178" i="1"/>
  <c r="Q178" i="1"/>
  <c r="T197" i="6"/>
  <c r="H197" i="6"/>
  <c r="T190" i="6"/>
  <c r="T194" i="6"/>
  <c r="H190" i="6"/>
  <c r="H195" i="6"/>
  <c r="T195" i="6"/>
  <c r="H194" i="6"/>
  <c r="T160" i="1"/>
  <c r="V160" i="1"/>
  <c r="R160" i="1"/>
  <c r="GK160" i="1" s="1"/>
  <c r="GK171" i="1"/>
  <c r="K192" i="6"/>
  <c r="GX187" i="1"/>
  <c r="W187" i="1"/>
  <c r="S187" i="1"/>
  <c r="V185" i="1"/>
  <c r="GX178" i="1"/>
  <c r="P178" i="1"/>
  <c r="W175" i="1"/>
  <c r="GM192" i="6"/>
  <c r="I192" i="6" s="1"/>
  <c r="H192" i="6"/>
  <c r="GX164" i="1"/>
  <c r="P164" i="1"/>
  <c r="V162" i="1"/>
  <c r="S160" i="1"/>
  <c r="U160" i="1"/>
  <c r="Q160" i="1"/>
  <c r="U159" i="1"/>
  <c r="V159" i="1"/>
  <c r="S157" i="1"/>
  <c r="U157" i="1"/>
  <c r="GX148" i="1"/>
  <c r="P148" i="1"/>
  <c r="CR171" i="1"/>
  <c r="Q171" i="1" s="1"/>
  <c r="U191" i="6" s="1"/>
  <c r="K191" i="6" s="1"/>
  <c r="T191" i="6"/>
  <c r="H191" i="6"/>
  <c r="AB171" i="1"/>
  <c r="H189" i="6" s="1"/>
  <c r="R191" i="1"/>
  <c r="GK191" i="1" s="1"/>
  <c r="U191" i="1"/>
  <c r="Q191" i="1"/>
  <c r="W190" i="1"/>
  <c r="V190" i="1"/>
  <c r="Q190" i="1"/>
  <c r="V189" i="1"/>
  <c r="GX184" i="1"/>
  <c r="V184" i="1"/>
  <c r="R183" i="1"/>
  <c r="GK183" i="1" s="1"/>
  <c r="T183" i="1"/>
  <c r="P183" i="1"/>
  <c r="CP183" i="1" s="1"/>
  <c r="O183" i="1" s="1"/>
  <c r="V180" i="1"/>
  <c r="S179" i="1"/>
  <c r="U179" i="1"/>
  <c r="Q179" i="1"/>
  <c r="S174" i="1"/>
  <c r="CZ174" i="1" s="1"/>
  <c r="Y174" i="1" s="1"/>
  <c r="U174" i="1"/>
  <c r="Q174" i="1"/>
  <c r="U173" i="1"/>
  <c r="V173" i="1"/>
  <c r="P191" i="1"/>
  <c r="U190" i="1"/>
  <c r="P190" i="1"/>
  <c r="T189" i="1"/>
  <c r="W189" i="1"/>
  <c r="R189" i="1"/>
  <c r="GK189" i="1" s="1"/>
  <c r="P184" i="1"/>
  <c r="W183" i="1"/>
  <c r="V183" i="1"/>
  <c r="W182" i="1"/>
  <c r="V182" i="1"/>
  <c r="GX181" i="1"/>
  <c r="W181" i="1"/>
  <c r="R179" i="1"/>
  <c r="GK179" i="1" s="1"/>
  <c r="T179" i="1"/>
  <c r="T178" i="1"/>
  <c r="V178" i="1"/>
  <c r="R178" i="1"/>
  <c r="GK178" i="1" s="1"/>
  <c r="GX174" i="1"/>
  <c r="T173" i="1"/>
  <c r="W185" i="1"/>
  <c r="S185" i="1"/>
  <c r="S181" i="1"/>
  <c r="R185" i="1"/>
  <c r="GK185" i="1" s="1"/>
  <c r="U181" i="1"/>
  <c r="R181" i="1"/>
  <c r="GK181" i="1" s="1"/>
  <c r="GX177" i="1"/>
  <c r="W177" i="1"/>
  <c r="V187" i="1"/>
  <c r="U187" i="1"/>
  <c r="Q187" i="1"/>
  <c r="Q185" i="1"/>
  <c r="U185" i="1"/>
  <c r="T181" i="1"/>
  <c r="U177" i="1"/>
  <c r="V177" i="1"/>
  <c r="S175" i="1"/>
  <c r="U175" i="1"/>
  <c r="Q175" i="1"/>
  <c r="V181" i="1"/>
  <c r="S177" i="1"/>
  <c r="T187" i="1"/>
  <c r="P187" i="1"/>
  <c r="GX185" i="1"/>
  <c r="V179" i="1"/>
  <c r="T177" i="1"/>
  <c r="R175" i="1"/>
  <c r="GK175" i="1" s="1"/>
  <c r="T175" i="1"/>
  <c r="T172" i="1"/>
  <c r="T182" i="1"/>
  <c r="U182" i="1"/>
  <c r="Q182" i="1"/>
  <c r="V176" i="1"/>
  <c r="Q176" i="1"/>
  <c r="W172" i="1"/>
  <c r="S172" i="1"/>
  <c r="R182" i="1"/>
  <c r="GK182" i="1" s="1"/>
  <c r="P188" i="1"/>
  <c r="T186" i="1"/>
  <c r="U186" i="1"/>
  <c r="Q186" i="1"/>
  <c r="V188" i="1"/>
  <c r="Q188" i="1"/>
  <c r="T188" i="1"/>
  <c r="S186" i="1"/>
  <c r="R184" i="1"/>
  <c r="GK184" i="1" s="1"/>
  <c r="GX182" i="1"/>
  <c r="GX180" i="1"/>
  <c r="U176" i="1"/>
  <c r="P176" i="1"/>
  <c r="V172" i="1"/>
  <c r="R186" i="1"/>
  <c r="GK186" i="1" s="1"/>
  <c r="R172" i="1"/>
  <c r="GK172" i="1" s="1"/>
  <c r="W188" i="1"/>
  <c r="GX188" i="1"/>
  <c r="U188" i="1"/>
  <c r="GX186" i="1"/>
  <c r="R176" i="1"/>
  <c r="GK176" i="1" s="1"/>
  <c r="T176" i="1"/>
  <c r="U172" i="1"/>
  <c r="P172" i="1"/>
  <c r="T154" i="1"/>
  <c r="T150" i="1"/>
  <c r="W56" i="1"/>
  <c r="S168" i="1"/>
  <c r="U168" i="1"/>
  <c r="Q168" i="1"/>
  <c r="U167" i="1"/>
  <c r="V167" i="1"/>
  <c r="S165" i="1"/>
  <c r="U165" i="1"/>
  <c r="GX155" i="1"/>
  <c r="T152" i="1"/>
  <c r="V152" i="1"/>
  <c r="V151" i="1"/>
  <c r="Q149" i="1"/>
  <c r="R150" i="1"/>
  <c r="GK150" i="1" s="1"/>
  <c r="T74" i="1"/>
  <c r="T69" i="1"/>
  <c r="GX168" i="1"/>
  <c r="U151" i="1"/>
  <c r="R149" i="1"/>
  <c r="GK149" i="1" s="1"/>
  <c r="T149" i="1"/>
  <c r="AB153" i="1"/>
  <c r="T184" i="6"/>
  <c r="H184" i="6"/>
  <c r="R152" i="1"/>
  <c r="GK152" i="1" s="1"/>
  <c r="CQ155" i="1"/>
  <c r="P155" i="1" s="1"/>
  <c r="U186" i="6" s="1"/>
  <c r="K186" i="6" s="1"/>
  <c r="T186" i="6"/>
  <c r="H186" i="6"/>
  <c r="V154" i="1"/>
  <c r="GX153" i="1"/>
  <c r="GX184" i="6"/>
  <c r="E184" i="6"/>
  <c r="GW184" i="6"/>
  <c r="S152" i="1"/>
  <c r="U152" i="1"/>
  <c r="Q152" i="1"/>
  <c r="CQ151" i="1"/>
  <c r="P151" i="1" s="1"/>
  <c r="U182" i="6" s="1"/>
  <c r="K182" i="6" s="1"/>
  <c r="T182" i="6"/>
  <c r="H182" i="6"/>
  <c r="AB149" i="1"/>
  <c r="T180" i="6"/>
  <c r="H180" i="6"/>
  <c r="CT147" i="1"/>
  <c r="S147" i="1" s="1"/>
  <c r="U174" i="6" s="1"/>
  <c r="T174" i="6"/>
  <c r="T177" i="6"/>
  <c r="H174" i="6"/>
  <c r="T178" i="6"/>
  <c r="H177" i="6"/>
  <c r="H178" i="6"/>
  <c r="P163" i="1"/>
  <c r="GX156" i="1"/>
  <c r="P156" i="1"/>
  <c r="GX186" i="6"/>
  <c r="E186" i="6"/>
  <c r="GW186" i="6"/>
  <c r="GX152" i="1"/>
  <c r="GX182" i="6"/>
  <c r="E182" i="6"/>
  <c r="GW182" i="6"/>
  <c r="GX180" i="6"/>
  <c r="E180" i="6"/>
  <c r="GW180" i="6"/>
  <c r="CV147" i="1"/>
  <c r="U147" i="1" s="1"/>
  <c r="I179" i="6" s="1"/>
  <c r="AD147" i="1"/>
  <c r="T175" i="6" s="1"/>
  <c r="GM176" i="6"/>
  <c r="I176" i="6" s="1"/>
  <c r="H176" i="6"/>
  <c r="U154" i="1"/>
  <c r="P154" i="1"/>
  <c r="P168" i="1"/>
  <c r="CP168" i="1" s="1"/>
  <c r="O168" i="1" s="1"/>
  <c r="S169" i="1"/>
  <c r="U169" i="1"/>
  <c r="U163" i="1"/>
  <c r="V163" i="1"/>
  <c r="S161" i="1"/>
  <c r="U155" i="1"/>
  <c r="V155" i="1"/>
  <c r="S153" i="1"/>
  <c r="U153" i="1"/>
  <c r="R169" i="1"/>
  <c r="GK169" i="1" s="1"/>
  <c r="T169" i="1"/>
  <c r="GX167" i="1"/>
  <c r="W167" i="1"/>
  <c r="S167" i="1"/>
  <c r="V165" i="1"/>
  <c r="T163" i="1"/>
  <c r="R161" i="1"/>
  <c r="GK161" i="1" s="1"/>
  <c r="T161" i="1"/>
  <c r="GX159" i="1"/>
  <c r="W159" i="1"/>
  <c r="S159" i="1"/>
  <c r="V157" i="1"/>
  <c r="T155" i="1"/>
  <c r="R153" i="1"/>
  <c r="GK153" i="1" s="1"/>
  <c r="T153" i="1"/>
  <c r="W151" i="1"/>
  <c r="S151" i="1"/>
  <c r="Q165" i="1"/>
  <c r="Q157" i="1"/>
  <c r="V169" i="1"/>
  <c r="T167" i="1"/>
  <c r="R165" i="1"/>
  <c r="GK165" i="1" s="1"/>
  <c r="T165" i="1"/>
  <c r="GX163" i="1"/>
  <c r="W163" i="1"/>
  <c r="S163" i="1"/>
  <c r="V161" i="1"/>
  <c r="T159" i="1"/>
  <c r="R157" i="1"/>
  <c r="GK157" i="1" s="1"/>
  <c r="T157" i="1"/>
  <c r="W155" i="1"/>
  <c r="S155" i="1"/>
  <c r="V153" i="1"/>
  <c r="Q169" i="1"/>
  <c r="U161" i="1"/>
  <c r="Q161" i="1"/>
  <c r="Q153" i="1"/>
  <c r="W166" i="1"/>
  <c r="S166" i="1"/>
  <c r="W158" i="1"/>
  <c r="S158" i="1"/>
  <c r="W150" i="1"/>
  <c r="S150" i="1"/>
  <c r="V166" i="1"/>
  <c r="T164" i="1"/>
  <c r="V164" i="1"/>
  <c r="R164" i="1"/>
  <c r="GK164" i="1" s="1"/>
  <c r="CP160" i="1"/>
  <c r="O160" i="1" s="1"/>
  <c r="V158" i="1"/>
  <c r="T156" i="1"/>
  <c r="V156" i="1"/>
  <c r="R156" i="1"/>
  <c r="GK156" i="1" s="1"/>
  <c r="P152" i="1"/>
  <c r="CP152" i="1" s="1"/>
  <c r="O152" i="1" s="1"/>
  <c r="V150" i="1"/>
  <c r="T148" i="1"/>
  <c r="V148" i="1"/>
  <c r="R148" i="1"/>
  <c r="GK148" i="1" s="1"/>
  <c r="U166" i="1"/>
  <c r="P166" i="1"/>
  <c r="S164" i="1"/>
  <c r="U164" i="1"/>
  <c r="Q164" i="1"/>
  <c r="W162" i="1"/>
  <c r="S162" i="1"/>
  <c r="U158" i="1"/>
  <c r="P158" i="1"/>
  <c r="S156" i="1"/>
  <c r="U156" i="1"/>
  <c r="Q156" i="1"/>
  <c r="W154" i="1"/>
  <c r="S154" i="1"/>
  <c r="U150" i="1"/>
  <c r="P150" i="1"/>
  <c r="S148" i="1"/>
  <c r="CP148" i="1" s="1"/>
  <c r="O148" i="1" s="1"/>
  <c r="U148" i="1"/>
  <c r="Q148" i="1"/>
  <c r="W104" i="1"/>
  <c r="V140" i="1"/>
  <c r="R140" i="1"/>
  <c r="GK140" i="1" s="1"/>
  <c r="U120" i="1"/>
  <c r="Q120" i="1"/>
  <c r="U117" i="1"/>
  <c r="CT143" i="1"/>
  <c r="S143" i="1" s="1"/>
  <c r="U166" i="6" s="1"/>
  <c r="T166" i="6"/>
  <c r="T169" i="6"/>
  <c r="H166" i="6"/>
  <c r="T170" i="6"/>
  <c r="H169" i="6"/>
  <c r="H170" i="6"/>
  <c r="V144" i="1"/>
  <c r="CS143" i="1"/>
  <c r="R143" i="1" s="1"/>
  <c r="GM168" i="6"/>
  <c r="I168" i="6" s="1"/>
  <c r="H168" i="6"/>
  <c r="V138" i="1"/>
  <c r="Q138" i="1"/>
  <c r="GX131" i="1"/>
  <c r="V131" i="1"/>
  <c r="V121" i="1"/>
  <c r="Q121" i="1"/>
  <c r="CV143" i="1"/>
  <c r="U143" i="1" s="1"/>
  <c r="I171" i="6" s="1"/>
  <c r="H171" i="6"/>
  <c r="T93" i="1"/>
  <c r="V93" i="1"/>
  <c r="R93" i="1"/>
  <c r="GK93" i="1" s="1"/>
  <c r="AD143" i="1"/>
  <c r="W145" i="1"/>
  <c r="S145" i="1"/>
  <c r="T145" i="1"/>
  <c r="V145" i="1"/>
  <c r="P145" i="1"/>
  <c r="U145" i="1"/>
  <c r="R145" i="1"/>
  <c r="GK145" i="1" s="1"/>
  <c r="GX144" i="1"/>
  <c r="Q144" i="1"/>
  <c r="T144" i="1"/>
  <c r="R144" i="1"/>
  <c r="GK144" i="1" s="1"/>
  <c r="P144" i="1"/>
  <c r="T136" i="1"/>
  <c r="V136" i="1"/>
  <c r="R136" i="1"/>
  <c r="GK136" i="1" s="1"/>
  <c r="W131" i="1"/>
  <c r="S131" i="1"/>
  <c r="GX126" i="1"/>
  <c r="W121" i="1"/>
  <c r="GX120" i="1"/>
  <c r="T120" i="1"/>
  <c r="V117" i="1"/>
  <c r="W111" i="1"/>
  <c r="R104" i="1"/>
  <c r="GK104" i="1" s="1"/>
  <c r="U104" i="1"/>
  <c r="Q104" i="1"/>
  <c r="W103" i="1"/>
  <c r="S97" i="1"/>
  <c r="P140" i="1"/>
  <c r="GX140" i="1"/>
  <c r="U138" i="1"/>
  <c r="P138" i="1"/>
  <c r="U131" i="1"/>
  <c r="R127" i="1"/>
  <c r="GK127" i="1" s="1"/>
  <c r="T127" i="1"/>
  <c r="S117" i="1"/>
  <c r="P103" i="1"/>
  <c r="U128" i="6" s="1"/>
  <c r="K128" i="6" s="1"/>
  <c r="U102" i="1"/>
  <c r="W102" i="1"/>
  <c r="S102" i="1"/>
  <c r="W99" i="1"/>
  <c r="V97" i="1"/>
  <c r="R90" i="1"/>
  <c r="GK90" i="1" s="1"/>
  <c r="P139" i="1"/>
  <c r="GX162" i="6"/>
  <c r="E162" i="6"/>
  <c r="GW162" i="6"/>
  <c r="CV129" i="1"/>
  <c r="U129" i="1" s="1"/>
  <c r="I161" i="6" s="1"/>
  <c r="H161" i="6"/>
  <c r="U110" i="1"/>
  <c r="W110" i="1"/>
  <c r="W107" i="1"/>
  <c r="S100" i="1"/>
  <c r="W71" i="1"/>
  <c r="CQ131" i="1"/>
  <c r="P131" i="1" s="1"/>
  <c r="U162" i="6" s="1"/>
  <c r="K162" i="6" s="1"/>
  <c r="T162" i="6"/>
  <c r="H162" i="6"/>
  <c r="CS129" i="1"/>
  <c r="R129" i="1" s="1"/>
  <c r="GM158" i="6"/>
  <c r="I158" i="6" s="1"/>
  <c r="H158" i="6"/>
  <c r="CY142" i="1"/>
  <c r="X142" i="1" s="1"/>
  <c r="T110" i="1"/>
  <c r="T112" i="1"/>
  <c r="CZ142" i="1"/>
  <c r="Y142" i="1" s="1"/>
  <c r="T140" i="1"/>
  <c r="T132" i="1"/>
  <c r="V132" i="1"/>
  <c r="R132" i="1"/>
  <c r="GK132" i="1" s="1"/>
  <c r="CT129" i="1"/>
  <c r="S129" i="1" s="1"/>
  <c r="U156" i="6" s="1"/>
  <c r="T156" i="6"/>
  <c r="T159" i="6"/>
  <c r="H156" i="6"/>
  <c r="T160" i="6"/>
  <c r="H159" i="6"/>
  <c r="H160" i="6"/>
  <c r="W125" i="1"/>
  <c r="S125" i="1"/>
  <c r="R110" i="1"/>
  <c r="GK110" i="1" s="1"/>
  <c r="U106" i="1"/>
  <c r="W106" i="1"/>
  <c r="S106" i="1"/>
  <c r="S105" i="1"/>
  <c r="U90" i="1"/>
  <c r="GX83" i="1"/>
  <c r="W83" i="1"/>
  <c r="S83" i="1"/>
  <c r="U74" i="1"/>
  <c r="P74" i="1"/>
  <c r="P71" i="1"/>
  <c r="U107" i="6" s="1"/>
  <c r="K107" i="6" s="1"/>
  <c r="W67" i="1"/>
  <c r="AD129" i="1"/>
  <c r="AB129" i="1" s="1"/>
  <c r="H155" i="6" s="1"/>
  <c r="S141" i="1"/>
  <c r="U141" i="1"/>
  <c r="Q141" i="1"/>
  <c r="R141" i="1"/>
  <c r="GK141" i="1" s="1"/>
  <c r="V137" i="1"/>
  <c r="V134" i="1"/>
  <c r="S132" i="1"/>
  <c r="U132" i="1"/>
  <c r="Q132" i="1"/>
  <c r="W130" i="1"/>
  <c r="S130" i="1"/>
  <c r="W141" i="1"/>
  <c r="V141" i="1"/>
  <c r="S140" i="1"/>
  <c r="U140" i="1"/>
  <c r="Q140" i="1"/>
  <c r="GX139" i="1"/>
  <c r="V139" i="1"/>
  <c r="S137" i="1"/>
  <c r="U137" i="1"/>
  <c r="Q137" i="1"/>
  <c r="U134" i="1"/>
  <c r="P134" i="1"/>
  <c r="GX132" i="1"/>
  <c r="T131" i="1"/>
  <c r="U135" i="1"/>
  <c r="V135" i="1"/>
  <c r="S133" i="1"/>
  <c r="U133" i="1"/>
  <c r="Q133" i="1"/>
  <c r="W139" i="1"/>
  <c r="S139" i="1"/>
  <c r="T135" i="1"/>
  <c r="R133" i="1"/>
  <c r="GK133" i="1" s="1"/>
  <c r="T133" i="1"/>
  <c r="T139" i="1"/>
  <c r="U139" i="1"/>
  <c r="R137" i="1"/>
  <c r="GK137" i="1" s="1"/>
  <c r="T137" i="1"/>
  <c r="GX135" i="1"/>
  <c r="W135" i="1"/>
  <c r="S135" i="1"/>
  <c r="V133" i="1"/>
  <c r="GX136" i="1"/>
  <c r="W134" i="1"/>
  <c r="S134" i="1"/>
  <c r="U130" i="1"/>
  <c r="P130" i="1"/>
  <c r="S136" i="1"/>
  <c r="U136" i="1"/>
  <c r="Q136" i="1"/>
  <c r="P132" i="1"/>
  <c r="V130" i="1"/>
  <c r="T126" i="1"/>
  <c r="V126" i="1"/>
  <c r="R126" i="1"/>
  <c r="GK126" i="1" s="1"/>
  <c r="GX125" i="1"/>
  <c r="V125" i="1"/>
  <c r="T123" i="1"/>
  <c r="V123" i="1"/>
  <c r="W115" i="1"/>
  <c r="S126" i="1"/>
  <c r="U126" i="1"/>
  <c r="Q126" i="1"/>
  <c r="U125" i="1"/>
  <c r="P67" i="1"/>
  <c r="U103" i="6" s="1"/>
  <c r="K103" i="6" s="1"/>
  <c r="GX127" i="1"/>
  <c r="GX152" i="6"/>
  <c r="E152" i="6"/>
  <c r="GW152" i="6"/>
  <c r="CQ125" i="1"/>
  <c r="P125" i="1" s="1"/>
  <c r="U150" i="6" s="1"/>
  <c r="K150" i="6" s="1"/>
  <c r="T150" i="6"/>
  <c r="H150" i="6"/>
  <c r="CQ121" i="1"/>
  <c r="T146" i="6"/>
  <c r="H146" i="6"/>
  <c r="T119" i="1"/>
  <c r="GX144" i="6"/>
  <c r="E144" i="6"/>
  <c r="GW144" i="6"/>
  <c r="T142" i="6"/>
  <c r="H142" i="6"/>
  <c r="GX138" i="6"/>
  <c r="E138" i="6"/>
  <c r="GW138" i="6"/>
  <c r="CQ107" i="1"/>
  <c r="P107" i="1" s="1"/>
  <c r="U132" i="6" s="1"/>
  <c r="K132" i="6" s="1"/>
  <c r="T132" i="6"/>
  <c r="H132" i="6"/>
  <c r="CQ105" i="1"/>
  <c r="P105" i="1" s="1"/>
  <c r="U130" i="6" s="1"/>
  <c r="K130" i="6" s="1"/>
  <c r="T130" i="6"/>
  <c r="H130" i="6"/>
  <c r="GX128" i="6"/>
  <c r="E128" i="6"/>
  <c r="GW128" i="6"/>
  <c r="GX101" i="1"/>
  <c r="GX126" i="6"/>
  <c r="E126" i="6"/>
  <c r="GW126" i="6"/>
  <c r="CV95" i="1"/>
  <c r="U95" i="1" s="1"/>
  <c r="I121" i="6" s="1"/>
  <c r="H121" i="6"/>
  <c r="T118" i="6"/>
  <c r="H118" i="6"/>
  <c r="V127" i="1"/>
  <c r="P126" i="1"/>
  <c r="GX150" i="6"/>
  <c r="E150" i="6"/>
  <c r="GW150" i="6"/>
  <c r="S121" i="1"/>
  <c r="GX146" i="6"/>
  <c r="E146" i="6"/>
  <c r="GW146" i="6"/>
  <c r="S119" i="1"/>
  <c r="V119" i="1"/>
  <c r="R119" i="1"/>
  <c r="GK119" i="1" s="1"/>
  <c r="GX142" i="6"/>
  <c r="E142" i="6"/>
  <c r="GW142" i="6"/>
  <c r="V115" i="1"/>
  <c r="R115" i="1"/>
  <c r="GK115" i="1" s="1"/>
  <c r="V113" i="1"/>
  <c r="CQ111" i="1"/>
  <c r="P111" i="1" s="1"/>
  <c r="U136" i="6" s="1"/>
  <c r="K136" i="6" s="1"/>
  <c r="T136" i="6"/>
  <c r="H136" i="6"/>
  <c r="GX132" i="6"/>
  <c r="E132" i="6"/>
  <c r="GW132" i="6"/>
  <c r="GX105" i="1"/>
  <c r="GX130" i="6"/>
  <c r="E130" i="6"/>
  <c r="GW130" i="6"/>
  <c r="CQ99" i="1"/>
  <c r="P99" i="1" s="1"/>
  <c r="U124" i="6" s="1"/>
  <c r="K124" i="6" s="1"/>
  <c r="T124" i="6"/>
  <c r="H124" i="6"/>
  <c r="CQ97" i="1"/>
  <c r="P97" i="1" s="1"/>
  <c r="U122" i="6" s="1"/>
  <c r="K122" i="6" s="1"/>
  <c r="T122" i="6"/>
  <c r="H122" i="6"/>
  <c r="S69" i="1"/>
  <c r="CZ69" i="1" s="1"/>
  <c r="Y69" i="1" s="1"/>
  <c r="P123" i="1"/>
  <c r="U148" i="6" s="1"/>
  <c r="K148" i="6" s="1"/>
  <c r="T148" i="6"/>
  <c r="H148" i="6"/>
  <c r="T122" i="1"/>
  <c r="GX119" i="1"/>
  <c r="T115" i="1"/>
  <c r="CQ115" i="1"/>
  <c r="P115" i="1" s="1"/>
  <c r="U140" i="6" s="1"/>
  <c r="K140" i="6" s="1"/>
  <c r="T140" i="6"/>
  <c r="H140" i="6"/>
  <c r="GX113" i="1"/>
  <c r="U113" i="1"/>
  <c r="Q113" i="1"/>
  <c r="GX136" i="6"/>
  <c r="E136" i="6"/>
  <c r="GW136" i="6"/>
  <c r="CQ109" i="1"/>
  <c r="P109" i="1" s="1"/>
  <c r="T134" i="6"/>
  <c r="H134" i="6"/>
  <c r="W108" i="1"/>
  <c r="R108" i="1"/>
  <c r="GK108" i="1" s="1"/>
  <c r="U108" i="1"/>
  <c r="Q108" i="1"/>
  <c r="GX124" i="6"/>
  <c r="E124" i="6"/>
  <c r="GW124" i="6"/>
  <c r="GX97" i="1"/>
  <c r="GX122" i="6"/>
  <c r="E122" i="6"/>
  <c r="GW122" i="6"/>
  <c r="CT95" i="1"/>
  <c r="S95" i="1" s="1"/>
  <c r="U115" i="6" s="1"/>
  <c r="T120" i="6"/>
  <c r="H120" i="6"/>
  <c r="T115" i="6"/>
  <c r="T119" i="6"/>
  <c r="H115" i="6"/>
  <c r="H119" i="6"/>
  <c r="U86" i="1"/>
  <c r="P86" i="1"/>
  <c r="T83" i="1"/>
  <c r="S80" i="1"/>
  <c r="U80" i="1"/>
  <c r="AB127" i="1"/>
  <c r="T152" i="6"/>
  <c r="H152" i="6"/>
  <c r="S123" i="1"/>
  <c r="GX148" i="6"/>
  <c r="E148" i="6"/>
  <c r="GW148" i="6"/>
  <c r="W119" i="1"/>
  <c r="P119" i="1"/>
  <c r="U144" i="6" s="1"/>
  <c r="K144" i="6" s="1"/>
  <c r="T144" i="6"/>
  <c r="H144" i="6"/>
  <c r="GX140" i="6"/>
  <c r="E140" i="6"/>
  <c r="GW140" i="6"/>
  <c r="S113" i="1"/>
  <c r="CZ113" i="1" s="1"/>
  <c r="Y113" i="1" s="1"/>
  <c r="CQ113" i="1"/>
  <c r="P113" i="1" s="1"/>
  <c r="U138" i="6" s="1"/>
  <c r="K138" i="6" s="1"/>
  <c r="T138" i="6"/>
  <c r="H138" i="6"/>
  <c r="GX109" i="1"/>
  <c r="GX134" i="6"/>
  <c r="E134" i="6"/>
  <c r="GW134" i="6"/>
  <c r="T128" i="6"/>
  <c r="H128" i="6"/>
  <c r="S101" i="1"/>
  <c r="CQ101" i="1"/>
  <c r="T126" i="6"/>
  <c r="H126" i="6"/>
  <c r="CS95" i="1"/>
  <c r="R95" i="1" s="1"/>
  <c r="H117" i="6"/>
  <c r="GM117" i="6"/>
  <c r="I117" i="6" s="1"/>
  <c r="T111" i="1"/>
  <c r="V111" i="1"/>
  <c r="R111" i="1"/>
  <c r="GK111" i="1" s="1"/>
  <c r="T107" i="1"/>
  <c r="V107" i="1"/>
  <c r="R107" i="1"/>
  <c r="GK107" i="1" s="1"/>
  <c r="GX123" i="1"/>
  <c r="Q123" i="1"/>
  <c r="Q117" i="1"/>
  <c r="S116" i="1"/>
  <c r="GX115" i="1"/>
  <c r="S115" i="1"/>
  <c r="GX111" i="1"/>
  <c r="S111" i="1"/>
  <c r="S108" i="1"/>
  <c r="GX107" i="1"/>
  <c r="S107" i="1"/>
  <c r="S104" i="1"/>
  <c r="P101" i="1"/>
  <c r="U126" i="6" s="1"/>
  <c r="K126" i="6" s="1"/>
  <c r="V96" i="1"/>
  <c r="R124" i="1"/>
  <c r="GK124" i="1" s="1"/>
  <c r="V122" i="1"/>
  <c r="Q124" i="1"/>
  <c r="T124" i="1"/>
  <c r="P124" i="1"/>
  <c r="Q119" i="1"/>
  <c r="U119" i="1"/>
  <c r="U115" i="1"/>
  <c r="V108" i="1"/>
  <c r="P108" i="1"/>
  <c r="U107" i="1"/>
  <c r="T106" i="1"/>
  <c r="V104" i="1"/>
  <c r="P104" i="1"/>
  <c r="CP104" i="1" s="1"/>
  <c r="O104" i="1" s="1"/>
  <c r="V101" i="1"/>
  <c r="S127" i="1"/>
  <c r="U127" i="1"/>
  <c r="Q127" i="1"/>
  <c r="U123" i="1"/>
  <c r="W123" i="1"/>
  <c r="V109" i="1"/>
  <c r="U103" i="1"/>
  <c r="U99" i="1"/>
  <c r="R123" i="1"/>
  <c r="GK123" i="1" s="1"/>
  <c r="U109" i="1"/>
  <c r="Q109" i="1"/>
  <c r="V105" i="1"/>
  <c r="T103" i="1"/>
  <c r="V103" i="1"/>
  <c r="R103" i="1"/>
  <c r="GK103" i="1" s="1"/>
  <c r="T99" i="1"/>
  <c r="V99" i="1"/>
  <c r="R99" i="1"/>
  <c r="GK99" i="1" s="1"/>
  <c r="U111" i="1"/>
  <c r="S109" i="1"/>
  <c r="CY109" i="1" s="1"/>
  <c r="X109" i="1" s="1"/>
  <c r="U105" i="1"/>
  <c r="Q105" i="1"/>
  <c r="GX103" i="1"/>
  <c r="S103" i="1"/>
  <c r="U101" i="1"/>
  <c r="Q101" i="1"/>
  <c r="GX99" i="1"/>
  <c r="S99" i="1"/>
  <c r="U97" i="1"/>
  <c r="Q97" i="1"/>
  <c r="U124" i="1"/>
  <c r="U122" i="1"/>
  <c r="V120" i="1"/>
  <c r="R118" i="1"/>
  <c r="GK118" i="1" s="1"/>
  <c r="V116" i="1"/>
  <c r="P116" i="1"/>
  <c r="T114" i="1"/>
  <c r="W112" i="1"/>
  <c r="R112" i="1"/>
  <c r="GK112" i="1" s="1"/>
  <c r="U112" i="1"/>
  <c r="Q112" i="1"/>
  <c r="S110" i="1"/>
  <c r="R102" i="1"/>
  <c r="GK102" i="1" s="1"/>
  <c r="V100" i="1"/>
  <c r="P100" i="1"/>
  <c r="T98" i="1"/>
  <c r="W96" i="1"/>
  <c r="R96" i="1"/>
  <c r="GK96" i="1" s="1"/>
  <c r="U96" i="1"/>
  <c r="Q96" i="1"/>
  <c r="W122" i="1"/>
  <c r="S122" i="1"/>
  <c r="P122" i="1"/>
  <c r="R114" i="1"/>
  <c r="GK114" i="1" s="1"/>
  <c r="V112" i="1"/>
  <c r="P112" i="1"/>
  <c r="R98" i="1"/>
  <c r="GK98" i="1" s="1"/>
  <c r="P96" i="1"/>
  <c r="R122" i="1"/>
  <c r="GK122" i="1" s="1"/>
  <c r="W120" i="1"/>
  <c r="R120" i="1"/>
  <c r="GK120" i="1" s="1"/>
  <c r="GX118" i="1"/>
  <c r="T118" i="1"/>
  <c r="Q118" i="1"/>
  <c r="W116" i="1"/>
  <c r="R116" i="1"/>
  <c r="GK116" i="1" s="1"/>
  <c r="U116" i="1"/>
  <c r="Q116" i="1"/>
  <c r="U114" i="1"/>
  <c r="W114" i="1"/>
  <c r="S114" i="1"/>
  <c r="S112" i="1"/>
  <c r="R106" i="1"/>
  <c r="GK106" i="1" s="1"/>
  <c r="T102" i="1"/>
  <c r="W100" i="1"/>
  <c r="R100" i="1"/>
  <c r="GK100" i="1" s="1"/>
  <c r="U100" i="1"/>
  <c r="Q100" i="1"/>
  <c r="U98" i="1"/>
  <c r="W98" i="1"/>
  <c r="S98" i="1"/>
  <c r="S96" i="1"/>
  <c r="Q80" i="1"/>
  <c r="GX42" i="1"/>
  <c r="V41" i="1"/>
  <c r="V40" i="1"/>
  <c r="S89" i="1"/>
  <c r="Q90" i="1"/>
  <c r="W41" i="1"/>
  <c r="S41" i="1"/>
  <c r="S40" i="1"/>
  <c r="U69" i="1"/>
  <c r="Q69" i="1"/>
  <c r="GX55" i="1"/>
  <c r="T55" i="1"/>
  <c r="GW109" i="6"/>
  <c r="GX109" i="6"/>
  <c r="E109" i="6"/>
  <c r="GW103" i="6"/>
  <c r="GX103" i="6"/>
  <c r="E103" i="6"/>
  <c r="AB65" i="1"/>
  <c r="H101" i="6"/>
  <c r="T101" i="6"/>
  <c r="T44" i="1"/>
  <c r="GX91" i="1"/>
  <c r="W89" i="1"/>
  <c r="R89" i="1"/>
  <c r="GK89" i="1" s="1"/>
  <c r="U89" i="1"/>
  <c r="Q89" i="1"/>
  <c r="GX88" i="1"/>
  <c r="S88" i="1"/>
  <c r="V81" i="1"/>
  <c r="GX80" i="1"/>
  <c r="P80" i="1"/>
  <c r="CQ75" i="1"/>
  <c r="P75" i="1" s="1"/>
  <c r="U111" i="6" s="1"/>
  <c r="K111" i="6" s="1"/>
  <c r="H111" i="6"/>
  <c r="T111" i="6"/>
  <c r="GW105" i="6"/>
  <c r="GX105" i="6"/>
  <c r="E105" i="6"/>
  <c r="R66" i="1"/>
  <c r="GK66" i="1" s="1"/>
  <c r="V65" i="1"/>
  <c r="GX101" i="6"/>
  <c r="E101" i="6"/>
  <c r="GW101" i="6"/>
  <c r="H96" i="6"/>
  <c r="GM96" i="6"/>
  <c r="I96" i="6" s="1"/>
  <c r="S51" i="1"/>
  <c r="U51" i="1"/>
  <c r="Q51" i="1"/>
  <c r="U48" i="1"/>
  <c r="P48" i="1"/>
  <c r="GX46" i="1"/>
  <c r="T45" i="1"/>
  <c r="CT63" i="1"/>
  <c r="S63" i="1" s="1"/>
  <c r="U94" i="6" s="1"/>
  <c r="T94" i="6"/>
  <c r="T99" i="6"/>
  <c r="H98" i="6"/>
  <c r="T98" i="6"/>
  <c r="H94" i="6"/>
  <c r="H99" i="6"/>
  <c r="W91" i="1"/>
  <c r="V91" i="1"/>
  <c r="Q91" i="1"/>
  <c r="GW111" i="6"/>
  <c r="GX111" i="6"/>
  <c r="E111" i="6"/>
  <c r="CV63" i="1"/>
  <c r="U63" i="1" s="1"/>
  <c r="I100" i="6" s="1"/>
  <c r="H100" i="6"/>
  <c r="CQ63" i="1"/>
  <c r="P63" i="1" s="1"/>
  <c r="U97" i="6" s="1"/>
  <c r="K97" i="6" s="1"/>
  <c r="H97" i="6"/>
  <c r="T97" i="6"/>
  <c r="GX107" i="6"/>
  <c r="E107" i="6"/>
  <c r="GW107" i="6"/>
  <c r="AB69" i="1"/>
  <c r="H105" i="6"/>
  <c r="T105" i="6"/>
  <c r="P89" i="1"/>
  <c r="U88" i="1"/>
  <c r="R81" i="1"/>
  <c r="GK81" i="1" s="1"/>
  <c r="T81" i="1"/>
  <c r="T80" i="1"/>
  <c r="V80" i="1"/>
  <c r="R80" i="1"/>
  <c r="GK80" i="1" s="1"/>
  <c r="AB73" i="1"/>
  <c r="H109" i="6"/>
  <c r="T109" i="6"/>
  <c r="AB71" i="1"/>
  <c r="H107" i="6"/>
  <c r="T107" i="6"/>
  <c r="H103" i="6"/>
  <c r="T103" i="6"/>
  <c r="U66" i="1"/>
  <c r="W66" i="1"/>
  <c r="GX65" i="1"/>
  <c r="W64" i="1"/>
  <c r="R64" i="1"/>
  <c r="GK64" i="1" s="1"/>
  <c r="S54" i="1"/>
  <c r="V54" i="1"/>
  <c r="R54" i="1"/>
  <c r="GK54" i="1" s="1"/>
  <c r="GX93" i="1"/>
  <c r="S93" i="1"/>
  <c r="P90" i="1"/>
  <c r="W88" i="1"/>
  <c r="P88" i="1"/>
  <c r="U82" i="1"/>
  <c r="P82" i="1"/>
  <c r="W78" i="1"/>
  <c r="S78" i="1"/>
  <c r="GX75" i="1"/>
  <c r="W75" i="1"/>
  <c r="S75" i="1"/>
  <c r="V78" i="1"/>
  <c r="U75" i="1"/>
  <c r="V75" i="1"/>
  <c r="U65" i="1"/>
  <c r="Q65" i="1"/>
  <c r="U93" i="1"/>
  <c r="T90" i="1"/>
  <c r="U83" i="1"/>
  <c r="V83" i="1"/>
  <c r="S81" i="1"/>
  <c r="U81" i="1"/>
  <c r="Q81" i="1"/>
  <c r="U78" i="1"/>
  <c r="P78" i="1"/>
  <c r="T75" i="1"/>
  <c r="R70" i="1"/>
  <c r="GK70" i="1" s="1"/>
  <c r="V68" i="1"/>
  <c r="P68" i="1"/>
  <c r="T66" i="1"/>
  <c r="V64" i="1"/>
  <c r="P64" i="1"/>
  <c r="GX89" i="1"/>
  <c r="V87" i="1"/>
  <c r="Q87" i="1"/>
  <c r="R85" i="1"/>
  <c r="GK85" i="1" s="1"/>
  <c r="T85" i="1"/>
  <c r="T79" i="1"/>
  <c r="R77" i="1"/>
  <c r="GK77" i="1" s="1"/>
  <c r="T77" i="1"/>
  <c r="V73" i="1"/>
  <c r="Q73" i="1"/>
  <c r="T73" i="1"/>
  <c r="GX71" i="1"/>
  <c r="S71" i="1"/>
  <c r="GX67" i="1"/>
  <c r="S67" i="1"/>
  <c r="FQ209" i="1"/>
  <c r="FQ22" i="1" s="1"/>
  <c r="T87" i="1"/>
  <c r="W87" i="1"/>
  <c r="S87" i="1"/>
  <c r="V85" i="1"/>
  <c r="GX79" i="1"/>
  <c r="W79" i="1"/>
  <c r="S79" i="1"/>
  <c r="V77" i="1"/>
  <c r="S73" i="1"/>
  <c r="U71" i="1"/>
  <c r="U67" i="1"/>
  <c r="S65" i="1"/>
  <c r="U91" i="1"/>
  <c r="P91" i="1"/>
  <c r="CP91" i="1" s="1"/>
  <c r="O91" i="1" s="1"/>
  <c r="V89" i="1"/>
  <c r="R87" i="1"/>
  <c r="GK87" i="1" s="1"/>
  <c r="S85" i="1"/>
  <c r="U85" i="1"/>
  <c r="Q85" i="1"/>
  <c r="U79" i="1"/>
  <c r="V79" i="1"/>
  <c r="S77" i="1"/>
  <c r="U77" i="1"/>
  <c r="Q77" i="1"/>
  <c r="W73" i="1"/>
  <c r="R73" i="1"/>
  <c r="GK73" i="1" s="1"/>
  <c r="T71" i="1"/>
  <c r="V71" i="1"/>
  <c r="Q71" i="1"/>
  <c r="V69" i="1"/>
  <c r="T67" i="1"/>
  <c r="V67" i="1"/>
  <c r="Q67" i="1"/>
  <c r="W65" i="1"/>
  <c r="R65" i="1"/>
  <c r="GK65" i="1" s="1"/>
  <c r="T65" i="1"/>
  <c r="U92" i="1"/>
  <c r="P92" i="1"/>
  <c r="V88" i="1"/>
  <c r="R88" i="1"/>
  <c r="CZ88" i="1" s="1"/>
  <c r="Y88" i="1" s="1"/>
  <c r="GX84" i="1"/>
  <c r="P84" i="1"/>
  <c r="V82" i="1"/>
  <c r="GX76" i="1"/>
  <c r="P76" i="1"/>
  <c r="V74" i="1"/>
  <c r="GX72" i="1"/>
  <c r="P72" i="1"/>
  <c r="T70" i="1"/>
  <c r="W68" i="1"/>
  <c r="R68" i="1"/>
  <c r="GK68" i="1" s="1"/>
  <c r="U68" i="1"/>
  <c r="Q68" i="1"/>
  <c r="S66" i="1"/>
  <c r="R92" i="1"/>
  <c r="GK92" i="1" s="1"/>
  <c r="T84" i="1"/>
  <c r="V84" i="1"/>
  <c r="R84" i="1"/>
  <c r="GK84" i="1" s="1"/>
  <c r="T76" i="1"/>
  <c r="V76" i="1"/>
  <c r="R76" i="1"/>
  <c r="GK76" i="1" s="1"/>
  <c r="T72" i="1"/>
  <c r="V72" i="1"/>
  <c r="R72" i="1"/>
  <c r="GK72" i="1" s="1"/>
  <c r="V92" i="1"/>
  <c r="Q92" i="1"/>
  <c r="S84" i="1"/>
  <c r="U84" i="1"/>
  <c r="Q84" i="1"/>
  <c r="W82" i="1"/>
  <c r="S82" i="1"/>
  <c r="S76" i="1"/>
  <c r="U76" i="1"/>
  <c r="Q76" i="1"/>
  <c r="W74" i="1"/>
  <c r="S74" i="1"/>
  <c r="S72" i="1"/>
  <c r="U72" i="1"/>
  <c r="Q72" i="1"/>
  <c r="U70" i="1"/>
  <c r="W70" i="1"/>
  <c r="S70" i="1"/>
  <c r="S68" i="1"/>
  <c r="S64" i="1"/>
  <c r="W61" i="1"/>
  <c r="W52" i="1"/>
  <c r="S52" i="1"/>
  <c r="V47" i="1"/>
  <c r="W39" i="1"/>
  <c r="S36" i="1"/>
  <c r="GX35" i="1"/>
  <c r="CV33" i="1"/>
  <c r="U33" i="1" s="1"/>
  <c r="I85" i="6" s="1"/>
  <c r="Q52" i="1"/>
  <c r="S43" i="1"/>
  <c r="Q41" i="1"/>
  <c r="U39" i="1"/>
  <c r="V39" i="1"/>
  <c r="P61" i="1"/>
  <c r="U52" i="1"/>
  <c r="V55" i="1"/>
  <c r="CQ37" i="1"/>
  <c r="P37" i="1" s="1"/>
  <c r="T88" i="6"/>
  <c r="H88" i="6"/>
  <c r="CT33" i="1"/>
  <c r="S33" i="1" s="1"/>
  <c r="U79" i="6" s="1"/>
  <c r="T79" i="6"/>
  <c r="T83" i="6"/>
  <c r="H79" i="6"/>
  <c r="T84" i="6"/>
  <c r="H83" i="6"/>
  <c r="H84" i="6"/>
  <c r="S56" i="1"/>
  <c r="U55" i="1"/>
  <c r="Q55" i="1"/>
  <c r="GX54" i="1"/>
  <c r="R52" i="1"/>
  <c r="GK52" i="1" s="1"/>
  <c r="W48" i="1"/>
  <c r="R47" i="1"/>
  <c r="GK47" i="1" s="1"/>
  <c r="T47" i="1"/>
  <c r="T46" i="1"/>
  <c r="GX45" i="1"/>
  <c r="W45" i="1"/>
  <c r="S45" i="1"/>
  <c r="W43" i="1"/>
  <c r="R43" i="1"/>
  <c r="GK43" i="1" s="1"/>
  <c r="U43" i="1"/>
  <c r="Q43" i="1"/>
  <c r="T39" i="1"/>
  <c r="CQ39" i="1"/>
  <c r="P39" i="1" s="1"/>
  <c r="U90" i="6" s="1"/>
  <c r="K90" i="6" s="1"/>
  <c r="T90" i="6"/>
  <c r="H90" i="6"/>
  <c r="V38" i="1"/>
  <c r="Q38" i="1"/>
  <c r="GX37" i="1"/>
  <c r="GX88" i="6"/>
  <c r="E88" i="6"/>
  <c r="GW88" i="6"/>
  <c r="V36" i="1"/>
  <c r="P36" i="1"/>
  <c r="U35" i="1"/>
  <c r="T86" i="6"/>
  <c r="H86" i="6"/>
  <c r="CS33" i="1"/>
  <c r="R33" i="1" s="1"/>
  <c r="GM81" i="6"/>
  <c r="I81" i="6" s="1"/>
  <c r="H81" i="6"/>
  <c r="U59" i="1"/>
  <c r="W58" i="1"/>
  <c r="R58" i="1"/>
  <c r="GK58" i="1" s="1"/>
  <c r="U58" i="1"/>
  <c r="Q58" i="1"/>
  <c r="W55" i="1"/>
  <c r="R55" i="1"/>
  <c r="GK55" i="1" s="1"/>
  <c r="V48" i="1"/>
  <c r="S46" i="1"/>
  <c r="U45" i="1"/>
  <c r="V45" i="1"/>
  <c r="V43" i="1"/>
  <c r="P43" i="1"/>
  <c r="GX90" i="6"/>
  <c r="E90" i="6"/>
  <c r="GW90" i="6"/>
  <c r="GX86" i="6"/>
  <c r="E86" i="6"/>
  <c r="GW86" i="6"/>
  <c r="CQ33" i="1"/>
  <c r="P33" i="1" s="1"/>
  <c r="U82" i="6" s="1"/>
  <c r="K82" i="6" s="1"/>
  <c r="H82" i="6"/>
  <c r="T82" i="6"/>
  <c r="AD33" i="1"/>
  <c r="T57" i="1"/>
  <c r="V57" i="1"/>
  <c r="Q57" i="1"/>
  <c r="W54" i="1"/>
  <c r="P54" i="1"/>
  <c r="S50" i="1"/>
  <c r="U50" i="1"/>
  <c r="Q50" i="1"/>
  <c r="U44" i="1"/>
  <c r="Q44" i="1"/>
  <c r="R34" i="1"/>
  <c r="GK34" i="1" s="1"/>
  <c r="U34" i="1"/>
  <c r="S58" i="1"/>
  <c r="U56" i="1"/>
  <c r="V56" i="1"/>
  <c r="Q56" i="1"/>
  <c r="V51" i="1"/>
  <c r="GX50" i="1"/>
  <c r="T49" i="1"/>
  <c r="S44" i="1"/>
  <c r="P44" i="1"/>
  <c r="W38" i="1"/>
  <c r="S38" i="1"/>
  <c r="CY38" i="1" s="1"/>
  <c r="X38" i="1" s="1"/>
  <c r="U60" i="1"/>
  <c r="W60" i="1"/>
  <c r="S60" i="1"/>
  <c r="V58" i="1"/>
  <c r="P58" i="1"/>
  <c r="R56" i="1"/>
  <c r="GK56" i="1" s="1"/>
  <c r="T56" i="1"/>
  <c r="Q54" i="1"/>
  <c r="R51" i="1"/>
  <c r="GK51" i="1" s="1"/>
  <c r="T51" i="1"/>
  <c r="T50" i="1"/>
  <c r="V50" i="1"/>
  <c r="R50" i="1"/>
  <c r="GK50" i="1" s="1"/>
  <c r="GX49" i="1"/>
  <c r="W49" i="1"/>
  <c r="S49" i="1"/>
  <c r="V44" i="1"/>
  <c r="T42" i="1"/>
  <c r="V42" i="1"/>
  <c r="R42" i="1"/>
  <c r="GK42" i="1" s="1"/>
  <c r="W40" i="1"/>
  <c r="U38" i="1"/>
  <c r="P38" i="1"/>
  <c r="U37" i="1"/>
  <c r="Q37" i="1"/>
  <c r="U61" i="1"/>
  <c r="W59" i="1"/>
  <c r="V59" i="1"/>
  <c r="R59" i="1"/>
  <c r="GK59" i="1" s="1"/>
  <c r="GX57" i="1"/>
  <c r="S57" i="1"/>
  <c r="W53" i="1"/>
  <c r="S53" i="1"/>
  <c r="U49" i="1"/>
  <c r="V49" i="1"/>
  <c r="S47" i="1"/>
  <c r="U47" i="1"/>
  <c r="Q47" i="1"/>
  <c r="R41" i="1"/>
  <c r="GK41" i="1" s="1"/>
  <c r="S37" i="1"/>
  <c r="W35" i="1"/>
  <c r="V35" i="1"/>
  <c r="R35" i="1"/>
  <c r="GK35" i="1" s="1"/>
  <c r="T61" i="1"/>
  <c r="V61" i="1"/>
  <c r="T53" i="1"/>
  <c r="V53" i="1"/>
  <c r="Q53" i="1"/>
  <c r="GX61" i="1"/>
  <c r="S61" i="1"/>
  <c r="U57" i="1"/>
  <c r="GX53" i="1"/>
  <c r="R53" i="1"/>
  <c r="GK53" i="1" s="1"/>
  <c r="V37" i="1"/>
  <c r="T60" i="1"/>
  <c r="U54" i="1"/>
  <c r="U46" i="1"/>
  <c r="Q46" i="1"/>
  <c r="Q34" i="1"/>
  <c r="R60" i="1"/>
  <c r="GK60" i="1" s="1"/>
  <c r="P46" i="1"/>
  <c r="U42" i="1"/>
  <c r="GX40" i="1"/>
  <c r="T40" i="1"/>
  <c r="W36" i="1"/>
  <c r="R36" i="1"/>
  <c r="GK36" i="1" s="1"/>
  <c r="U36" i="1"/>
  <c r="Q36" i="1"/>
  <c r="P34" i="1"/>
  <c r="S48" i="1"/>
  <c r="CY48" i="1" s="1"/>
  <c r="X48" i="1" s="1"/>
  <c r="P50" i="1"/>
  <c r="V46" i="1"/>
  <c r="R46" i="1"/>
  <c r="GK46" i="1" s="1"/>
  <c r="S42" i="1"/>
  <c r="R40" i="1"/>
  <c r="GK40" i="1" s="1"/>
  <c r="U40" i="1"/>
  <c r="Q40" i="1"/>
  <c r="T34" i="1"/>
  <c r="BZ209" i="1"/>
  <c r="BZ22" i="1" s="1"/>
  <c r="CT31" i="1"/>
  <c r="S31" i="1" s="1"/>
  <c r="U71" i="6" s="1"/>
  <c r="T71" i="6"/>
  <c r="T74" i="6"/>
  <c r="H71" i="6"/>
  <c r="T75" i="6"/>
  <c r="H74" i="6"/>
  <c r="H75" i="6"/>
  <c r="CS31" i="1"/>
  <c r="R31" i="1" s="1"/>
  <c r="CY31" i="1" s="1"/>
  <c r="X31" i="1" s="1"/>
  <c r="U74" i="6" s="1"/>
  <c r="K74" i="6" s="1"/>
  <c r="GM73" i="6"/>
  <c r="I73" i="6" s="1"/>
  <c r="H73" i="6"/>
  <c r="CV31" i="1"/>
  <c r="U31" i="1" s="1"/>
  <c r="I76" i="6" s="1"/>
  <c r="H76" i="6"/>
  <c r="FR209" i="1"/>
  <c r="FR22" i="1" s="1"/>
  <c r="AD31" i="1"/>
  <c r="T63" i="6"/>
  <c r="H63" i="6"/>
  <c r="T66" i="6"/>
  <c r="T67" i="6"/>
  <c r="H66" i="6"/>
  <c r="H67" i="6"/>
  <c r="CS29" i="1"/>
  <c r="R29" i="1" s="1"/>
  <c r="GM65" i="6"/>
  <c r="I65" i="6" s="1"/>
  <c r="H65" i="6"/>
  <c r="CV29" i="1"/>
  <c r="U29" i="1" s="1"/>
  <c r="I68" i="6" s="1"/>
  <c r="H68" i="6"/>
  <c r="BY209" i="1"/>
  <c r="BY22" i="1" s="1"/>
  <c r="AD29" i="1"/>
  <c r="AB29" i="1" s="1"/>
  <c r="H62" i="6" s="1"/>
  <c r="CT29" i="1"/>
  <c r="S29" i="1" s="1"/>
  <c r="U63" i="6" s="1"/>
  <c r="AD27" i="1"/>
  <c r="T56" i="6" s="1"/>
  <c r="GM57" i="6"/>
  <c r="I57" i="6" s="1"/>
  <c r="H57" i="6"/>
  <c r="CV27" i="1"/>
  <c r="U27" i="1" s="1"/>
  <c r="I60" i="6" s="1"/>
  <c r="H60" i="6"/>
  <c r="CT27" i="1"/>
  <c r="S27" i="1" s="1"/>
  <c r="U55" i="6" s="1"/>
  <c r="T55" i="6"/>
  <c r="H59" i="6"/>
  <c r="T58" i="6"/>
  <c r="H55" i="6"/>
  <c r="T59" i="6"/>
  <c r="H58" i="6"/>
  <c r="CR27" i="1"/>
  <c r="Q27" i="1" s="1"/>
  <c r="U56" i="6" s="1"/>
  <c r="K56" i="6" s="1"/>
  <c r="CS27" i="1"/>
  <c r="R27" i="1" s="1"/>
  <c r="CT25" i="1"/>
  <c r="S25" i="1" s="1"/>
  <c r="U47" i="6" s="1"/>
  <c r="T47" i="6"/>
  <c r="H47" i="6"/>
  <c r="T51" i="6"/>
  <c r="T50" i="6"/>
  <c r="H50" i="6"/>
  <c r="H51" i="6"/>
  <c r="CS25" i="1"/>
  <c r="R25" i="1" s="1"/>
  <c r="GM49" i="6"/>
  <c r="I49" i="6" s="1"/>
  <c r="H49" i="6"/>
  <c r="CV25" i="1"/>
  <c r="U25" i="1" s="1"/>
  <c r="I52" i="6" s="1"/>
  <c r="H52" i="6"/>
  <c r="AD25" i="1"/>
  <c r="AB142" i="1"/>
  <c r="CZ206" i="1"/>
  <c r="Y206" i="1" s="1"/>
  <c r="CY206" i="1"/>
  <c r="X206" i="1" s="1"/>
  <c r="GK205" i="1"/>
  <c r="CY205" i="1"/>
  <c r="X205" i="1" s="1"/>
  <c r="U228" i="6" s="1"/>
  <c r="K228" i="6" s="1"/>
  <c r="AB205" i="1"/>
  <c r="H226" i="6" s="1"/>
  <c r="CR205" i="1"/>
  <c r="Q205" i="1" s="1"/>
  <c r="CR206" i="1"/>
  <c r="Q206" i="1" s="1"/>
  <c r="CP206" i="1" s="1"/>
  <c r="O206" i="1" s="1"/>
  <c r="AB206" i="1"/>
  <c r="CY207" i="1"/>
  <c r="X207" i="1" s="1"/>
  <c r="U234" i="6" s="1"/>
  <c r="K234" i="6" s="1"/>
  <c r="CZ207" i="1"/>
  <c r="Y207" i="1" s="1"/>
  <c r="U235" i="6" s="1"/>
  <c r="K235" i="6" s="1"/>
  <c r="CZ205" i="1"/>
  <c r="Y205" i="1" s="1"/>
  <c r="U229" i="6" s="1"/>
  <c r="K229" i="6" s="1"/>
  <c r="AO209" i="1"/>
  <c r="CY203" i="1"/>
  <c r="X203" i="1" s="1"/>
  <c r="U222" i="6" s="1"/>
  <c r="K222" i="6" s="1"/>
  <c r="CY202" i="1"/>
  <c r="X202" i="1" s="1"/>
  <c r="CZ202" i="1"/>
  <c r="Y202" i="1" s="1"/>
  <c r="AB202" i="1"/>
  <c r="CZ201" i="1"/>
  <c r="Y201" i="1" s="1"/>
  <c r="U217" i="6" s="1"/>
  <c r="K217" i="6" s="1"/>
  <c r="CY201" i="1"/>
  <c r="X201" i="1" s="1"/>
  <c r="U216" i="6" s="1"/>
  <c r="K216" i="6" s="1"/>
  <c r="CY200" i="1"/>
  <c r="X200" i="1" s="1"/>
  <c r="CZ200" i="1"/>
  <c r="Y200" i="1" s="1"/>
  <c r="CZ199" i="1"/>
  <c r="Y199" i="1" s="1"/>
  <c r="CY199" i="1"/>
  <c r="X199" i="1" s="1"/>
  <c r="CY198" i="1"/>
  <c r="X198" i="1" s="1"/>
  <c r="CZ198" i="1"/>
  <c r="Y198" i="1" s="1"/>
  <c r="CP192" i="1"/>
  <c r="O192" i="1" s="1"/>
  <c r="CP191" i="1"/>
  <c r="O191" i="1" s="1"/>
  <c r="CP190" i="1"/>
  <c r="O190" i="1" s="1"/>
  <c r="CZ187" i="1"/>
  <c r="Y187" i="1" s="1"/>
  <c r="CY187" i="1"/>
  <c r="X187" i="1" s="1"/>
  <c r="CP187" i="1"/>
  <c r="O187" i="1" s="1"/>
  <c r="P213" i="1"/>
  <c r="CZ204" i="1"/>
  <c r="Y204" i="1" s="1"/>
  <c r="AB204" i="1"/>
  <c r="CZ203" i="1"/>
  <c r="Y203" i="1" s="1"/>
  <c r="U223" i="6" s="1"/>
  <c r="K223" i="6" s="1"/>
  <c r="CZ192" i="1"/>
  <c r="Y192" i="1" s="1"/>
  <c r="CY192" i="1"/>
  <c r="X192" i="1" s="1"/>
  <c r="CY191" i="1"/>
  <c r="X191" i="1" s="1"/>
  <c r="CZ191" i="1"/>
  <c r="Y191" i="1" s="1"/>
  <c r="P251" i="1"/>
  <c r="EU209" i="1"/>
  <c r="BC209" i="1"/>
  <c r="CP205" i="1"/>
  <c r="O205" i="1" s="1"/>
  <c r="CP204" i="1"/>
  <c r="O204" i="1" s="1"/>
  <c r="CP196" i="1"/>
  <c r="O196" i="1" s="1"/>
  <c r="CZ195" i="1"/>
  <c r="Y195" i="1" s="1"/>
  <c r="CY195" i="1"/>
  <c r="X195" i="1" s="1"/>
  <c r="CY194" i="1"/>
  <c r="X194" i="1" s="1"/>
  <c r="CZ194" i="1"/>
  <c r="Y194" i="1" s="1"/>
  <c r="CP193" i="1"/>
  <c r="O193" i="1" s="1"/>
  <c r="BB209" i="1"/>
  <c r="CR203" i="1"/>
  <c r="Q203" i="1" s="1"/>
  <c r="CP203" i="1" s="1"/>
  <c r="O203" i="1" s="1"/>
  <c r="AB203" i="1"/>
  <c r="H220" i="6" s="1"/>
  <c r="CP202" i="1"/>
  <c r="O202" i="1" s="1"/>
  <c r="CP201" i="1"/>
  <c r="O201" i="1" s="1"/>
  <c r="CP200" i="1"/>
  <c r="O200" i="1" s="1"/>
  <c r="CP199" i="1"/>
  <c r="O199" i="1" s="1"/>
  <c r="CY197" i="1"/>
  <c r="X197" i="1" s="1"/>
  <c r="CZ197" i="1"/>
  <c r="Y197" i="1" s="1"/>
  <c r="CY193" i="1"/>
  <c r="X193" i="1" s="1"/>
  <c r="U204" i="6" s="1"/>
  <c r="K204" i="6" s="1"/>
  <c r="CZ193" i="1"/>
  <c r="Y193" i="1" s="1"/>
  <c r="U205" i="6" s="1"/>
  <c r="K205" i="6" s="1"/>
  <c r="AB200" i="1"/>
  <c r="AB197" i="1"/>
  <c r="AB193" i="1"/>
  <c r="H200" i="6" s="1"/>
  <c r="AB191" i="1"/>
  <c r="AB187" i="1"/>
  <c r="CZ183" i="1"/>
  <c r="Y183" i="1" s="1"/>
  <c r="CY183" i="1"/>
  <c r="X183" i="1" s="1"/>
  <c r="CZ172" i="1"/>
  <c r="Y172" i="1" s="1"/>
  <c r="CZ171" i="1"/>
  <c r="Y171" i="1" s="1"/>
  <c r="U195" i="6" s="1"/>
  <c r="K195" i="6" s="1"/>
  <c r="CY171" i="1"/>
  <c r="X171" i="1" s="1"/>
  <c r="U194" i="6" s="1"/>
  <c r="K194" i="6" s="1"/>
  <c r="CR166" i="1"/>
  <c r="Q166" i="1" s="1"/>
  <c r="CP166" i="1" s="1"/>
  <c r="O166" i="1" s="1"/>
  <c r="AB166" i="1"/>
  <c r="CR158" i="1"/>
  <c r="Q158" i="1" s="1"/>
  <c r="CP158" i="1" s="1"/>
  <c r="O158" i="1" s="1"/>
  <c r="AB158" i="1"/>
  <c r="CR150" i="1"/>
  <c r="Q150" i="1" s="1"/>
  <c r="CP150" i="1" s="1"/>
  <c r="O150" i="1" s="1"/>
  <c r="AB150" i="1"/>
  <c r="CR145" i="1"/>
  <c r="Q145" i="1" s="1"/>
  <c r="AB145" i="1"/>
  <c r="CZ143" i="1"/>
  <c r="Y143" i="1" s="1"/>
  <c r="U170" i="6" s="1"/>
  <c r="K170" i="6" s="1"/>
  <c r="CY143" i="1"/>
  <c r="X143" i="1" s="1"/>
  <c r="U169" i="6" s="1"/>
  <c r="K169" i="6" s="1"/>
  <c r="CP142" i="1"/>
  <c r="O142" i="1" s="1"/>
  <c r="CQ198" i="1"/>
  <c r="P198" i="1" s="1"/>
  <c r="AD198" i="1"/>
  <c r="CR198" i="1" s="1"/>
  <c r="Q198" i="1" s="1"/>
  <c r="CS196" i="1"/>
  <c r="R196" i="1" s="1"/>
  <c r="GK196" i="1" s="1"/>
  <c r="AB196" i="1"/>
  <c r="CQ194" i="1"/>
  <c r="P194" i="1" s="1"/>
  <c r="AD194" i="1"/>
  <c r="CR194" i="1" s="1"/>
  <c r="Q194" i="1" s="1"/>
  <c r="CS190" i="1"/>
  <c r="R190" i="1" s="1"/>
  <c r="GK190" i="1" s="1"/>
  <c r="AB190" i="1"/>
  <c r="S188" i="1"/>
  <c r="CQ186" i="1"/>
  <c r="P186" i="1" s="1"/>
  <c r="CR184" i="1"/>
  <c r="Q184" i="1" s="1"/>
  <c r="T184" i="1"/>
  <c r="AB183" i="1"/>
  <c r="CZ181" i="1"/>
  <c r="Y181" i="1" s="1"/>
  <c r="AD181" i="1"/>
  <c r="CS180" i="1"/>
  <c r="R180" i="1" s="1"/>
  <c r="CY180" i="1" s="1"/>
  <c r="X180" i="1" s="1"/>
  <c r="P180" i="1"/>
  <c r="AD177" i="1"/>
  <c r="CS177" i="1"/>
  <c r="R177" i="1" s="1"/>
  <c r="GK177" i="1" s="1"/>
  <c r="W176" i="1"/>
  <c r="S176" i="1"/>
  <c r="CP176" i="1" s="1"/>
  <c r="O176" i="1" s="1"/>
  <c r="CY174" i="1"/>
  <c r="X174" i="1" s="1"/>
  <c r="AB174" i="1"/>
  <c r="CR172" i="1"/>
  <c r="Q172" i="1" s="1"/>
  <c r="AB172" i="1"/>
  <c r="CR170" i="1"/>
  <c r="Q170" i="1" s="1"/>
  <c r="CP170" i="1" s="1"/>
  <c r="O170" i="1" s="1"/>
  <c r="AB170" i="1"/>
  <c r="CZ169" i="1"/>
  <c r="Y169" i="1" s="1"/>
  <c r="CY169" i="1"/>
  <c r="X169" i="1" s="1"/>
  <c r="CY164" i="1"/>
  <c r="X164" i="1" s="1"/>
  <c r="CZ164" i="1"/>
  <c r="Y164" i="1" s="1"/>
  <c r="CR163" i="1"/>
  <c r="Q163" i="1" s="1"/>
  <c r="CP163" i="1" s="1"/>
  <c r="O163" i="1" s="1"/>
  <c r="AB163" i="1"/>
  <c r="CY162" i="1"/>
  <c r="X162" i="1" s="1"/>
  <c r="CZ162" i="1"/>
  <c r="Y162" i="1" s="1"/>
  <c r="CZ161" i="1"/>
  <c r="Y161" i="1" s="1"/>
  <c r="CY161" i="1"/>
  <c r="X161" i="1" s="1"/>
  <c r="CY156" i="1"/>
  <c r="X156" i="1" s="1"/>
  <c r="CZ156" i="1"/>
  <c r="Y156" i="1" s="1"/>
  <c r="CR155" i="1"/>
  <c r="Q155" i="1" s="1"/>
  <c r="CP155" i="1" s="1"/>
  <c r="O155" i="1" s="1"/>
  <c r="AB155" i="1"/>
  <c r="CY154" i="1"/>
  <c r="X154" i="1" s="1"/>
  <c r="CZ154" i="1"/>
  <c r="Y154" i="1" s="1"/>
  <c r="CZ153" i="1"/>
  <c r="Y153" i="1" s="1"/>
  <c r="CY153" i="1"/>
  <c r="X153" i="1" s="1"/>
  <c r="CY148" i="1"/>
  <c r="X148" i="1" s="1"/>
  <c r="CZ148" i="1"/>
  <c r="Y148" i="1" s="1"/>
  <c r="CR147" i="1"/>
  <c r="Q147" i="1" s="1"/>
  <c r="AB147" i="1"/>
  <c r="H173" i="6" s="1"/>
  <c r="CZ140" i="1"/>
  <c r="Y140" i="1" s="1"/>
  <c r="CY140" i="1"/>
  <c r="X140" i="1" s="1"/>
  <c r="CZ137" i="1"/>
  <c r="Y137" i="1" s="1"/>
  <c r="CY137" i="1"/>
  <c r="X137" i="1" s="1"/>
  <c r="AB201" i="1"/>
  <c r="H214" i="6" s="1"/>
  <c r="AB199" i="1"/>
  <c r="AB195" i="1"/>
  <c r="AB192" i="1"/>
  <c r="S189" i="1"/>
  <c r="W184" i="1"/>
  <c r="S184" i="1"/>
  <c r="CQ182" i="1"/>
  <c r="P182" i="1" s="1"/>
  <c r="CP182" i="1" s="1"/>
  <c r="O182" i="1" s="1"/>
  <c r="CR180" i="1"/>
  <c r="Q180" i="1" s="1"/>
  <c r="AB179" i="1"/>
  <c r="CQ179" i="1"/>
  <c r="P179" i="1" s="1"/>
  <c r="CP179" i="1" s="1"/>
  <c r="O179" i="1" s="1"/>
  <c r="AD173" i="1"/>
  <c r="CS173" i="1"/>
  <c r="R173" i="1" s="1"/>
  <c r="CR162" i="1"/>
  <c r="Q162" i="1" s="1"/>
  <c r="CP162" i="1" s="1"/>
  <c r="O162" i="1" s="1"/>
  <c r="AB162" i="1"/>
  <c r="CR154" i="1"/>
  <c r="Q154" i="1" s="1"/>
  <c r="CP154" i="1" s="1"/>
  <c r="O154" i="1" s="1"/>
  <c r="AB154" i="1"/>
  <c r="CZ146" i="1"/>
  <c r="Y146" i="1" s="1"/>
  <c r="CY146" i="1"/>
  <c r="X146" i="1" s="1"/>
  <c r="AB175" i="1"/>
  <c r="CQ175" i="1"/>
  <c r="P175" i="1" s="1"/>
  <c r="U197" i="6" s="1"/>
  <c r="K197" i="6" s="1"/>
  <c r="CY168" i="1"/>
  <c r="X168" i="1" s="1"/>
  <c r="CZ168" i="1"/>
  <c r="Y168" i="1" s="1"/>
  <c r="CR167" i="1"/>
  <c r="Q167" i="1" s="1"/>
  <c r="CP167" i="1" s="1"/>
  <c r="O167" i="1" s="1"/>
  <c r="AB167" i="1"/>
  <c r="CY166" i="1"/>
  <c r="X166" i="1" s="1"/>
  <c r="CZ166" i="1"/>
  <c r="Y166" i="1" s="1"/>
  <c r="CZ165" i="1"/>
  <c r="Y165" i="1" s="1"/>
  <c r="CY165" i="1"/>
  <c r="X165" i="1" s="1"/>
  <c r="CY160" i="1"/>
  <c r="X160" i="1" s="1"/>
  <c r="CZ160" i="1"/>
  <c r="Y160" i="1" s="1"/>
  <c r="CR159" i="1"/>
  <c r="Q159" i="1" s="1"/>
  <c r="CP159" i="1" s="1"/>
  <c r="O159" i="1" s="1"/>
  <c r="AB159" i="1"/>
  <c r="CY158" i="1"/>
  <c r="X158" i="1" s="1"/>
  <c r="CZ158" i="1"/>
  <c r="Y158" i="1" s="1"/>
  <c r="CZ157" i="1"/>
  <c r="Y157" i="1" s="1"/>
  <c r="CY157" i="1"/>
  <c r="X157" i="1" s="1"/>
  <c r="CY152" i="1"/>
  <c r="X152" i="1" s="1"/>
  <c r="CZ152" i="1"/>
  <c r="Y152" i="1" s="1"/>
  <c r="CR151" i="1"/>
  <c r="Q151" i="1" s="1"/>
  <c r="CP151" i="1" s="1"/>
  <c r="O151" i="1" s="1"/>
  <c r="AB151" i="1"/>
  <c r="CY150" i="1"/>
  <c r="X150" i="1" s="1"/>
  <c r="CZ150" i="1"/>
  <c r="Y150" i="1" s="1"/>
  <c r="CZ149" i="1"/>
  <c r="Y149" i="1" s="1"/>
  <c r="CY149" i="1"/>
  <c r="X149" i="1" s="1"/>
  <c r="CY141" i="1"/>
  <c r="X141" i="1" s="1"/>
  <c r="CQ171" i="1"/>
  <c r="P171" i="1" s="1"/>
  <c r="CS170" i="1"/>
  <c r="R170" i="1" s="1"/>
  <c r="GK170" i="1" s="1"/>
  <c r="CQ169" i="1"/>
  <c r="P169" i="1" s="1"/>
  <c r="CP169" i="1" s="1"/>
  <c r="O169" i="1" s="1"/>
  <c r="CS167" i="1"/>
  <c r="R167" i="1" s="1"/>
  <c r="GK167" i="1" s="1"/>
  <c r="CQ165" i="1"/>
  <c r="P165" i="1" s="1"/>
  <c r="CP165" i="1" s="1"/>
  <c r="O165" i="1" s="1"/>
  <c r="CS163" i="1"/>
  <c r="R163" i="1" s="1"/>
  <c r="GK163" i="1" s="1"/>
  <c r="CQ161" i="1"/>
  <c r="P161" i="1" s="1"/>
  <c r="CP161" i="1" s="1"/>
  <c r="O161" i="1" s="1"/>
  <c r="CS159" i="1"/>
  <c r="R159" i="1" s="1"/>
  <c r="GK159" i="1" s="1"/>
  <c r="CQ157" i="1"/>
  <c r="P157" i="1" s="1"/>
  <c r="CP157" i="1" s="1"/>
  <c r="O157" i="1" s="1"/>
  <c r="CS155" i="1"/>
  <c r="R155" i="1" s="1"/>
  <c r="GK155" i="1" s="1"/>
  <c r="CQ153" i="1"/>
  <c r="P153" i="1" s="1"/>
  <c r="CS151" i="1"/>
  <c r="R151" i="1" s="1"/>
  <c r="GK151" i="1" s="1"/>
  <c r="CQ149" i="1"/>
  <c r="P149" i="1" s="1"/>
  <c r="CS147" i="1"/>
  <c r="R147" i="1" s="1"/>
  <c r="CQ146" i="1"/>
  <c r="P146" i="1" s="1"/>
  <c r="CP146" i="1" s="1"/>
  <c r="O146" i="1" s="1"/>
  <c r="CY134" i="1"/>
  <c r="X134" i="1" s="1"/>
  <c r="CZ134" i="1"/>
  <c r="Y134" i="1" s="1"/>
  <c r="CZ133" i="1"/>
  <c r="Y133" i="1" s="1"/>
  <c r="CY133" i="1"/>
  <c r="X133" i="1" s="1"/>
  <c r="CY122" i="1"/>
  <c r="X122" i="1" s="1"/>
  <c r="AB137" i="1"/>
  <c r="CQ137" i="1"/>
  <c r="P137" i="1" s="1"/>
  <c r="CR135" i="1"/>
  <c r="Q135" i="1" s="1"/>
  <c r="CP135" i="1" s="1"/>
  <c r="O135" i="1" s="1"/>
  <c r="CR134" i="1"/>
  <c r="Q134" i="1" s="1"/>
  <c r="CP134" i="1" s="1"/>
  <c r="O134" i="1" s="1"/>
  <c r="AB134" i="1"/>
  <c r="CY126" i="1"/>
  <c r="X126" i="1" s="1"/>
  <c r="CZ126" i="1"/>
  <c r="Y126" i="1" s="1"/>
  <c r="CR125" i="1"/>
  <c r="Q125" i="1" s="1"/>
  <c r="CP125" i="1" s="1"/>
  <c r="O125" i="1" s="1"/>
  <c r="AB125" i="1"/>
  <c r="CR122" i="1"/>
  <c r="Q122" i="1" s="1"/>
  <c r="CP122" i="1" s="1"/>
  <c r="O122" i="1" s="1"/>
  <c r="AB122" i="1"/>
  <c r="AB143" i="1"/>
  <c r="H165" i="6" s="1"/>
  <c r="T141" i="1"/>
  <c r="P141" i="1"/>
  <c r="AB140" i="1"/>
  <c r="T138" i="1"/>
  <c r="AB138" i="1"/>
  <c r="CY132" i="1"/>
  <c r="X132" i="1" s="1"/>
  <c r="CR131" i="1"/>
  <c r="Q131" i="1" s="1"/>
  <c r="AB131" i="1"/>
  <c r="CY130" i="1"/>
  <c r="X130" i="1" s="1"/>
  <c r="CZ130" i="1"/>
  <c r="Y130" i="1" s="1"/>
  <c r="CZ129" i="1"/>
  <c r="Y129" i="1" s="1"/>
  <c r="U160" i="6" s="1"/>
  <c r="K160" i="6" s="1"/>
  <c r="CY129" i="1"/>
  <c r="X129" i="1" s="1"/>
  <c r="U159" i="6" s="1"/>
  <c r="K159" i="6" s="1"/>
  <c r="CP126" i="1"/>
  <c r="O126" i="1" s="1"/>
  <c r="CY121" i="1"/>
  <c r="X121" i="1" s="1"/>
  <c r="CZ121" i="1"/>
  <c r="Y121" i="1" s="1"/>
  <c r="CY117" i="1"/>
  <c r="X117" i="1" s="1"/>
  <c r="CZ117" i="1"/>
  <c r="Y117" i="1" s="1"/>
  <c r="W144" i="1"/>
  <c r="S144" i="1"/>
  <c r="AB141" i="1"/>
  <c r="AD139" i="1"/>
  <c r="CS139" i="1"/>
  <c r="R139" i="1" s="1"/>
  <c r="W138" i="1"/>
  <c r="S138" i="1"/>
  <c r="CP138" i="1" s="1"/>
  <c r="O138" i="1" s="1"/>
  <c r="AB136" i="1"/>
  <c r="CP132" i="1"/>
  <c r="O132" i="1" s="1"/>
  <c r="CR130" i="1"/>
  <c r="Q130" i="1" s="1"/>
  <c r="CP130" i="1" s="1"/>
  <c r="O130" i="1" s="1"/>
  <c r="AB130" i="1"/>
  <c r="CR128" i="1"/>
  <c r="Q128" i="1" s="1"/>
  <c r="CP128" i="1" s="1"/>
  <c r="O128" i="1" s="1"/>
  <c r="AB128" i="1"/>
  <c r="CZ127" i="1"/>
  <c r="Y127" i="1" s="1"/>
  <c r="CY127" i="1"/>
  <c r="X127" i="1" s="1"/>
  <c r="CP119" i="1"/>
  <c r="O119" i="1" s="1"/>
  <c r="CS135" i="1"/>
  <c r="R135" i="1" s="1"/>
  <c r="CQ133" i="1"/>
  <c r="P133" i="1" s="1"/>
  <c r="CP133" i="1" s="1"/>
  <c r="O133" i="1" s="1"/>
  <c r="CS131" i="1"/>
  <c r="R131" i="1" s="1"/>
  <c r="GK131" i="1" s="1"/>
  <c r="CQ129" i="1"/>
  <c r="P129" i="1" s="1"/>
  <c r="CS128" i="1"/>
  <c r="R128" i="1" s="1"/>
  <c r="GK128" i="1" s="1"/>
  <c r="CQ127" i="1"/>
  <c r="P127" i="1" s="1"/>
  <c r="CS125" i="1"/>
  <c r="R125" i="1" s="1"/>
  <c r="GK125" i="1" s="1"/>
  <c r="CT124" i="1"/>
  <c r="S124" i="1" s="1"/>
  <c r="CQ120" i="1"/>
  <c r="P120" i="1" s="1"/>
  <c r="CP120" i="1" s="1"/>
  <c r="O120" i="1" s="1"/>
  <c r="U118" i="1"/>
  <c r="W118" i="1"/>
  <c r="S118" i="1"/>
  <c r="CP112" i="1"/>
  <c r="O112" i="1" s="1"/>
  <c r="CR110" i="1"/>
  <c r="Q110" i="1" s="1"/>
  <c r="AB110" i="1"/>
  <c r="CZ109" i="1"/>
  <c r="Y109" i="1" s="1"/>
  <c r="CY106" i="1"/>
  <c r="X106" i="1" s="1"/>
  <c r="CZ106" i="1"/>
  <c r="Y106" i="1" s="1"/>
  <c r="CZ104" i="1"/>
  <c r="Y104" i="1" s="1"/>
  <c r="CY104" i="1"/>
  <c r="X104" i="1" s="1"/>
  <c r="CY103" i="1"/>
  <c r="X103" i="1" s="1"/>
  <c r="CZ103" i="1"/>
  <c r="Y103" i="1" s="1"/>
  <c r="CP96" i="1"/>
  <c r="O96" i="1" s="1"/>
  <c r="CZ89" i="1"/>
  <c r="Y89" i="1" s="1"/>
  <c r="CY89" i="1"/>
  <c r="X89" i="1" s="1"/>
  <c r="CY116" i="1"/>
  <c r="X116" i="1" s="1"/>
  <c r="CZ116" i="1"/>
  <c r="Y116" i="1" s="1"/>
  <c r="CR106" i="1"/>
  <c r="Q106" i="1" s="1"/>
  <c r="CP106" i="1" s="1"/>
  <c r="O106" i="1" s="1"/>
  <c r="AB106" i="1"/>
  <c r="CY105" i="1"/>
  <c r="X105" i="1" s="1"/>
  <c r="CZ105" i="1"/>
  <c r="Y105" i="1" s="1"/>
  <c r="CP105" i="1"/>
  <c r="O105" i="1" s="1"/>
  <c r="CY100" i="1"/>
  <c r="X100" i="1" s="1"/>
  <c r="CY99" i="1"/>
  <c r="X99" i="1" s="1"/>
  <c r="CZ99" i="1"/>
  <c r="Y99" i="1" s="1"/>
  <c r="CY95" i="1"/>
  <c r="X95" i="1" s="1"/>
  <c r="U119" i="6" s="1"/>
  <c r="K119" i="6" s="1"/>
  <c r="CZ95" i="1"/>
  <c r="Y95" i="1" s="1"/>
  <c r="U120" i="6" s="1"/>
  <c r="K120" i="6" s="1"/>
  <c r="CY93" i="1"/>
  <c r="X93" i="1" s="1"/>
  <c r="CZ93" i="1"/>
  <c r="Y93" i="1" s="1"/>
  <c r="AB123" i="1"/>
  <c r="P121" i="1"/>
  <c r="CY120" i="1"/>
  <c r="X120" i="1" s="1"/>
  <c r="AB119" i="1"/>
  <c r="CQ117" i="1"/>
  <c r="P117" i="1" s="1"/>
  <c r="AB117" i="1"/>
  <c r="CY112" i="1"/>
  <c r="X112" i="1" s="1"/>
  <c r="CY111" i="1"/>
  <c r="X111" i="1" s="1"/>
  <c r="CZ111" i="1"/>
  <c r="Y111" i="1" s="1"/>
  <c r="AB111" i="1"/>
  <c r="CP110" i="1"/>
  <c r="O110" i="1" s="1"/>
  <c r="CR102" i="1"/>
  <c r="Q102" i="1" s="1"/>
  <c r="CP102" i="1" s="1"/>
  <c r="O102" i="1" s="1"/>
  <c r="AB102" i="1"/>
  <c r="CY101" i="1"/>
  <c r="X101" i="1" s="1"/>
  <c r="CZ101" i="1"/>
  <c r="Y101" i="1" s="1"/>
  <c r="CP101" i="1"/>
  <c r="O101" i="1" s="1"/>
  <c r="CY98" i="1"/>
  <c r="X98" i="1" s="1"/>
  <c r="CZ98" i="1"/>
  <c r="Y98" i="1" s="1"/>
  <c r="CZ96" i="1"/>
  <c r="Y96" i="1" s="1"/>
  <c r="CY94" i="1"/>
  <c r="X94" i="1" s="1"/>
  <c r="CZ94" i="1"/>
  <c r="Y94" i="1" s="1"/>
  <c r="CP94" i="1"/>
  <c r="O94" i="1" s="1"/>
  <c r="CZ90" i="1"/>
  <c r="Y90" i="1" s="1"/>
  <c r="CY90" i="1"/>
  <c r="X90" i="1" s="1"/>
  <c r="U121" i="1"/>
  <c r="T121" i="1"/>
  <c r="AB121" i="1"/>
  <c r="P118" i="1"/>
  <c r="AB118" i="1"/>
  <c r="CP116" i="1"/>
  <c r="O116" i="1" s="1"/>
  <c r="AB116" i="1"/>
  <c r="CR114" i="1"/>
  <c r="Q114" i="1" s="1"/>
  <c r="AB114" i="1"/>
  <c r="CY113" i="1"/>
  <c r="X113" i="1" s="1"/>
  <c r="CY110" i="1"/>
  <c r="X110" i="1" s="1"/>
  <c r="CZ110" i="1"/>
  <c r="Y110" i="1" s="1"/>
  <c r="CY107" i="1"/>
  <c r="X107" i="1" s="1"/>
  <c r="CZ107" i="1"/>
  <c r="Y107" i="1" s="1"/>
  <c r="CR98" i="1"/>
  <c r="Q98" i="1" s="1"/>
  <c r="CP98" i="1" s="1"/>
  <c r="O98" i="1" s="1"/>
  <c r="AB98" i="1"/>
  <c r="CY97" i="1"/>
  <c r="X97" i="1" s="1"/>
  <c r="CZ97" i="1"/>
  <c r="Y97" i="1" s="1"/>
  <c r="CP97" i="1"/>
  <c r="O97" i="1" s="1"/>
  <c r="CZ92" i="1"/>
  <c r="Y92" i="1" s="1"/>
  <c r="AB92" i="1"/>
  <c r="AB88" i="1"/>
  <c r="AB85" i="1"/>
  <c r="CQ85" i="1"/>
  <c r="P85" i="1" s="1"/>
  <c r="CP85" i="1" s="1"/>
  <c r="O85" i="1" s="1"/>
  <c r="CR78" i="1"/>
  <c r="Q78" i="1" s="1"/>
  <c r="AB78" i="1"/>
  <c r="AD115" i="1"/>
  <c r="CR115" i="1" s="1"/>
  <c r="Q115" i="1" s="1"/>
  <c r="AB113" i="1"/>
  <c r="AD111" i="1"/>
  <c r="CR111" i="1" s="1"/>
  <c r="Q111" i="1" s="1"/>
  <c r="AB109" i="1"/>
  <c r="AD107" i="1"/>
  <c r="CR107" i="1" s="1"/>
  <c r="Q107" i="1" s="1"/>
  <c r="CP107" i="1" s="1"/>
  <c r="O107" i="1" s="1"/>
  <c r="AB105" i="1"/>
  <c r="AD103" i="1"/>
  <c r="CR103" i="1" s="1"/>
  <c r="Q103" i="1" s="1"/>
  <c r="AB101" i="1"/>
  <c r="AD99" i="1"/>
  <c r="CR99" i="1" s="1"/>
  <c r="Q99" i="1" s="1"/>
  <c r="CP99" i="1" s="1"/>
  <c r="O99" i="1" s="1"/>
  <c r="AB97" i="1"/>
  <c r="CQ95" i="1"/>
  <c r="P95" i="1" s="1"/>
  <c r="U118" i="6" s="1"/>
  <c r="K118" i="6" s="1"/>
  <c r="AD95" i="1"/>
  <c r="AB94" i="1"/>
  <c r="AD93" i="1"/>
  <c r="CR93" i="1" s="1"/>
  <c r="Q93" i="1" s="1"/>
  <c r="CP93" i="1" s="1"/>
  <c r="O93" i="1" s="1"/>
  <c r="CS91" i="1"/>
  <c r="R91" i="1" s="1"/>
  <c r="GK91" i="1" s="1"/>
  <c r="AB91" i="1"/>
  <c r="GX86" i="1"/>
  <c r="T86" i="1"/>
  <c r="AB86" i="1"/>
  <c r="CY84" i="1"/>
  <c r="X84" i="1" s="1"/>
  <c r="CZ84" i="1"/>
  <c r="Y84" i="1" s="1"/>
  <c r="CR83" i="1"/>
  <c r="Q83" i="1" s="1"/>
  <c r="CP83" i="1" s="1"/>
  <c r="O83" i="1" s="1"/>
  <c r="AB83" i="1"/>
  <c r="CY82" i="1"/>
  <c r="X82" i="1" s="1"/>
  <c r="CZ82" i="1"/>
  <c r="Y82" i="1" s="1"/>
  <c r="CY76" i="1"/>
  <c r="X76" i="1" s="1"/>
  <c r="CZ76" i="1"/>
  <c r="Y76" i="1" s="1"/>
  <c r="CR75" i="1"/>
  <c r="Q75" i="1" s="1"/>
  <c r="AB75" i="1"/>
  <c r="CY74" i="1"/>
  <c r="X74" i="1" s="1"/>
  <c r="CZ74" i="1"/>
  <c r="Y74" i="1" s="1"/>
  <c r="CY72" i="1"/>
  <c r="X72" i="1" s="1"/>
  <c r="CZ72" i="1"/>
  <c r="Y72" i="1" s="1"/>
  <c r="CP71" i="1"/>
  <c r="O71" i="1" s="1"/>
  <c r="CZ70" i="1"/>
  <c r="Y70" i="1" s="1"/>
  <c r="AB67" i="1"/>
  <c r="CY64" i="1"/>
  <c r="X64" i="1" s="1"/>
  <c r="AB96" i="1"/>
  <c r="AB90" i="1"/>
  <c r="W86" i="1"/>
  <c r="S86" i="1"/>
  <c r="CY85" i="1"/>
  <c r="X85" i="1" s="1"/>
  <c r="CP84" i="1"/>
  <c r="O84" i="1" s="1"/>
  <c r="CR82" i="1"/>
  <c r="Q82" i="1" s="1"/>
  <c r="CP82" i="1" s="1"/>
  <c r="O82" i="1" s="1"/>
  <c r="AB82" i="1"/>
  <c r="CR74" i="1"/>
  <c r="Q74" i="1" s="1"/>
  <c r="AB74" i="1"/>
  <c r="CZ73" i="1"/>
  <c r="Y73" i="1" s="1"/>
  <c r="CY73" i="1"/>
  <c r="X73" i="1" s="1"/>
  <c r="CR70" i="1"/>
  <c r="Q70" i="1" s="1"/>
  <c r="AB70" i="1"/>
  <c r="CY69" i="1"/>
  <c r="X69" i="1" s="1"/>
  <c r="AB89" i="1"/>
  <c r="AD88" i="1"/>
  <c r="CR88" i="1" s="1"/>
  <c r="Q88" i="1" s="1"/>
  <c r="CP88" i="1" s="1"/>
  <c r="O88" i="1" s="1"/>
  <c r="Q86" i="1"/>
  <c r="CZ80" i="1"/>
  <c r="Y80" i="1" s="1"/>
  <c r="CR79" i="1"/>
  <c r="Q79" i="1" s="1"/>
  <c r="AB79" i="1"/>
  <c r="CY78" i="1"/>
  <c r="X78" i="1" s="1"/>
  <c r="CZ77" i="1"/>
  <c r="Y77" i="1" s="1"/>
  <c r="CR66" i="1"/>
  <c r="Q66" i="1" s="1"/>
  <c r="CP66" i="1" s="1"/>
  <c r="O66" i="1" s="1"/>
  <c r="AB66" i="1"/>
  <c r="CY65" i="1"/>
  <c r="X65" i="1" s="1"/>
  <c r="CZ62" i="1"/>
  <c r="Y62" i="1" s="1"/>
  <c r="CY62" i="1"/>
  <c r="X62" i="1" s="1"/>
  <c r="CS83" i="1"/>
  <c r="R83" i="1" s="1"/>
  <c r="GK83" i="1" s="1"/>
  <c r="CQ81" i="1"/>
  <c r="P81" i="1" s="1"/>
  <c r="CP81" i="1" s="1"/>
  <c r="O81" i="1" s="1"/>
  <c r="CS79" i="1"/>
  <c r="R79" i="1" s="1"/>
  <c r="GK79" i="1" s="1"/>
  <c r="CQ77" i="1"/>
  <c r="P77" i="1" s="1"/>
  <c r="CS75" i="1"/>
  <c r="R75" i="1" s="1"/>
  <c r="GK75" i="1" s="1"/>
  <c r="CQ73" i="1"/>
  <c r="P73" i="1" s="1"/>
  <c r="CS71" i="1"/>
  <c r="R71" i="1" s="1"/>
  <c r="GK71" i="1" s="1"/>
  <c r="CQ69" i="1"/>
  <c r="P69" i="1" s="1"/>
  <c r="CS67" i="1"/>
  <c r="R67" i="1" s="1"/>
  <c r="GK67" i="1" s="1"/>
  <c r="CQ65" i="1"/>
  <c r="P65" i="1" s="1"/>
  <c r="CR60" i="1"/>
  <c r="Q60" i="1" s="1"/>
  <c r="CP60" i="1" s="1"/>
  <c r="O60" i="1" s="1"/>
  <c r="AB60" i="1"/>
  <c r="CZ51" i="1"/>
  <c r="Y51" i="1" s="1"/>
  <c r="CY51" i="1"/>
  <c r="X51" i="1" s="1"/>
  <c r="CZ64" i="1"/>
  <c r="Y64" i="1" s="1"/>
  <c r="AD63" i="1"/>
  <c r="CS63" i="1"/>
  <c r="R63" i="1" s="1"/>
  <c r="AB62" i="1"/>
  <c r="CQ62" i="1"/>
  <c r="P62" i="1" s="1"/>
  <c r="CP62" i="1" s="1"/>
  <c r="O62" i="1" s="1"/>
  <c r="AD61" i="1"/>
  <c r="CR61" i="1" s="1"/>
  <c r="Q61" i="1" s="1"/>
  <c r="CS61" i="1"/>
  <c r="R61" i="1" s="1"/>
  <c r="CY58" i="1"/>
  <c r="X58" i="1" s="1"/>
  <c r="CZ58" i="1"/>
  <c r="Y58" i="1" s="1"/>
  <c r="AB57" i="1"/>
  <c r="CP54" i="1"/>
  <c r="O54" i="1" s="1"/>
  <c r="U64" i="1"/>
  <c r="Q64" i="1"/>
  <c r="CP64" i="1" s="1"/>
  <c r="O64" i="1" s="1"/>
  <c r="AB61" i="1"/>
  <c r="CY56" i="1"/>
  <c r="X56" i="1" s="1"/>
  <c r="CZ56" i="1"/>
  <c r="Y56" i="1" s="1"/>
  <c r="CY60" i="1"/>
  <c r="X60" i="1" s="1"/>
  <c r="CZ60" i="1"/>
  <c r="Y60" i="1" s="1"/>
  <c r="CZ59" i="1"/>
  <c r="Y59" i="1" s="1"/>
  <c r="CY59" i="1"/>
  <c r="X59" i="1" s="1"/>
  <c r="CY52" i="1"/>
  <c r="X52" i="1" s="1"/>
  <c r="CZ52" i="1"/>
  <c r="Y52" i="1" s="1"/>
  <c r="CQ59" i="1"/>
  <c r="P59" i="1" s="1"/>
  <c r="AD59" i="1"/>
  <c r="CR59" i="1" s="1"/>
  <c r="Q59" i="1" s="1"/>
  <c r="CS57" i="1"/>
  <c r="R57" i="1" s="1"/>
  <c r="GK57" i="1" s="1"/>
  <c r="P56" i="1"/>
  <c r="CP56" i="1" s="1"/>
  <c r="O56" i="1" s="1"/>
  <c r="CQ55" i="1"/>
  <c r="P55" i="1" s="1"/>
  <c r="CP55" i="1" s="1"/>
  <c r="O55" i="1" s="1"/>
  <c r="P53" i="1"/>
  <c r="CP53" i="1" s="1"/>
  <c r="O53" i="1" s="1"/>
  <c r="AB53" i="1"/>
  <c r="T52" i="1"/>
  <c r="AB52" i="1"/>
  <c r="CY46" i="1"/>
  <c r="X46" i="1" s="1"/>
  <c r="CZ46" i="1"/>
  <c r="Y46" i="1" s="1"/>
  <c r="CR45" i="1"/>
  <c r="Q45" i="1" s="1"/>
  <c r="AB45" i="1"/>
  <c r="CY44" i="1"/>
  <c r="X44" i="1" s="1"/>
  <c r="CZ44" i="1"/>
  <c r="Y44" i="1" s="1"/>
  <c r="CP44" i="1"/>
  <c r="O44" i="1" s="1"/>
  <c r="CY53" i="1"/>
  <c r="X53" i="1" s="1"/>
  <c r="CY55" i="1"/>
  <c r="X55" i="1" s="1"/>
  <c r="AB54" i="1"/>
  <c r="CZ53" i="1"/>
  <c r="Y53" i="1" s="1"/>
  <c r="AB51" i="1"/>
  <c r="CQ51" i="1"/>
  <c r="P51" i="1" s="1"/>
  <c r="CP51" i="1" s="1"/>
  <c r="O51" i="1" s="1"/>
  <c r="CY50" i="1"/>
  <c r="X50" i="1" s="1"/>
  <c r="CZ50" i="1"/>
  <c r="Y50" i="1" s="1"/>
  <c r="CR49" i="1"/>
  <c r="Q49" i="1" s="1"/>
  <c r="CP49" i="1" s="1"/>
  <c r="O49" i="1" s="1"/>
  <c r="AB49" i="1"/>
  <c r="CZ47" i="1"/>
  <c r="Y47" i="1" s="1"/>
  <c r="CY47" i="1"/>
  <c r="X47" i="1" s="1"/>
  <c r="P52" i="1"/>
  <c r="CP52" i="1" s="1"/>
  <c r="O52" i="1" s="1"/>
  <c r="CP50" i="1"/>
  <c r="O50" i="1" s="1"/>
  <c r="CR48" i="1"/>
  <c r="Q48" i="1" s="1"/>
  <c r="AB48" i="1"/>
  <c r="CS49" i="1"/>
  <c r="R49" i="1" s="1"/>
  <c r="GK49" i="1" s="1"/>
  <c r="CQ47" i="1"/>
  <c r="P47" i="1" s="1"/>
  <c r="CP47" i="1" s="1"/>
  <c r="O47" i="1" s="1"/>
  <c r="CS45" i="1"/>
  <c r="R45" i="1" s="1"/>
  <c r="GK45" i="1" s="1"/>
  <c r="CP40" i="1"/>
  <c r="O40" i="1" s="1"/>
  <c r="CS39" i="1"/>
  <c r="R39" i="1" s="1"/>
  <c r="CY39" i="1" s="1"/>
  <c r="X39" i="1" s="1"/>
  <c r="AD39" i="1"/>
  <c r="CY30" i="1"/>
  <c r="X30" i="1" s="1"/>
  <c r="CZ30" i="1"/>
  <c r="Y30" i="1" s="1"/>
  <c r="AB28" i="1"/>
  <c r="CR28" i="1"/>
  <c r="Q28" i="1" s="1"/>
  <c r="CP28" i="1" s="1"/>
  <c r="O28" i="1" s="1"/>
  <c r="AB44" i="1"/>
  <c r="AD42" i="1"/>
  <c r="CR42" i="1" s="1"/>
  <c r="Q42" i="1" s="1"/>
  <c r="AB40" i="1"/>
  <c r="CY37" i="1"/>
  <c r="X37" i="1" s="1"/>
  <c r="CZ37" i="1"/>
  <c r="Y37" i="1" s="1"/>
  <c r="CP34" i="1"/>
  <c r="O34" i="1" s="1"/>
  <c r="AB32" i="1"/>
  <c r="GK28" i="1"/>
  <c r="CZ28" i="1"/>
  <c r="Y28" i="1" s="1"/>
  <c r="CY28" i="1"/>
  <c r="X28" i="1" s="1"/>
  <c r="T41" i="1"/>
  <c r="P41" i="1"/>
  <c r="AB35" i="1"/>
  <c r="CY32" i="1"/>
  <c r="X32" i="1" s="1"/>
  <c r="CZ32" i="1"/>
  <c r="Y32" i="1" s="1"/>
  <c r="CY40" i="1"/>
  <c r="X40" i="1" s="1"/>
  <c r="CZ40" i="1"/>
  <c r="Y40" i="1" s="1"/>
  <c r="T38" i="1"/>
  <c r="AB38" i="1"/>
  <c r="CY35" i="1"/>
  <c r="X35" i="1" s="1"/>
  <c r="CZ35" i="1"/>
  <c r="Y35" i="1" s="1"/>
  <c r="AB34" i="1"/>
  <c r="CY26" i="1"/>
  <c r="X26" i="1" s="1"/>
  <c r="AD24" i="1"/>
  <c r="CS24" i="1"/>
  <c r="R24" i="1" s="1"/>
  <c r="AB37" i="1"/>
  <c r="CQ35" i="1"/>
  <c r="P35" i="1" s="1"/>
  <c r="U86" i="6" s="1"/>
  <c r="K86" i="6" s="1"/>
  <c r="AD35" i="1"/>
  <c r="CR35" i="1" s="1"/>
  <c r="Q35" i="1" s="1"/>
  <c r="AB33" i="1"/>
  <c r="H78" i="6" s="1"/>
  <c r="CQ32" i="1"/>
  <c r="P32" i="1" s="1"/>
  <c r="AD32" i="1"/>
  <c r="CR32" i="1" s="1"/>
  <c r="Q32" i="1" s="1"/>
  <c r="AB31" i="1"/>
  <c r="H70" i="6" s="1"/>
  <c r="AD30" i="1"/>
  <c r="CZ26" i="1"/>
  <c r="Y26" i="1" s="1"/>
  <c r="AB36" i="1"/>
  <c r="AB25" i="1"/>
  <c r="H46" i="6" s="1"/>
  <c r="CQ25" i="1"/>
  <c r="P25" i="1" s="1"/>
  <c r="CP26" i="1"/>
  <c r="O26" i="1" s="1"/>
  <c r="AB26" i="1"/>
  <c r="GZ235" i="6" l="1"/>
  <c r="I235" i="6"/>
  <c r="HE235" i="6"/>
  <c r="R237" i="6"/>
  <c r="GJ233" i="6"/>
  <c r="I233" i="6"/>
  <c r="GK233" i="6"/>
  <c r="HE233" i="6"/>
  <c r="I234" i="6"/>
  <c r="HE234" i="6"/>
  <c r="GY234" i="6"/>
  <c r="S237" i="6"/>
  <c r="J237" i="6" s="1"/>
  <c r="K233" i="6"/>
  <c r="GZ229" i="6"/>
  <c r="HE229" i="6"/>
  <c r="I229" i="6"/>
  <c r="K227" i="6"/>
  <c r="S231" i="6"/>
  <c r="J231" i="6" s="1"/>
  <c r="R231" i="6"/>
  <c r="GJ227" i="6"/>
  <c r="GK227" i="6"/>
  <c r="I227" i="6"/>
  <c r="HE227" i="6"/>
  <c r="I228" i="6"/>
  <c r="GY228" i="6"/>
  <c r="HE228" i="6"/>
  <c r="CP178" i="1"/>
  <c r="O178" i="1" s="1"/>
  <c r="GZ223" i="6"/>
  <c r="I223" i="6"/>
  <c r="HE223" i="6"/>
  <c r="GP207" i="1"/>
  <c r="I222" i="6"/>
  <c r="GY222" i="6"/>
  <c r="HE222" i="6"/>
  <c r="R225" i="6"/>
  <c r="GJ221" i="6"/>
  <c r="I221" i="6"/>
  <c r="GK221" i="6"/>
  <c r="HE221" i="6"/>
  <c r="S225" i="6"/>
  <c r="J225" i="6" s="1"/>
  <c r="K221" i="6"/>
  <c r="CY178" i="1"/>
  <c r="X178" i="1" s="1"/>
  <c r="R219" i="6"/>
  <c r="GJ215" i="6"/>
  <c r="GK215" i="6"/>
  <c r="I215" i="6"/>
  <c r="HE215" i="6"/>
  <c r="I216" i="6"/>
  <c r="GY216" i="6"/>
  <c r="HE216" i="6"/>
  <c r="GZ217" i="6"/>
  <c r="I217" i="6"/>
  <c r="HE217" i="6"/>
  <c r="K215" i="6"/>
  <c r="S219" i="6"/>
  <c r="J219" i="6" s="1"/>
  <c r="U207" i="6"/>
  <c r="K207" i="6" s="1"/>
  <c r="CP195" i="1"/>
  <c r="O195" i="1" s="1"/>
  <c r="GN195" i="1" s="1"/>
  <c r="HB207" i="6"/>
  <c r="GQ207" i="6"/>
  <c r="I207" i="6"/>
  <c r="GP207" i="6"/>
  <c r="GN207" i="6"/>
  <c r="GS207" i="6"/>
  <c r="GJ207" i="6"/>
  <c r="GZ205" i="6"/>
  <c r="I205" i="6"/>
  <c r="HB205" i="6"/>
  <c r="S213" i="6"/>
  <c r="J213" i="6" s="1"/>
  <c r="K201" i="6"/>
  <c r="CZ54" i="1"/>
  <c r="Y54" i="1" s="1"/>
  <c r="GK193" i="1"/>
  <c r="K203" i="6"/>
  <c r="HB211" i="6"/>
  <c r="GQ211" i="6"/>
  <c r="I211" i="6"/>
  <c r="GP211" i="6"/>
  <c r="GN211" i="6"/>
  <c r="GS211" i="6"/>
  <c r="GJ211" i="6"/>
  <c r="HB209" i="6"/>
  <c r="GQ209" i="6"/>
  <c r="I209" i="6"/>
  <c r="GP209" i="6"/>
  <c r="GN209" i="6"/>
  <c r="GS209" i="6"/>
  <c r="GJ209" i="6"/>
  <c r="I204" i="6"/>
  <c r="HB204" i="6"/>
  <c r="GY204" i="6"/>
  <c r="R213" i="6"/>
  <c r="HB201" i="6"/>
  <c r="GK201" i="6"/>
  <c r="GJ201" i="6"/>
  <c r="I201" i="6"/>
  <c r="I202" i="6"/>
  <c r="HB202" i="6"/>
  <c r="GL202" i="6"/>
  <c r="GJ202" i="6"/>
  <c r="CP194" i="1"/>
  <c r="O194" i="1" s="1"/>
  <c r="CP198" i="1"/>
  <c r="O198" i="1" s="1"/>
  <c r="CP197" i="1"/>
  <c r="O197" i="1" s="1"/>
  <c r="GN197" i="1" s="1"/>
  <c r="H175" i="6"/>
  <c r="CZ186" i="1"/>
  <c r="Y186" i="1" s="1"/>
  <c r="GZ195" i="6"/>
  <c r="I195" i="6"/>
  <c r="HB195" i="6"/>
  <c r="R199" i="6"/>
  <c r="HB190" i="6"/>
  <c r="GK190" i="6"/>
  <c r="I190" i="6"/>
  <c r="GJ190" i="6"/>
  <c r="CP171" i="1"/>
  <c r="O171" i="1" s="1"/>
  <c r="U193" i="6"/>
  <c r="K193" i="6" s="1"/>
  <c r="CP174" i="1"/>
  <c r="O174" i="1" s="1"/>
  <c r="HB197" i="6"/>
  <c r="GQ197" i="6"/>
  <c r="I197" i="6"/>
  <c r="GP197" i="6"/>
  <c r="GJ197" i="6"/>
  <c r="GN197" i="6"/>
  <c r="GS197" i="6"/>
  <c r="GN193" i="6"/>
  <c r="GS193" i="6"/>
  <c r="GJ193" i="6"/>
  <c r="GP193" i="6"/>
  <c r="HB193" i="6"/>
  <c r="GQ193" i="6"/>
  <c r="I193" i="6"/>
  <c r="CZ177" i="1"/>
  <c r="Y177" i="1" s="1"/>
  <c r="CZ175" i="1"/>
  <c r="Y175" i="1" s="1"/>
  <c r="I194" i="6"/>
  <c r="GY194" i="6"/>
  <c r="HB194" i="6"/>
  <c r="I191" i="6"/>
  <c r="HB191" i="6"/>
  <c r="GL191" i="6"/>
  <c r="GJ191" i="6"/>
  <c r="CP184" i="1"/>
  <c r="O184" i="1" s="1"/>
  <c r="CP185" i="1"/>
  <c r="O185" i="1" s="1"/>
  <c r="CY175" i="1"/>
  <c r="X175" i="1" s="1"/>
  <c r="CY179" i="1"/>
  <c r="X179" i="1" s="1"/>
  <c r="CP172" i="1"/>
  <c r="O172" i="1" s="1"/>
  <c r="CP175" i="1"/>
  <c r="O175" i="1" s="1"/>
  <c r="CP188" i="1"/>
  <c r="O188" i="1" s="1"/>
  <c r="GM183" i="1"/>
  <c r="CZ179" i="1"/>
  <c r="Y179" i="1" s="1"/>
  <c r="CZ178" i="1"/>
  <c r="Y178" i="1" s="1"/>
  <c r="GM178" i="1" s="1"/>
  <c r="CZ185" i="1"/>
  <c r="Y185" i="1" s="1"/>
  <c r="CY181" i="1"/>
  <c r="X181" i="1" s="1"/>
  <c r="CY185" i="1"/>
  <c r="X185" i="1" s="1"/>
  <c r="CP186" i="1"/>
  <c r="O186" i="1" s="1"/>
  <c r="CY172" i="1"/>
  <c r="X172" i="1" s="1"/>
  <c r="CY186" i="1"/>
  <c r="X186" i="1" s="1"/>
  <c r="CY182" i="1"/>
  <c r="X182" i="1" s="1"/>
  <c r="CZ182" i="1"/>
  <c r="Y182" i="1" s="1"/>
  <c r="GN168" i="1"/>
  <c r="CY96" i="1"/>
  <c r="X96" i="1" s="1"/>
  <c r="GN96" i="1" s="1"/>
  <c r="CP164" i="1"/>
  <c r="O164" i="1" s="1"/>
  <c r="GM164" i="1" s="1"/>
  <c r="I177" i="6"/>
  <c r="HB177" i="6"/>
  <c r="GY177" i="6"/>
  <c r="HB180" i="6"/>
  <c r="GQ180" i="6"/>
  <c r="I180" i="6"/>
  <c r="GP180" i="6"/>
  <c r="GN180" i="6"/>
  <c r="GS180" i="6"/>
  <c r="GJ180" i="6"/>
  <c r="CP153" i="1"/>
  <c r="O153" i="1" s="1"/>
  <c r="U184" i="6"/>
  <c r="K184" i="6" s="1"/>
  <c r="R188" i="6"/>
  <c r="HB174" i="6"/>
  <c r="GK174" i="6"/>
  <c r="GJ174" i="6"/>
  <c r="I174" i="6"/>
  <c r="GK147" i="1"/>
  <c r="K176" i="6"/>
  <c r="CP68" i="1"/>
  <c r="O68" i="1" s="1"/>
  <c r="CP67" i="1"/>
  <c r="O67" i="1" s="1"/>
  <c r="CP89" i="1"/>
  <c r="O89" i="1" s="1"/>
  <c r="CP100" i="1"/>
  <c r="O100" i="1" s="1"/>
  <c r="CP156" i="1"/>
  <c r="O156" i="1" s="1"/>
  <c r="GN156" i="1" s="1"/>
  <c r="GZ178" i="6"/>
  <c r="I178" i="6"/>
  <c r="HB178" i="6"/>
  <c r="K174" i="6"/>
  <c r="HB186" i="6"/>
  <c r="GQ186" i="6"/>
  <c r="I186" i="6"/>
  <c r="GP186" i="6"/>
  <c r="GN186" i="6"/>
  <c r="GS186" i="6"/>
  <c r="GJ186" i="6"/>
  <c r="HB184" i="6"/>
  <c r="GQ184" i="6"/>
  <c r="I184" i="6"/>
  <c r="GP184" i="6"/>
  <c r="GN184" i="6"/>
  <c r="GS184" i="6"/>
  <c r="GJ184" i="6"/>
  <c r="AH209" i="1"/>
  <c r="U209" i="1" s="1"/>
  <c r="CP149" i="1"/>
  <c r="O149" i="1" s="1"/>
  <c r="U180" i="6"/>
  <c r="K180" i="6" s="1"/>
  <c r="CZ33" i="1"/>
  <c r="Y33" i="1" s="1"/>
  <c r="U84" i="6" s="1"/>
  <c r="K84" i="6" s="1"/>
  <c r="CY70" i="1"/>
  <c r="X70" i="1" s="1"/>
  <c r="GN70" i="1" s="1"/>
  <c r="CP90" i="1"/>
  <c r="O90" i="1" s="1"/>
  <c r="CY119" i="1"/>
  <c r="X119" i="1" s="1"/>
  <c r="HB182" i="6"/>
  <c r="GQ182" i="6"/>
  <c r="I182" i="6"/>
  <c r="GP182" i="6"/>
  <c r="GN182" i="6"/>
  <c r="GS182" i="6"/>
  <c r="GJ182" i="6"/>
  <c r="CP147" i="1"/>
  <c r="O147" i="1" s="1"/>
  <c r="U175" i="6"/>
  <c r="K175" i="6" s="1"/>
  <c r="I175" i="6"/>
  <c r="HB175" i="6"/>
  <c r="GL175" i="6"/>
  <c r="GJ175" i="6"/>
  <c r="GM156" i="1"/>
  <c r="GN164" i="1"/>
  <c r="GN152" i="1"/>
  <c r="GN160" i="1"/>
  <c r="GN148" i="1"/>
  <c r="U88" i="6"/>
  <c r="K88" i="6" s="1"/>
  <c r="CP37" i="1"/>
  <c r="O37" i="1" s="1"/>
  <c r="CY115" i="1"/>
  <c r="X115" i="1" s="1"/>
  <c r="CY80" i="1"/>
  <c r="X80" i="1" s="1"/>
  <c r="CP113" i="1"/>
  <c r="O113" i="1" s="1"/>
  <c r="CZ136" i="1"/>
  <c r="Y136" i="1" s="1"/>
  <c r="CZ141" i="1"/>
  <c r="Y141" i="1" s="1"/>
  <c r="CZ100" i="1"/>
  <c r="Y100" i="1" s="1"/>
  <c r="CZ42" i="1"/>
  <c r="Y42" i="1" s="1"/>
  <c r="CP87" i="1"/>
  <c r="O87" i="1" s="1"/>
  <c r="CY114" i="1"/>
  <c r="X114" i="1" s="1"/>
  <c r="CP108" i="1"/>
  <c r="O108" i="1" s="1"/>
  <c r="GM108" i="1" s="1"/>
  <c r="U134" i="6"/>
  <c r="K134" i="6" s="1"/>
  <c r="CP109" i="1"/>
  <c r="O109" i="1" s="1"/>
  <c r="CZ66" i="1"/>
  <c r="Y66" i="1" s="1"/>
  <c r="CP115" i="1"/>
  <c r="O115" i="1" s="1"/>
  <c r="GM115" i="1" s="1"/>
  <c r="CY92" i="1"/>
  <c r="X92" i="1" s="1"/>
  <c r="CZ112" i="1"/>
  <c r="Y112" i="1" s="1"/>
  <c r="CZ115" i="1"/>
  <c r="Y115" i="1" s="1"/>
  <c r="CP136" i="1"/>
  <c r="O136" i="1" s="1"/>
  <c r="GM136" i="1" s="1"/>
  <c r="I169" i="6"/>
  <c r="HC169" i="6"/>
  <c r="GY169" i="6"/>
  <c r="CP41" i="1"/>
  <c r="O41" i="1" s="1"/>
  <c r="CZ38" i="1"/>
  <c r="Y38" i="1" s="1"/>
  <c r="CP45" i="1"/>
  <c r="O45" i="1" s="1"/>
  <c r="CY66" i="1"/>
  <c r="X66" i="1" s="1"/>
  <c r="GM66" i="1" s="1"/>
  <c r="CZ68" i="1"/>
  <c r="Y68" i="1" s="1"/>
  <c r="CY81" i="1"/>
  <c r="X81" i="1" s="1"/>
  <c r="CY108" i="1"/>
  <c r="X108" i="1" s="1"/>
  <c r="CP114" i="1"/>
  <c r="O114" i="1" s="1"/>
  <c r="CZ114" i="1"/>
  <c r="Y114" i="1" s="1"/>
  <c r="GN114" i="1" s="1"/>
  <c r="CZ102" i="1"/>
  <c r="Y102" i="1" s="1"/>
  <c r="CY136" i="1"/>
  <c r="X136" i="1" s="1"/>
  <c r="CZ122" i="1"/>
  <c r="Y122" i="1" s="1"/>
  <c r="CP131" i="1"/>
  <c r="O131" i="1" s="1"/>
  <c r="CP141" i="1"/>
  <c r="O141" i="1" s="1"/>
  <c r="CP137" i="1"/>
  <c r="O137" i="1" s="1"/>
  <c r="CP145" i="1"/>
  <c r="O145" i="1" s="1"/>
  <c r="HC166" i="6"/>
  <c r="GK166" i="6"/>
  <c r="GJ166" i="6"/>
  <c r="I166" i="6"/>
  <c r="CY77" i="1"/>
  <c r="X77" i="1" s="1"/>
  <c r="CP79" i="1"/>
  <c r="O79" i="1" s="1"/>
  <c r="CP70" i="1"/>
  <c r="O70" i="1" s="1"/>
  <c r="CP74" i="1"/>
  <c r="O74" i="1" s="1"/>
  <c r="GM74" i="1" s="1"/>
  <c r="CY68" i="1"/>
  <c r="X68" i="1" s="1"/>
  <c r="GN68" i="1" s="1"/>
  <c r="CP75" i="1"/>
  <c r="O75" i="1" s="1"/>
  <c r="CZ81" i="1"/>
  <c r="Y81" i="1" s="1"/>
  <c r="CP103" i="1"/>
  <c r="O103" i="1" s="1"/>
  <c r="GM103" i="1" s="1"/>
  <c r="CP111" i="1"/>
  <c r="O111" i="1" s="1"/>
  <c r="GN111" i="1" s="1"/>
  <c r="CZ108" i="1"/>
  <c r="Y108" i="1" s="1"/>
  <c r="CY102" i="1"/>
  <c r="X102" i="1" s="1"/>
  <c r="CZ132" i="1"/>
  <c r="Y132" i="1" s="1"/>
  <c r="CZ65" i="1"/>
  <c r="Y65" i="1" s="1"/>
  <c r="CP80" i="1"/>
  <c r="O80" i="1" s="1"/>
  <c r="GK143" i="1"/>
  <c r="K168" i="6"/>
  <c r="GZ170" i="6"/>
  <c r="I170" i="6"/>
  <c r="HC170" i="6"/>
  <c r="K166" i="6"/>
  <c r="CR143" i="1"/>
  <c r="Q143" i="1" s="1"/>
  <c r="T167" i="6"/>
  <c r="R172" i="6" s="1"/>
  <c r="H167" i="6"/>
  <c r="CZ145" i="1"/>
  <c r="Y145" i="1" s="1"/>
  <c r="CY145" i="1"/>
  <c r="X145" i="1" s="1"/>
  <c r="GN145" i="1" s="1"/>
  <c r="CP118" i="1"/>
  <c r="O118" i="1" s="1"/>
  <c r="GM148" i="1"/>
  <c r="GZ160" i="6"/>
  <c r="I160" i="6"/>
  <c r="HB160" i="6"/>
  <c r="K156" i="6"/>
  <c r="DY209" i="1"/>
  <c r="DL209" i="1" s="1"/>
  <c r="CZ31" i="1"/>
  <c r="Y31" i="1" s="1"/>
  <c r="U75" i="6" s="1"/>
  <c r="K75" i="6" s="1"/>
  <c r="GK129" i="1"/>
  <c r="K158" i="6"/>
  <c r="CP140" i="1"/>
  <c r="O140" i="1" s="1"/>
  <c r="GM140" i="1" s="1"/>
  <c r="I159" i="6"/>
  <c r="HB159" i="6"/>
  <c r="GY159" i="6"/>
  <c r="CZ131" i="1"/>
  <c r="Y131" i="1" s="1"/>
  <c r="HB156" i="6"/>
  <c r="GK156" i="6"/>
  <c r="GJ156" i="6"/>
  <c r="I156" i="6"/>
  <c r="HB162" i="6"/>
  <c r="GQ162" i="6"/>
  <c r="I162" i="6"/>
  <c r="GP162" i="6"/>
  <c r="GN162" i="6"/>
  <c r="GS162" i="6"/>
  <c r="GJ162" i="6"/>
  <c r="CR129" i="1"/>
  <c r="Q129" i="1" s="1"/>
  <c r="U157" i="6" s="1"/>
  <c r="K157" i="6" s="1"/>
  <c r="T157" i="6"/>
  <c r="R164" i="6" s="1"/>
  <c r="H157" i="6"/>
  <c r="CZ128" i="1"/>
  <c r="Y128" i="1" s="1"/>
  <c r="CY91" i="1"/>
  <c r="X91" i="1" s="1"/>
  <c r="EB209" i="1"/>
  <c r="EB22" i="1" s="1"/>
  <c r="I115" i="6"/>
  <c r="HB115" i="6"/>
  <c r="GK115" i="6"/>
  <c r="GJ115" i="6"/>
  <c r="HB134" i="6"/>
  <c r="GQ134" i="6"/>
  <c r="I134" i="6"/>
  <c r="GP134" i="6"/>
  <c r="GN134" i="6"/>
  <c r="GS134" i="6"/>
  <c r="GJ134" i="6"/>
  <c r="HB136" i="6"/>
  <c r="GQ136" i="6"/>
  <c r="I136" i="6"/>
  <c r="GP136" i="6"/>
  <c r="GN136" i="6"/>
  <c r="GS136" i="6"/>
  <c r="GJ136" i="6"/>
  <c r="HB130" i="6"/>
  <c r="GQ130" i="6"/>
  <c r="I130" i="6"/>
  <c r="GP130" i="6"/>
  <c r="GJ130" i="6"/>
  <c r="GS130" i="6"/>
  <c r="GN130" i="6"/>
  <c r="CZ25" i="1"/>
  <c r="Y25" i="1" s="1"/>
  <c r="U51" i="6" s="1"/>
  <c r="K51" i="6" s="1"/>
  <c r="CY42" i="1"/>
  <c r="X42" i="1" s="1"/>
  <c r="CP38" i="1"/>
  <c r="O38" i="1" s="1"/>
  <c r="GN38" i="1" s="1"/>
  <c r="CY33" i="1"/>
  <c r="X33" i="1" s="1"/>
  <c r="U83" i="6" s="1"/>
  <c r="K83" i="6" s="1"/>
  <c r="CP36" i="1"/>
  <c r="O36" i="1" s="1"/>
  <c r="CZ43" i="1"/>
  <c r="Y43" i="1" s="1"/>
  <c r="CP76" i="1"/>
  <c r="O76" i="1" s="1"/>
  <c r="GN76" i="1" s="1"/>
  <c r="CP123" i="1"/>
  <c r="O123" i="1" s="1"/>
  <c r="HB126" i="6"/>
  <c r="GQ126" i="6"/>
  <c r="I126" i="6"/>
  <c r="GP126" i="6"/>
  <c r="GJ126" i="6"/>
  <c r="GS126" i="6"/>
  <c r="GN126" i="6"/>
  <c r="HB128" i="6"/>
  <c r="GQ128" i="6"/>
  <c r="I128" i="6"/>
  <c r="GP128" i="6"/>
  <c r="GJ128" i="6"/>
  <c r="GS128" i="6"/>
  <c r="GN128" i="6"/>
  <c r="HB140" i="6"/>
  <c r="GQ140" i="6"/>
  <c r="I140" i="6"/>
  <c r="GP140" i="6"/>
  <c r="GN140" i="6"/>
  <c r="GS140" i="6"/>
  <c r="GJ140" i="6"/>
  <c r="GP118" i="6"/>
  <c r="GN118" i="6"/>
  <c r="GS118" i="6"/>
  <c r="GJ118" i="6"/>
  <c r="HB118" i="6"/>
  <c r="GQ118" i="6"/>
  <c r="I118" i="6"/>
  <c r="HB142" i="6"/>
  <c r="GQ142" i="6"/>
  <c r="I142" i="6"/>
  <c r="GP142" i="6"/>
  <c r="GN142" i="6"/>
  <c r="GS142" i="6"/>
  <c r="GJ142" i="6"/>
  <c r="CP121" i="1"/>
  <c r="O121" i="1" s="1"/>
  <c r="U146" i="6"/>
  <c r="K146" i="6" s="1"/>
  <c r="CP127" i="1"/>
  <c r="O127" i="1" s="1"/>
  <c r="U152" i="6"/>
  <c r="K152" i="6" s="1"/>
  <c r="HB144" i="6"/>
  <c r="GQ144" i="6"/>
  <c r="I144" i="6"/>
  <c r="GP144" i="6"/>
  <c r="GN144" i="6"/>
  <c r="GS144" i="6"/>
  <c r="GJ144" i="6"/>
  <c r="HB152" i="6"/>
  <c r="GQ152" i="6"/>
  <c r="I152" i="6"/>
  <c r="GP152" i="6"/>
  <c r="GN152" i="6"/>
  <c r="GS152" i="6"/>
  <c r="GJ152" i="6"/>
  <c r="GZ120" i="6"/>
  <c r="I120" i="6"/>
  <c r="HB120" i="6"/>
  <c r="HB124" i="6"/>
  <c r="GQ124" i="6"/>
  <c r="I124" i="6"/>
  <c r="GP124" i="6"/>
  <c r="GJ124" i="6"/>
  <c r="GS124" i="6"/>
  <c r="GN124" i="6"/>
  <c r="CZ119" i="1"/>
  <c r="Y119" i="1" s="1"/>
  <c r="HB150" i="6"/>
  <c r="GQ150" i="6"/>
  <c r="I150" i="6"/>
  <c r="GP150" i="6"/>
  <c r="GN150" i="6"/>
  <c r="GS150" i="6"/>
  <c r="GJ150" i="6"/>
  <c r="CP117" i="1"/>
  <c r="O117" i="1" s="1"/>
  <c r="U142" i="6"/>
  <c r="K142" i="6" s="1"/>
  <c r="GK95" i="1"/>
  <c r="K117" i="6"/>
  <c r="HB138" i="6"/>
  <c r="GQ138" i="6"/>
  <c r="I138" i="6"/>
  <c r="GP138" i="6"/>
  <c r="GN138" i="6"/>
  <c r="GS138" i="6"/>
  <c r="GJ138" i="6"/>
  <c r="GY119" i="6"/>
  <c r="I119" i="6"/>
  <c r="HB119" i="6"/>
  <c r="K115" i="6"/>
  <c r="HB148" i="6"/>
  <c r="GQ148" i="6"/>
  <c r="I148" i="6"/>
  <c r="GP148" i="6"/>
  <c r="GN148" i="6"/>
  <c r="GS148" i="6"/>
  <c r="GJ148" i="6"/>
  <c r="HB122" i="6"/>
  <c r="GQ122" i="6"/>
  <c r="I122" i="6"/>
  <c r="GP122" i="6"/>
  <c r="GJ122" i="6"/>
  <c r="GS122" i="6"/>
  <c r="GN122" i="6"/>
  <c r="HB132" i="6"/>
  <c r="GQ132" i="6"/>
  <c r="I132" i="6"/>
  <c r="GP132" i="6"/>
  <c r="GN132" i="6"/>
  <c r="GS132" i="6"/>
  <c r="GJ132" i="6"/>
  <c r="HC146" i="6"/>
  <c r="GQ146" i="6"/>
  <c r="I146" i="6"/>
  <c r="GP146" i="6"/>
  <c r="GN146" i="6"/>
  <c r="GS146" i="6"/>
  <c r="GJ146" i="6"/>
  <c r="CR95" i="1"/>
  <c r="Q95" i="1" s="1"/>
  <c r="U116" i="6" s="1"/>
  <c r="K116" i="6" s="1"/>
  <c r="T116" i="6"/>
  <c r="R154" i="6" s="1"/>
  <c r="H116" i="6"/>
  <c r="GN104" i="1"/>
  <c r="CZ125" i="1"/>
  <c r="Y125" i="1" s="1"/>
  <c r="GN125" i="1" s="1"/>
  <c r="CY125" i="1"/>
  <c r="X125" i="1" s="1"/>
  <c r="CZ123" i="1"/>
  <c r="Y123" i="1" s="1"/>
  <c r="EH209" i="1"/>
  <c r="CY123" i="1"/>
  <c r="X123" i="1" s="1"/>
  <c r="GM104" i="1"/>
  <c r="CZ120" i="1"/>
  <c r="Y120" i="1" s="1"/>
  <c r="EA209" i="1"/>
  <c r="EA22" i="1" s="1"/>
  <c r="AI209" i="1"/>
  <c r="AI22" i="1" s="1"/>
  <c r="CP57" i="1"/>
  <c r="O57" i="1" s="1"/>
  <c r="CP61" i="1"/>
  <c r="O61" i="1" s="1"/>
  <c r="CZ36" i="1"/>
  <c r="Y36" i="1" s="1"/>
  <c r="CP72" i="1"/>
  <c r="O72" i="1" s="1"/>
  <c r="GM72" i="1" s="1"/>
  <c r="GB209" i="1"/>
  <c r="ES209" i="1" s="1"/>
  <c r="CP78" i="1"/>
  <c r="O78" i="1" s="1"/>
  <c r="CP65" i="1"/>
  <c r="O65" i="1" s="1"/>
  <c r="GN65" i="1" s="1"/>
  <c r="U101" i="6"/>
  <c r="K101" i="6" s="1"/>
  <c r="HB105" i="6"/>
  <c r="GQ105" i="6"/>
  <c r="I105" i="6"/>
  <c r="GJ105" i="6"/>
  <c r="GP105" i="6"/>
  <c r="GN105" i="6"/>
  <c r="GS105" i="6"/>
  <c r="CP48" i="1"/>
  <c r="O48" i="1" s="1"/>
  <c r="CZ41" i="1"/>
  <c r="Y41" i="1" s="1"/>
  <c r="CY61" i="1"/>
  <c r="X61" i="1" s="1"/>
  <c r="CY63" i="1"/>
  <c r="X63" i="1" s="1"/>
  <c r="U98" i="6" s="1"/>
  <c r="K98" i="6" s="1"/>
  <c r="K96" i="6"/>
  <c r="AJ209" i="1"/>
  <c r="AJ22" i="1" s="1"/>
  <c r="HB103" i="6"/>
  <c r="GQ103" i="6"/>
  <c r="I103" i="6"/>
  <c r="GP103" i="6"/>
  <c r="GN103" i="6"/>
  <c r="GS103" i="6"/>
  <c r="GJ103" i="6"/>
  <c r="GZ99" i="6"/>
  <c r="I99" i="6"/>
  <c r="HB99" i="6"/>
  <c r="HB111" i="6"/>
  <c r="GQ111" i="6"/>
  <c r="I111" i="6"/>
  <c r="GP111" i="6"/>
  <c r="GN111" i="6"/>
  <c r="GS111" i="6"/>
  <c r="GJ111" i="6"/>
  <c r="CZ34" i="1"/>
  <c r="Y34" i="1" s="1"/>
  <c r="CP42" i="1"/>
  <c r="O42" i="1" s="1"/>
  <c r="GN42" i="1" s="1"/>
  <c r="CY36" i="1"/>
  <c r="X36" i="1" s="1"/>
  <c r="CY43" i="1"/>
  <c r="X43" i="1" s="1"/>
  <c r="CP77" i="1"/>
  <c r="O77" i="1" s="1"/>
  <c r="CJ209" i="1"/>
  <c r="CJ22" i="1" s="1"/>
  <c r="DZ209" i="1"/>
  <c r="DM209" i="1" s="1"/>
  <c r="HB109" i="6"/>
  <c r="GQ109" i="6"/>
  <c r="I109" i="6"/>
  <c r="GN109" i="6"/>
  <c r="GS109" i="6"/>
  <c r="GJ109" i="6"/>
  <c r="GP109" i="6"/>
  <c r="GN97" i="6"/>
  <c r="GQ97" i="6"/>
  <c r="GP97" i="6"/>
  <c r="GS97" i="6"/>
  <c r="GJ97" i="6"/>
  <c r="HB97" i="6"/>
  <c r="I97" i="6"/>
  <c r="HB94" i="6"/>
  <c r="GJ94" i="6"/>
  <c r="I94" i="6"/>
  <c r="GK94" i="6"/>
  <c r="CP73" i="1"/>
  <c r="O73" i="1" s="1"/>
  <c r="GN73" i="1" s="1"/>
  <c r="U109" i="6"/>
  <c r="K109" i="6" s="1"/>
  <c r="CZ48" i="1"/>
  <c r="Y48" i="1" s="1"/>
  <c r="CY41" i="1"/>
  <c r="X41" i="1" s="1"/>
  <c r="CP69" i="1"/>
  <c r="O69" i="1" s="1"/>
  <c r="GM69" i="1" s="1"/>
  <c r="U105" i="6"/>
  <c r="K105" i="6" s="1"/>
  <c r="CP86" i="1"/>
  <c r="O86" i="1" s="1"/>
  <c r="CZ27" i="1"/>
  <c r="Y27" i="1" s="1"/>
  <c r="U59" i="6" s="1"/>
  <c r="K59" i="6" s="1"/>
  <c r="CY34" i="1"/>
  <c r="X34" i="1" s="1"/>
  <c r="GN34" i="1" s="1"/>
  <c r="CZ78" i="1"/>
  <c r="Y78" i="1" s="1"/>
  <c r="CZ87" i="1"/>
  <c r="Y87" i="1" s="1"/>
  <c r="CZ85" i="1"/>
  <c r="Y85" i="1" s="1"/>
  <c r="GN85" i="1" s="1"/>
  <c r="GM90" i="1"/>
  <c r="CY54" i="1"/>
  <c r="X54" i="1" s="1"/>
  <c r="GO54" i="1" s="1"/>
  <c r="HB107" i="6"/>
  <c r="GQ107" i="6"/>
  <c r="I107" i="6"/>
  <c r="GS107" i="6"/>
  <c r="GJ107" i="6"/>
  <c r="GP107" i="6"/>
  <c r="GN107" i="6"/>
  <c r="I98" i="6"/>
  <c r="HB98" i="6"/>
  <c r="GY98" i="6"/>
  <c r="K94" i="6"/>
  <c r="HB101" i="6"/>
  <c r="GQ101" i="6"/>
  <c r="I101" i="6"/>
  <c r="GN101" i="6"/>
  <c r="GS101" i="6"/>
  <c r="GJ101" i="6"/>
  <c r="GP101" i="6"/>
  <c r="CR63" i="1"/>
  <c r="Q63" i="1" s="1"/>
  <c r="T95" i="6"/>
  <c r="R113" i="6" s="1"/>
  <c r="H95" i="6"/>
  <c r="GN80" i="1"/>
  <c r="CY87" i="1"/>
  <c r="X87" i="1" s="1"/>
  <c r="GO87" i="1" s="1"/>
  <c r="GK88" i="1"/>
  <c r="CY88" i="1"/>
  <c r="X88" i="1" s="1"/>
  <c r="GM68" i="1"/>
  <c r="CP92" i="1"/>
  <c r="O92" i="1" s="1"/>
  <c r="GM92" i="1" s="1"/>
  <c r="CP43" i="1"/>
  <c r="O43" i="1" s="1"/>
  <c r="GN82" i="6"/>
  <c r="EZ238" i="6" s="1"/>
  <c r="H244" i="6" s="1"/>
  <c r="GS82" i="6"/>
  <c r="FE238" i="6" s="1"/>
  <c r="GJ82" i="6"/>
  <c r="EV238" i="6" s="1"/>
  <c r="H240" i="6" s="1"/>
  <c r="HB82" i="6"/>
  <c r="FN238" i="6" s="1"/>
  <c r="GQ82" i="6"/>
  <c r="FC238" i="6" s="1"/>
  <c r="I82" i="6"/>
  <c r="GP82" i="6"/>
  <c r="FB238" i="6" s="1"/>
  <c r="GK33" i="1"/>
  <c r="K81" i="6"/>
  <c r="I83" i="6"/>
  <c r="HB83" i="6"/>
  <c r="GY83" i="6"/>
  <c r="HB88" i="6"/>
  <c r="GQ88" i="6"/>
  <c r="I88" i="6"/>
  <c r="GJ88" i="6"/>
  <c r="GP88" i="6"/>
  <c r="GN88" i="6"/>
  <c r="GS88" i="6"/>
  <c r="HB90" i="6"/>
  <c r="GQ90" i="6"/>
  <c r="I90" i="6"/>
  <c r="GP90" i="6"/>
  <c r="GN90" i="6"/>
  <c r="GS90" i="6"/>
  <c r="GJ90" i="6"/>
  <c r="HB79" i="6"/>
  <c r="GK79" i="6"/>
  <c r="I79" i="6"/>
  <c r="GJ79" i="6"/>
  <c r="HB86" i="6"/>
  <c r="GQ86" i="6"/>
  <c r="I86" i="6"/>
  <c r="GP86" i="6"/>
  <c r="GN86" i="6"/>
  <c r="GS86" i="6"/>
  <c r="GJ86" i="6"/>
  <c r="GZ84" i="6"/>
  <c r="HB84" i="6"/>
  <c r="I84" i="6"/>
  <c r="K79" i="6"/>
  <c r="CP58" i="1"/>
  <c r="O58" i="1" s="1"/>
  <c r="GM58" i="1" s="1"/>
  <c r="CZ55" i="1"/>
  <c r="Y55" i="1" s="1"/>
  <c r="GM55" i="1" s="1"/>
  <c r="GA209" i="1"/>
  <c r="ER209" i="1" s="1"/>
  <c r="DK238" i="6" s="1"/>
  <c r="CG209" i="1"/>
  <c r="CG22" i="1" s="1"/>
  <c r="AQ209" i="1"/>
  <c r="AQ238" i="1" s="1"/>
  <c r="CR33" i="1"/>
  <c r="Q33" i="1" s="1"/>
  <c r="H80" i="6"/>
  <c r="T80" i="6"/>
  <c r="R92" i="6" s="1"/>
  <c r="P238" i="6" s="1"/>
  <c r="GN58" i="1"/>
  <c r="AG209" i="1"/>
  <c r="AG22" i="1" s="1"/>
  <c r="CY45" i="1"/>
  <c r="X45" i="1" s="1"/>
  <c r="CP46" i="1"/>
  <c r="O46" i="1" s="1"/>
  <c r="GN46" i="1" s="1"/>
  <c r="EI209" i="1"/>
  <c r="FY209" i="1"/>
  <c r="FY22" i="1" s="1"/>
  <c r="GK31" i="1"/>
  <c r="K73" i="6"/>
  <c r="I74" i="6"/>
  <c r="HB74" i="6"/>
  <c r="GY74" i="6"/>
  <c r="CZ29" i="1"/>
  <c r="Y29" i="1" s="1"/>
  <c r="U67" i="6" s="1"/>
  <c r="K67" i="6" s="1"/>
  <c r="HB71" i="6"/>
  <c r="GK71" i="6"/>
  <c r="GJ71" i="6"/>
  <c r="I71" i="6"/>
  <c r="GZ75" i="6"/>
  <c r="I75" i="6"/>
  <c r="HB75" i="6"/>
  <c r="K71" i="6"/>
  <c r="CR31" i="1"/>
  <c r="Q31" i="1" s="1"/>
  <c r="T72" i="6"/>
  <c r="R77" i="6" s="1"/>
  <c r="H72" i="6"/>
  <c r="AP209" i="1"/>
  <c r="AP238" i="1" s="1"/>
  <c r="AB27" i="1"/>
  <c r="H54" i="6" s="1"/>
  <c r="CP27" i="1"/>
  <c r="O27" i="1" s="1"/>
  <c r="CI209" i="1"/>
  <c r="AZ209" i="1" s="1"/>
  <c r="CY29" i="1"/>
  <c r="X29" i="1" s="1"/>
  <c r="U66" i="6" s="1"/>
  <c r="K66" i="6" s="1"/>
  <c r="H56" i="6"/>
  <c r="GZ67" i="6"/>
  <c r="I67" i="6"/>
  <c r="HB67" i="6"/>
  <c r="GK29" i="1"/>
  <c r="K65" i="6"/>
  <c r="I66" i="6"/>
  <c r="HB66" i="6"/>
  <c r="GY66" i="6"/>
  <c r="K63" i="6"/>
  <c r="HB63" i="6"/>
  <c r="GK63" i="6"/>
  <c r="GJ63" i="6"/>
  <c r="I63" i="6"/>
  <c r="CR29" i="1"/>
  <c r="Q29" i="1" s="1"/>
  <c r="T64" i="6"/>
  <c r="R69" i="6" s="1"/>
  <c r="H64" i="6"/>
  <c r="CY27" i="1"/>
  <c r="X27" i="1" s="1"/>
  <c r="U58" i="6" s="1"/>
  <c r="K58" i="6" s="1"/>
  <c r="GZ59" i="6"/>
  <c r="HB59" i="6"/>
  <c r="I59" i="6"/>
  <c r="R61" i="6"/>
  <c r="HB55" i="6"/>
  <c r="GJ55" i="6"/>
  <c r="I55" i="6"/>
  <c r="GK55" i="6"/>
  <c r="K55" i="6"/>
  <c r="GK27" i="1"/>
  <c r="K57" i="6"/>
  <c r="I58" i="6"/>
  <c r="HB58" i="6"/>
  <c r="GY58" i="6"/>
  <c r="I56" i="6"/>
  <c r="GL56" i="6"/>
  <c r="HB56" i="6"/>
  <c r="GJ56" i="6"/>
  <c r="GK25" i="1"/>
  <c r="K49" i="6"/>
  <c r="GZ51" i="6"/>
  <c r="I51" i="6"/>
  <c r="HB51" i="6"/>
  <c r="HB47" i="6"/>
  <c r="GK47" i="6"/>
  <c r="GJ47" i="6"/>
  <c r="I47" i="6"/>
  <c r="CY25" i="1"/>
  <c r="X25" i="1" s="1"/>
  <c r="U50" i="6" s="1"/>
  <c r="K50" i="6" s="1"/>
  <c r="I50" i="6"/>
  <c r="GY50" i="6"/>
  <c r="HB50" i="6"/>
  <c r="K47" i="6"/>
  <c r="CR25" i="1"/>
  <c r="Q25" i="1" s="1"/>
  <c r="U48" i="6" s="1"/>
  <c r="K48" i="6" s="1"/>
  <c r="T48" i="6"/>
  <c r="R53" i="6" s="1"/>
  <c r="H48" i="6"/>
  <c r="GM64" i="1"/>
  <c r="GN64" i="1"/>
  <c r="GM70" i="1"/>
  <c r="GM82" i="1"/>
  <c r="GN82" i="1"/>
  <c r="GM102" i="1"/>
  <c r="GN102" i="1"/>
  <c r="GM130" i="1"/>
  <c r="GN130" i="1"/>
  <c r="GM154" i="1"/>
  <c r="GN154" i="1"/>
  <c r="GN66" i="1"/>
  <c r="GM125" i="1"/>
  <c r="GM150" i="1"/>
  <c r="GN150" i="1"/>
  <c r="GM166" i="1"/>
  <c r="GN166" i="1"/>
  <c r="GM206" i="1"/>
  <c r="GP206" i="1"/>
  <c r="GN28" i="1"/>
  <c r="GM28" i="1"/>
  <c r="GN93" i="1"/>
  <c r="GM93" i="1"/>
  <c r="GN99" i="1"/>
  <c r="GM99" i="1"/>
  <c r="GN107" i="1"/>
  <c r="GM107" i="1"/>
  <c r="GN115" i="1"/>
  <c r="GM26" i="1"/>
  <c r="GN26" i="1"/>
  <c r="AB30" i="1"/>
  <c r="CR30" i="1"/>
  <c r="Q30" i="1" s="1"/>
  <c r="CP30" i="1" s="1"/>
  <c r="O30" i="1" s="1"/>
  <c r="GK24" i="1"/>
  <c r="AE209" i="1"/>
  <c r="CZ24" i="1"/>
  <c r="Y24" i="1" s="1"/>
  <c r="CZ49" i="1"/>
  <c r="Y49" i="1" s="1"/>
  <c r="GM44" i="1"/>
  <c r="GN44" i="1"/>
  <c r="GM53" i="1"/>
  <c r="GN53" i="1"/>
  <c r="GM60" i="1"/>
  <c r="GN60" i="1"/>
  <c r="GN74" i="1"/>
  <c r="CZ67" i="1"/>
  <c r="Y67" i="1" s="1"/>
  <c r="CY71" i="1"/>
  <c r="X71" i="1" s="1"/>
  <c r="CY83" i="1"/>
  <c r="X83" i="1" s="1"/>
  <c r="GM106" i="1"/>
  <c r="GN106" i="1"/>
  <c r="GM94" i="1"/>
  <c r="GN94" i="1"/>
  <c r="GM101" i="1"/>
  <c r="GN101" i="1"/>
  <c r="GO121" i="1"/>
  <c r="GM121" i="1"/>
  <c r="AB93" i="1"/>
  <c r="AB95" i="1"/>
  <c r="H114" i="6" s="1"/>
  <c r="GM112" i="1"/>
  <c r="GN112" i="1"/>
  <c r="GM120" i="1"/>
  <c r="GO120" i="1"/>
  <c r="GK135" i="1"/>
  <c r="CZ135" i="1"/>
  <c r="Y135" i="1" s="1"/>
  <c r="AB139" i="1"/>
  <c r="CR139" i="1"/>
  <c r="Q139" i="1" s="1"/>
  <c r="CP139" i="1" s="1"/>
  <c r="O139" i="1" s="1"/>
  <c r="GN126" i="1"/>
  <c r="GM126" i="1"/>
  <c r="GM146" i="1"/>
  <c r="GN146" i="1"/>
  <c r="GM153" i="1"/>
  <c r="GN153" i="1"/>
  <c r="GM161" i="1"/>
  <c r="GN161" i="1"/>
  <c r="GM169" i="1"/>
  <c r="GN169" i="1"/>
  <c r="GM162" i="1"/>
  <c r="GN162" i="1"/>
  <c r="GM145" i="1"/>
  <c r="CY159" i="1"/>
  <c r="X159" i="1" s="1"/>
  <c r="GK173" i="1"/>
  <c r="CZ173" i="1"/>
  <c r="Y173" i="1" s="1"/>
  <c r="GM158" i="1"/>
  <c r="GN158" i="1"/>
  <c r="AB177" i="1"/>
  <c r="CR177" i="1"/>
  <c r="Q177" i="1" s="1"/>
  <c r="CP177" i="1" s="1"/>
  <c r="O177" i="1" s="1"/>
  <c r="GN186" i="1"/>
  <c r="CZ147" i="1"/>
  <c r="Y147" i="1" s="1"/>
  <c r="U178" i="6" s="1"/>
  <c r="K178" i="6" s="1"/>
  <c r="GM152" i="1"/>
  <c r="CZ163" i="1"/>
  <c r="Y163" i="1" s="1"/>
  <c r="GM168" i="1"/>
  <c r="GP200" i="1"/>
  <c r="GM200" i="1"/>
  <c r="BB22" i="1"/>
  <c r="BB238" i="1"/>
  <c r="F222" i="1"/>
  <c r="BC22" i="1"/>
  <c r="F225" i="1"/>
  <c r="BC238" i="1"/>
  <c r="GN183" i="1"/>
  <c r="AB194" i="1"/>
  <c r="GM187" i="1"/>
  <c r="GN187" i="1"/>
  <c r="GM191" i="1"/>
  <c r="GN191" i="1"/>
  <c r="AB24" i="1"/>
  <c r="CR24" i="1"/>
  <c r="Q24" i="1" s="1"/>
  <c r="GM37" i="1"/>
  <c r="GN37" i="1"/>
  <c r="GM51" i="1"/>
  <c r="GN51" i="1"/>
  <c r="CP59" i="1"/>
  <c r="O59" i="1" s="1"/>
  <c r="GM62" i="1"/>
  <c r="GN62" i="1"/>
  <c r="CY86" i="1"/>
  <c r="X86" i="1" s="1"/>
  <c r="CZ86" i="1"/>
  <c r="Y86" i="1" s="1"/>
  <c r="AF209" i="1"/>
  <c r="CY67" i="1"/>
  <c r="X67" i="1" s="1"/>
  <c r="CZ75" i="1"/>
  <c r="Y75" i="1" s="1"/>
  <c r="GM80" i="1"/>
  <c r="AB107" i="1"/>
  <c r="GM113" i="1"/>
  <c r="GN113" i="1"/>
  <c r="GM117" i="1"/>
  <c r="GN117" i="1"/>
  <c r="GM98" i="1"/>
  <c r="GN98" i="1"/>
  <c r="GN103" i="1"/>
  <c r="GN89" i="1"/>
  <c r="GM89" i="1"/>
  <c r="GM96" i="1"/>
  <c r="CY118" i="1"/>
  <c r="X118" i="1" s="1"/>
  <c r="CZ118" i="1"/>
  <c r="Y118" i="1" s="1"/>
  <c r="CY124" i="1"/>
  <c r="X124" i="1" s="1"/>
  <c r="CZ124" i="1"/>
  <c r="Y124" i="1" s="1"/>
  <c r="GN119" i="1"/>
  <c r="GM119" i="1"/>
  <c r="GN132" i="1"/>
  <c r="GM132" i="1"/>
  <c r="CY138" i="1"/>
  <c r="X138" i="1" s="1"/>
  <c r="CZ138" i="1"/>
  <c r="Y138" i="1" s="1"/>
  <c r="GN136" i="1"/>
  <c r="GN185" i="1"/>
  <c r="CZ151" i="1"/>
  <c r="Y151" i="1" s="1"/>
  <c r="CZ167" i="1"/>
  <c r="Y167" i="1" s="1"/>
  <c r="AB173" i="1"/>
  <c r="CR173" i="1"/>
  <c r="Q173" i="1" s="1"/>
  <c r="CP173" i="1" s="1"/>
  <c r="O173" i="1" s="1"/>
  <c r="GN182" i="1"/>
  <c r="CY189" i="1"/>
  <c r="X189" i="1" s="1"/>
  <c r="CZ189" i="1"/>
  <c r="Y189" i="1" s="1"/>
  <c r="DX209" i="1"/>
  <c r="CY176" i="1"/>
  <c r="X176" i="1" s="1"/>
  <c r="CZ176" i="1"/>
  <c r="Y176" i="1" s="1"/>
  <c r="CP180" i="1"/>
  <c r="O180" i="1" s="1"/>
  <c r="CY188" i="1"/>
  <c r="X188" i="1" s="1"/>
  <c r="CZ188" i="1"/>
  <c r="Y188" i="1" s="1"/>
  <c r="GN194" i="1"/>
  <c r="GM194" i="1"/>
  <c r="GN198" i="1"/>
  <c r="GM198" i="1"/>
  <c r="CY147" i="1"/>
  <c r="X147" i="1" s="1"/>
  <c r="U177" i="6" s="1"/>
  <c r="K177" i="6" s="1"/>
  <c r="CY163" i="1"/>
  <c r="X163" i="1" s="1"/>
  <c r="GN174" i="1"/>
  <c r="GM174" i="1"/>
  <c r="GM201" i="1"/>
  <c r="GP201" i="1"/>
  <c r="GM193" i="1"/>
  <c r="GN193" i="1"/>
  <c r="GM204" i="1"/>
  <c r="GP204" i="1"/>
  <c r="CP189" i="1"/>
  <c r="O189" i="1" s="1"/>
  <c r="GM195" i="1"/>
  <c r="GM192" i="1"/>
  <c r="GN192" i="1"/>
  <c r="CP32" i="1"/>
  <c r="O32" i="1" s="1"/>
  <c r="AC209" i="1"/>
  <c r="DU209" i="1"/>
  <c r="GM38" i="1"/>
  <c r="GM40" i="1"/>
  <c r="GN40" i="1"/>
  <c r="AB42" i="1"/>
  <c r="CY49" i="1"/>
  <c r="X49" i="1" s="1"/>
  <c r="GO55" i="1"/>
  <c r="CY24" i="1"/>
  <c r="X24" i="1" s="1"/>
  <c r="CP35" i="1"/>
  <c r="O35" i="1" s="1"/>
  <c r="AB39" i="1"/>
  <c r="CR39" i="1"/>
  <c r="Q39" i="1" s="1"/>
  <c r="CP39" i="1" s="1"/>
  <c r="O39" i="1" s="1"/>
  <c r="CZ45" i="1"/>
  <c r="Y45" i="1" s="1"/>
  <c r="GN50" i="1"/>
  <c r="GM50" i="1"/>
  <c r="GM56" i="1"/>
  <c r="GN56" i="1"/>
  <c r="AB63" i="1"/>
  <c r="H93" i="6" s="1"/>
  <c r="CZ57" i="1"/>
  <c r="Y57" i="1" s="1"/>
  <c r="GK61" i="1"/>
  <c r="CZ61" i="1"/>
  <c r="Y61" i="1" s="1"/>
  <c r="GM65" i="1"/>
  <c r="GM81" i="1"/>
  <c r="GN81" i="1"/>
  <c r="CZ79" i="1"/>
  <c r="Y79" i="1" s="1"/>
  <c r="GN84" i="1"/>
  <c r="GM84" i="1"/>
  <c r="CY75" i="1"/>
  <c r="X75" i="1" s="1"/>
  <c r="CZ91" i="1"/>
  <c r="Y91" i="1" s="1"/>
  <c r="GN91" i="1" s="1"/>
  <c r="GM97" i="1"/>
  <c r="GN97" i="1"/>
  <c r="GN90" i="1"/>
  <c r="AB99" i="1"/>
  <c r="GM105" i="1"/>
  <c r="GN105" i="1"/>
  <c r="AB115" i="1"/>
  <c r="CY135" i="1"/>
  <c r="X135" i="1" s="1"/>
  <c r="CY144" i="1"/>
  <c r="X144" i="1" s="1"/>
  <c r="CZ144" i="1"/>
  <c r="Y144" i="1" s="1"/>
  <c r="CY128" i="1"/>
  <c r="X128" i="1" s="1"/>
  <c r="GN128" i="1" s="1"/>
  <c r="GM141" i="1"/>
  <c r="GO141" i="1"/>
  <c r="CY131" i="1"/>
  <c r="X131" i="1" s="1"/>
  <c r="GM131" i="1" s="1"/>
  <c r="GM137" i="1"/>
  <c r="GN137" i="1"/>
  <c r="CP144" i="1"/>
  <c r="O144" i="1" s="1"/>
  <c r="GM149" i="1"/>
  <c r="GN149" i="1"/>
  <c r="GM157" i="1"/>
  <c r="GN157" i="1"/>
  <c r="GM165" i="1"/>
  <c r="GN165" i="1"/>
  <c r="GM171" i="1"/>
  <c r="GN171" i="1"/>
  <c r="CY151" i="1"/>
  <c r="X151" i="1" s="1"/>
  <c r="CY167" i="1"/>
  <c r="X167" i="1" s="1"/>
  <c r="GM179" i="1"/>
  <c r="GN179" i="1"/>
  <c r="CY173" i="1"/>
  <c r="X173" i="1" s="1"/>
  <c r="GK180" i="1"/>
  <c r="CZ180" i="1"/>
  <c r="Y180" i="1" s="1"/>
  <c r="GO142" i="1"/>
  <c r="GM142" i="1"/>
  <c r="CZ155" i="1"/>
  <c r="Y155" i="1" s="1"/>
  <c r="GM160" i="1"/>
  <c r="CZ170" i="1"/>
  <c r="Y170" i="1" s="1"/>
  <c r="CY177" i="1"/>
  <c r="X177" i="1" s="1"/>
  <c r="CZ196" i="1"/>
  <c r="Y196" i="1" s="1"/>
  <c r="AB198" i="1"/>
  <c r="GP202" i="1"/>
  <c r="GM202" i="1"/>
  <c r="GP205" i="1"/>
  <c r="GM205" i="1"/>
  <c r="CZ190" i="1"/>
  <c r="Y190" i="1" s="1"/>
  <c r="AO22" i="1"/>
  <c r="F213" i="1"/>
  <c r="AO238" i="1"/>
  <c r="GM207" i="1"/>
  <c r="GM41" i="1"/>
  <c r="GK39" i="1"/>
  <c r="CZ39" i="1"/>
  <c r="Y39" i="1" s="1"/>
  <c r="DW209" i="1"/>
  <c r="GM47" i="1"/>
  <c r="GN47" i="1"/>
  <c r="GM52" i="1"/>
  <c r="GN52" i="1"/>
  <c r="GM48" i="1"/>
  <c r="GN48" i="1"/>
  <c r="AB59" i="1"/>
  <c r="CY57" i="1"/>
  <c r="X57" i="1" s="1"/>
  <c r="GK63" i="1"/>
  <c r="CZ63" i="1"/>
  <c r="Y63" i="1" s="1"/>
  <c r="U99" i="6" s="1"/>
  <c r="K99" i="6" s="1"/>
  <c r="CY79" i="1"/>
  <c r="X79" i="1" s="1"/>
  <c r="CZ71" i="1"/>
  <c r="Y71" i="1" s="1"/>
  <c r="CZ83" i="1"/>
  <c r="Y83" i="1" s="1"/>
  <c r="GM100" i="1"/>
  <c r="GM116" i="1"/>
  <c r="GN116" i="1"/>
  <c r="GM110" i="1"/>
  <c r="GN110" i="1"/>
  <c r="GM122" i="1"/>
  <c r="GN122" i="1"/>
  <c r="AB103" i="1"/>
  <c r="GM109" i="1"/>
  <c r="GN109" i="1"/>
  <c r="GM127" i="1"/>
  <c r="GN127" i="1"/>
  <c r="GM133" i="1"/>
  <c r="GN133" i="1"/>
  <c r="GK139" i="1"/>
  <c r="CY139" i="1"/>
  <c r="X139" i="1" s="1"/>
  <c r="CZ139" i="1"/>
  <c r="Y139" i="1" s="1"/>
  <c r="GM134" i="1"/>
  <c r="GN134" i="1"/>
  <c r="CP124" i="1"/>
  <c r="O124" i="1" s="1"/>
  <c r="CZ159" i="1"/>
  <c r="Y159" i="1" s="1"/>
  <c r="GM172" i="1"/>
  <c r="CY184" i="1"/>
  <c r="X184" i="1" s="1"/>
  <c r="CZ184" i="1"/>
  <c r="Y184" i="1" s="1"/>
  <c r="AB181" i="1"/>
  <c r="CR181" i="1"/>
  <c r="Q181" i="1" s="1"/>
  <c r="CP181" i="1" s="1"/>
  <c r="O181" i="1" s="1"/>
  <c r="CY155" i="1"/>
  <c r="X155" i="1" s="1"/>
  <c r="CY170" i="1"/>
  <c r="X170" i="1" s="1"/>
  <c r="CY196" i="1"/>
  <c r="X196" i="1" s="1"/>
  <c r="GM196" i="1" s="1"/>
  <c r="GM199" i="1"/>
  <c r="GN199" i="1"/>
  <c r="GM203" i="1"/>
  <c r="GP203" i="1"/>
  <c r="EU22" i="1"/>
  <c r="EU238" i="1"/>
  <c r="P225" i="1"/>
  <c r="CY190" i="1"/>
  <c r="X190" i="1" s="1"/>
  <c r="EI22" i="1" l="1"/>
  <c r="DJ238" i="6"/>
  <c r="P218" i="1"/>
  <c r="V16" i="2" s="1"/>
  <c r="V18" i="2" s="1"/>
  <c r="DS238" i="6"/>
  <c r="J252" i="6" s="1"/>
  <c r="DI238" i="6"/>
  <c r="H250" i="6"/>
  <c r="FR238" i="6"/>
  <c r="H237" i="6"/>
  <c r="HA237" i="6"/>
  <c r="HA231" i="6"/>
  <c r="H231" i="6"/>
  <c r="GM85" i="1"/>
  <c r="GM88" i="1"/>
  <c r="HA225" i="6"/>
  <c r="H225" i="6"/>
  <c r="GN41" i="1"/>
  <c r="GN100" i="1"/>
  <c r="GM186" i="1"/>
  <c r="GM114" i="1"/>
  <c r="CI22" i="1"/>
  <c r="GM42" i="1"/>
  <c r="GM73" i="1"/>
  <c r="GN77" i="1"/>
  <c r="GM76" i="1"/>
  <c r="GM111" i="1"/>
  <c r="CP95" i="1"/>
  <c r="O95" i="1" s="1"/>
  <c r="GM77" i="1"/>
  <c r="H219" i="6"/>
  <c r="HA219" i="6"/>
  <c r="GM188" i="1"/>
  <c r="GM190" i="1"/>
  <c r="GM170" i="1"/>
  <c r="GN72" i="1"/>
  <c r="GM54" i="1"/>
  <c r="HA213" i="6"/>
  <c r="H213" i="6"/>
  <c r="GM197" i="1"/>
  <c r="S199" i="6"/>
  <c r="J199" i="6" s="1"/>
  <c r="H199" i="6"/>
  <c r="HA199" i="6"/>
  <c r="GN172" i="1"/>
  <c r="GM185" i="1"/>
  <c r="GM175" i="1"/>
  <c r="AH22" i="1"/>
  <c r="GM182" i="1"/>
  <c r="GN175" i="1"/>
  <c r="GN178" i="1"/>
  <c r="GB22" i="1"/>
  <c r="GM184" i="1"/>
  <c r="GN176" i="1"/>
  <c r="GM176" i="1"/>
  <c r="DY22" i="1"/>
  <c r="GM155" i="1"/>
  <c r="GM151" i="1"/>
  <c r="GM36" i="1"/>
  <c r="S188" i="6"/>
  <c r="J188" i="6" s="1"/>
  <c r="GN71" i="1"/>
  <c r="GN108" i="1"/>
  <c r="GN163" i="1"/>
  <c r="EI238" i="1"/>
  <c r="EI18" i="1" s="1"/>
  <c r="W209" i="1"/>
  <c r="F233" i="1" s="1"/>
  <c r="HA188" i="6"/>
  <c r="H188" i="6"/>
  <c r="GM163" i="1"/>
  <c r="GM167" i="1"/>
  <c r="GM159" i="1"/>
  <c r="P219" i="1"/>
  <c r="EH22" i="1"/>
  <c r="BA209" i="1"/>
  <c r="V209" i="1"/>
  <c r="F232" i="1" s="1"/>
  <c r="DN209" i="1"/>
  <c r="GN135" i="1"/>
  <c r="GM147" i="1"/>
  <c r="HA172" i="6"/>
  <c r="H172" i="6"/>
  <c r="GN36" i="1"/>
  <c r="I167" i="6"/>
  <c r="HC167" i="6"/>
  <c r="GL167" i="6"/>
  <c r="GJ167" i="6"/>
  <c r="U167" i="6"/>
  <c r="CP143" i="1"/>
  <c r="O143" i="1" s="1"/>
  <c r="HA164" i="6"/>
  <c r="H164" i="6"/>
  <c r="S164" i="6"/>
  <c r="J164" i="6" s="1"/>
  <c r="GO140" i="1"/>
  <c r="GN147" i="1"/>
  <c r="GN67" i="1"/>
  <c r="I157" i="6"/>
  <c r="HB157" i="6"/>
  <c r="GL157" i="6"/>
  <c r="GJ157" i="6"/>
  <c r="CP129" i="1"/>
  <c r="O129" i="1" s="1"/>
  <c r="GM138" i="1"/>
  <c r="GA22" i="1"/>
  <c r="DO209" i="1"/>
  <c r="DO22" i="1" s="1"/>
  <c r="HA154" i="6"/>
  <c r="H154" i="6"/>
  <c r="S154" i="6"/>
  <c r="J154" i="6" s="1"/>
  <c r="GM118" i="1"/>
  <c r="GM34" i="1"/>
  <c r="GM43" i="1"/>
  <c r="GM78" i="1"/>
  <c r="F219" i="1"/>
  <c r="EH238" i="1"/>
  <c r="EH18" i="1" s="1"/>
  <c r="I116" i="6"/>
  <c r="HB116" i="6"/>
  <c r="GL116" i="6"/>
  <c r="GJ116" i="6"/>
  <c r="EP209" i="1"/>
  <c r="DG238" i="6" s="1"/>
  <c r="GN123" i="1"/>
  <c r="GM123" i="1"/>
  <c r="AQ22" i="1"/>
  <c r="GN78" i="1"/>
  <c r="GN69" i="1"/>
  <c r="GN88" i="1"/>
  <c r="GN43" i="1"/>
  <c r="GN57" i="1"/>
  <c r="F218" i="1"/>
  <c r="G16" i="2" s="1"/>
  <c r="G18" i="2" s="1"/>
  <c r="GM75" i="1"/>
  <c r="DZ22" i="1"/>
  <c r="GM67" i="1"/>
  <c r="GM87" i="1"/>
  <c r="H113" i="6"/>
  <c r="HA113" i="6"/>
  <c r="GM45" i="1"/>
  <c r="GN92" i="1"/>
  <c r="I95" i="6"/>
  <c r="HB95" i="6"/>
  <c r="GL95" i="6"/>
  <c r="GJ95" i="6"/>
  <c r="CP63" i="1"/>
  <c r="O63" i="1" s="1"/>
  <c r="GN63" i="1" s="1"/>
  <c r="U95" i="6"/>
  <c r="GM79" i="1"/>
  <c r="GM71" i="1"/>
  <c r="GM83" i="1"/>
  <c r="T209" i="1"/>
  <c r="T22" i="1" s="1"/>
  <c r="GM86" i="1"/>
  <c r="AP22" i="1"/>
  <c r="GM49" i="1"/>
  <c r="CP25" i="1"/>
  <c r="O25" i="1" s="1"/>
  <c r="HA92" i="6"/>
  <c r="FM238" i="6" s="1"/>
  <c r="H92" i="6"/>
  <c r="AX209" i="1"/>
  <c r="I80" i="6"/>
  <c r="GL80" i="6"/>
  <c r="HB80" i="6"/>
  <c r="GJ80" i="6"/>
  <c r="U80" i="6"/>
  <c r="CP33" i="1"/>
  <c r="O33" i="1" s="1"/>
  <c r="GN61" i="1"/>
  <c r="GM46" i="1"/>
  <c r="GM57" i="1"/>
  <c r="GM27" i="1"/>
  <c r="ED209" i="1"/>
  <c r="ED22" i="1" s="1"/>
  <c r="HA77" i="6"/>
  <c r="H77" i="6"/>
  <c r="GN27" i="1"/>
  <c r="I72" i="6"/>
  <c r="HB72" i="6"/>
  <c r="GJ72" i="6"/>
  <c r="GL72" i="6"/>
  <c r="U72" i="6"/>
  <c r="CP31" i="1"/>
  <c r="O31" i="1" s="1"/>
  <c r="HA69" i="6"/>
  <c r="H69" i="6"/>
  <c r="I64" i="6"/>
  <c r="GJ64" i="6"/>
  <c r="HB64" i="6"/>
  <c r="GL64" i="6"/>
  <c r="U64" i="6"/>
  <c r="CP29" i="1"/>
  <c r="O29" i="1" s="1"/>
  <c r="H61" i="6"/>
  <c r="HA61" i="6"/>
  <c r="S61" i="6"/>
  <c r="J61" i="6" s="1"/>
  <c r="HA53" i="6"/>
  <c r="H53" i="6"/>
  <c r="S53" i="6"/>
  <c r="J53" i="6" s="1"/>
  <c r="I48" i="6"/>
  <c r="GJ48" i="6"/>
  <c r="HB48" i="6"/>
  <c r="GL48" i="6"/>
  <c r="ES22" i="1"/>
  <c r="P229" i="1"/>
  <c r="ES238" i="1"/>
  <c r="EU18" i="1"/>
  <c r="P254" i="1"/>
  <c r="GM124" i="1"/>
  <c r="GN124" i="1"/>
  <c r="AO18" i="1"/>
  <c r="F242" i="1"/>
  <c r="GN181" i="1"/>
  <c r="GM181" i="1"/>
  <c r="GN196" i="1"/>
  <c r="W22" i="1"/>
  <c r="W238" i="1"/>
  <c r="EC209" i="1"/>
  <c r="GN32" i="1"/>
  <c r="GM32" i="1"/>
  <c r="FV209" i="1"/>
  <c r="GM180" i="1"/>
  <c r="GN180" i="1"/>
  <c r="GN173" i="1"/>
  <c r="GM173" i="1"/>
  <c r="GN75" i="1"/>
  <c r="GM59" i="1"/>
  <c r="GN59" i="1"/>
  <c r="DV209" i="1"/>
  <c r="ER22" i="1"/>
  <c r="P220" i="1"/>
  <c r="ER238" i="1"/>
  <c r="GN177" i="1"/>
  <c r="GM177" i="1"/>
  <c r="GM128" i="1"/>
  <c r="GM91" i="1"/>
  <c r="GN49" i="1"/>
  <c r="GN79" i="1"/>
  <c r="GN159" i="1"/>
  <c r="GO86" i="1"/>
  <c r="CC209" i="1" s="1"/>
  <c r="GN151" i="1"/>
  <c r="GM135" i="1"/>
  <c r="AK209" i="1"/>
  <c r="GN190" i="1"/>
  <c r="AQ18" i="1"/>
  <c r="F248" i="1"/>
  <c r="GN155" i="1"/>
  <c r="GN83" i="1"/>
  <c r="DU22" i="1"/>
  <c r="FW209" i="1"/>
  <c r="DH209" i="1"/>
  <c r="DC238" i="6" s="1"/>
  <c r="J244" i="6" s="1"/>
  <c r="FX209" i="1"/>
  <c r="FZ209" i="1"/>
  <c r="GM189" i="1"/>
  <c r="GN189" i="1"/>
  <c r="GN118" i="1"/>
  <c r="DL22" i="1"/>
  <c r="P230" i="1"/>
  <c r="DL238" i="1"/>
  <c r="CD209" i="1"/>
  <c r="DM22" i="1"/>
  <c r="P231" i="1"/>
  <c r="DM238" i="1"/>
  <c r="GN30" i="1"/>
  <c r="GM30" i="1"/>
  <c r="AP18" i="1"/>
  <c r="F247" i="1"/>
  <c r="EP22" i="1"/>
  <c r="P216" i="1"/>
  <c r="EP238" i="1"/>
  <c r="GM61" i="1"/>
  <c r="GN95" i="1"/>
  <c r="GM95" i="1"/>
  <c r="BA22" i="1"/>
  <c r="F229" i="1"/>
  <c r="BA238" i="1"/>
  <c r="U22" i="1"/>
  <c r="F231" i="1"/>
  <c r="U238" i="1"/>
  <c r="GM144" i="1"/>
  <c r="GN144" i="1"/>
  <c r="GN39" i="1"/>
  <c r="GM39" i="1"/>
  <c r="GN35" i="1"/>
  <c r="GM35" i="1"/>
  <c r="GM25" i="1"/>
  <c r="GN25" i="1"/>
  <c r="AZ22" i="1"/>
  <c r="AZ238" i="1"/>
  <c r="F220" i="1"/>
  <c r="AD209" i="1"/>
  <c r="CP24" i="1"/>
  <c r="O24" i="1" s="1"/>
  <c r="BC18" i="1"/>
  <c r="F254" i="1"/>
  <c r="BB18" i="1"/>
  <c r="F251" i="1"/>
  <c r="GN45" i="1"/>
  <c r="AL209" i="1"/>
  <c r="GN188" i="1"/>
  <c r="GN131" i="1"/>
  <c r="GN170" i="1"/>
  <c r="GN184" i="1"/>
  <c r="GN167" i="1"/>
  <c r="GN138" i="1"/>
  <c r="DW22" i="1"/>
  <c r="DJ209" i="1"/>
  <c r="AC22" i="1"/>
  <c r="CH209" i="1"/>
  <c r="CE209" i="1"/>
  <c r="P209" i="1"/>
  <c r="CF209" i="1"/>
  <c r="DX22" i="1"/>
  <c r="DK209" i="1"/>
  <c r="AF22" i="1"/>
  <c r="S209" i="1"/>
  <c r="GN139" i="1"/>
  <c r="GM139" i="1"/>
  <c r="AE22" i="1"/>
  <c r="R209" i="1"/>
  <c r="H248" i="6" l="1"/>
  <c r="H255" i="6" s="1"/>
  <c r="I38" i="6" s="1"/>
  <c r="H238" i="6"/>
  <c r="P232" i="1"/>
  <c r="EU238" i="6"/>
  <c r="CX238" i="6"/>
  <c r="V238" i="1"/>
  <c r="V22" i="1"/>
  <c r="DN238" i="1"/>
  <c r="P261" i="1" s="1"/>
  <c r="P248" i="1"/>
  <c r="T238" i="1"/>
  <c r="F259" i="1" s="1"/>
  <c r="F230" i="1"/>
  <c r="DN22" i="1"/>
  <c r="P233" i="1"/>
  <c r="K167" i="6"/>
  <c r="S172" i="6"/>
  <c r="J172" i="6" s="1"/>
  <c r="GM143" i="1"/>
  <c r="GO143" i="1"/>
  <c r="FU209" i="1" s="1"/>
  <c r="EL209" i="1" s="1"/>
  <c r="DR238" i="6" s="1"/>
  <c r="J251" i="6" s="1"/>
  <c r="GM129" i="1"/>
  <c r="GN129" i="1"/>
  <c r="P247" i="1"/>
  <c r="DO238" i="1"/>
  <c r="DT209" i="1"/>
  <c r="DT22" i="1" s="1"/>
  <c r="GM63" i="1"/>
  <c r="K95" i="6"/>
  <c r="S113" i="6"/>
  <c r="J113" i="6" s="1"/>
  <c r="DN18" i="1"/>
  <c r="K80" i="6"/>
  <c r="S92" i="6"/>
  <c r="F216" i="1"/>
  <c r="AX22" i="1"/>
  <c r="AX238" i="1"/>
  <c r="GM33" i="1"/>
  <c r="GN33" i="1"/>
  <c r="DQ209" i="1"/>
  <c r="DQ238" i="1" s="1"/>
  <c r="K72" i="6"/>
  <c r="S77" i="6"/>
  <c r="J77" i="6" s="1"/>
  <c r="GM31" i="1"/>
  <c r="GN31" i="1"/>
  <c r="K64" i="6"/>
  <c r="S69" i="6"/>
  <c r="J69" i="6" s="1"/>
  <c r="GM29" i="1"/>
  <c r="GN29" i="1"/>
  <c r="S22" i="1"/>
  <c r="S238" i="1"/>
  <c r="F224" i="1"/>
  <c r="J16" i="2" s="1"/>
  <c r="J18" i="2" s="1"/>
  <c r="CF22" i="1"/>
  <c r="AW209" i="1"/>
  <c r="AL22" i="1"/>
  <c r="Y209" i="1"/>
  <c r="R22" i="1"/>
  <c r="F223" i="1"/>
  <c r="R238" i="1"/>
  <c r="CH22" i="1"/>
  <c r="AY209" i="1"/>
  <c r="GN24" i="1"/>
  <c r="CB209" i="1" s="1"/>
  <c r="GM24" i="1"/>
  <c r="CA209" i="1" s="1"/>
  <c r="AB209" i="1"/>
  <c r="T18" i="1"/>
  <c r="BA18" i="1"/>
  <c r="F258" i="1"/>
  <c r="CD22" i="1"/>
  <c r="AU209" i="1"/>
  <c r="FX22" i="1"/>
  <c r="EO209" i="1"/>
  <c r="DF238" i="6" s="1"/>
  <c r="U18" i="1"/>
  <c r="F260" i="1"/>
  <c r="DM18" i="1"/>
  <c r="P260" i="1"/>
  <c r="DL18" i="1"/>
  <c r="P259" i="1"/>
  <c r="DH22" i="1"/>
  <c r="P212" i="1"/>
  <c r="DH238" i="1"/>
  <c r="AK22" i="1"/>
  <c r="X209" i="1"/>
  <c r="ER18" i="1"/>
  <c r="P249" i="1"/>
  <c r="EC22" i="1"/>
  <c r="DP209" i="1"/>
  <c r="CC22" i="1"/>
  <c r="AT209" i="1"/>
  <c r="P22" i="1"/>
  <c r="F212" i="1"/>
  <c r="P238" i="1"/>
  <c r="DJ22" i="1"/>
  <c r="P223" i="1"/>
  <c r="DJ238" i="1"/>
  <c r="EP18" i="1"/>
  <c r="P245" i="1"/>
  <c r="DV22" i="1"/>
  <c r="DI209" i="1"/>
  <c r="AD22" i="1"/>
  <c r="Q209" i="1"/>
  <c r="FW22" i="1"/>
  <c r="EN209" i="1"/>
  <c r="DE238" i="6" s="1"/>
  <c r="FV22" i="1"/>
  <c r="EM209" i="1"/>
  <c r="DT238" i="6" s="1"/>
  <c r="J253" i="6" s="1"/>
  <c r="DK22" i="1"/>
  <c r="P224" i="1"/>
  <c r="Y16" i="2" s="1"/>
  <c r="Y18" i="2" s="1"/>
  <c r="DK238" i="1"/>
  <c r="CE22" i="1"/>
  <c r="AV209" i="1"/>
  <c r="AZ18" i="1"/>
  <c r="F249" i="1"/>
  <c r="FZ22" i="1"/>
  <c r="EQ209" i="1"/>
  <c r="DH238" i="6" s="1"/>
  <c r="W18" i="1"/>
  <c r="F262" i="1"/>
  <c r="ES18" i="1"/>
  <c r="P258" i="1"/>
  <c r="J92" i="6" l="1"/>
  <c r="Q238" i="6"/>
  <c r="F261" i="1"/>
  <c r="V18" i="1"/>
  <c r="FU22" i="1"/>
  <c r="P235" i="1"/>
  <c r="FT209" i="1"/>
  <c r="FT22" i="1" s="1"/>
  <c r="DG209" i="1"/>
  <c r="DO18" i="1"/>
  <c r="P262" i="1"/>
  <c r="DQ22" i="1"/>
  <c r="FS209" i="1"/>
  <c r="FS22" i="1" s="1"/>
  <c r="AX18" i="1"/>
  <c r="F245" i="1"/>
  <c r="DI22" i="1"/>
  <c r="P221" i="1"/>
  <c r="DI238" i="1"/>
  <c r="DJ18" i="1"/>
  <c r="P252" i="1"/>
  <c r="DP22" i="1"/>
  <c r="P234" i="1"/>
  <c r="DP238" i="1"/>
  <c r="X22" i="1"/>
  <c r="F234" i="1"/>
  <c r="X238" i="1"/>
  <c r="AY22" i="1"/>
  <c r="F217" i="1"/>
  <c r="AY238" i="1"/>
  <c r="Q22" i="1"/>
  <c r="F221" i="1"/>
  <c r="Q238" i="1"/>
  <c r="EO22" i="1"/>
  <c r="P215" i="1"/>
  <c r="EO238" i="1"/>
  <c r="AB22" i="1"/>
  <c r="O209" i="1"/>
  <c r="Y22" i="1"/>
  <c r="F235" i="1"/>
  <c r="Y238" i="1"/>
  <c r="AT22" i="1"/>
  <c r="F227" i="1"/>
  <c r="F16" i="2" s="1"/>
  <c r="F18" i="2" s="1"/>
  <c r="AT238" i="1"/>
  <c r="DH18" i="1"/>
  <c r="P241" i="1"/>
  <c r="CA22" i="1"/>
  <c r="AR209" i="1"/>
  <c r="G8" i="1" s="1"/>
  <c r="R18" i="1"/>
  <c r="F252" i="1"/>
  <c r="S18" i="1"/>
  <c r="F253" i="1"/>
  <c r="EM22" i="1"/>
  <c r="P228" i="1"/>
  <c r="W16" i="2" s="1"/>
  <c r="W18" i="2" s="1"/>
  <c r="EM238" i="1"/>
  <c r="DK18" i="1"/>
  <c r="P253" i="1"/>
  <c r="EQ22" i="1"/>
  <c r="EQ238" i="1"/>
  <c r="P217" i="1"/>
  <c r="EN22" i="1"/>
  <c r="P214" i="1"/>
  <c r="EN238" i="1"/>
  <c r="EL22" i="1"/>
  <c r="EL238" i="1"/>
  <c r="P227" i="1"/>
  <c r="U16" i="2" s="1"/>
  <c r="U18" i="2" s="1"/>
  <c r="AV22" i="1"/>
  <c r="AV238" i="1"/>
  <c r="F214" i="1"/>
  <c r="DQ18" i="1"/>
  <c r="P264" i="1"/>
  <c r="P18" i="1"/>
  <c r="F241" i="1"/>
  <c r="DG22" i="1"/>
  <c r="AU22" i="1"/>
  <c r="F228" i="1"/>
  <c r="H16" i="2" s="1"/>
  <c r="H18" i="2" s="1"/>
  <c r="AU238" i="1"/>
  <c r="CB22" i="1"/>
  <c r="AS209" i="1"/>
  <c r="AW22" i="1"/>
  <c r="F215" i="1"/>
  <c r="AW238" i="1"/>
  <c r="P211" i="1" l="1"/>
  <c r="CY238" i="6"/>
  <c r="J240" i="6" s="1"/>
  <c r="DG238" i="1"/>
  <c r="P240" i="1" s="1"/>
  <c r="EK209" i="1"/>
  <c r="EK22" i="1" s="1"/>
  <c r="EJ209" i="1"/>
  <c r="AV18" i="1"/>
  <c r="F243" i="1"/>
  <c r="AR22" i="1"/>
  <c r="AR238" i="1"/>
  <c r="F236" i="1"/>
  <c r="AT18" i="1"/>
  <c r="F256" i="1"/>
  <c r="O22" i="1"/>
  <c r="F211" i="1"/>
  <c r="O238" i="1"/>
  <c r="AY18" i="1"/>
  <c r="F246" i="1"/>
  <c r="AW18" i="1"/>
  <c r="F244" i="1"/>
  <c r="EN18" i="1"/>
  <c r="P243" i="1"/>
  <c r="EQ18" i="1"/>
  <c r="P246" i="1"/>
  <c r="EM18" i="1"/>
  <c r="P257" i="1"/>
  <c r="Y18" i="1"/>
  <c r="F264" i="1"/>
  <c r="Q18" i="1"/>
  <c r="F250" i="1"/>
  <c r="AU18" i="1"/>
  <c r="F257" i="1"/>
  <c r="DG18" i="1"/>
  <c r="EO18" i="1"/>
  <c r="P244" i="1"/>
  <c r="DP18" i="1"/>
  <c r="P263" i="1"/>
  <c r="AS22" i="1"/>
  <c r="AS238" i="1"/>
  <c r="F226" i="1"/>
  <c r="E16" i="2" s="1"/>
  <c r="EL18" i="1"/>
  <c r="P256" i="1"/>
  <c r="P236" i="1"/>
  <c r="EJ238" i="1"/>
  <c r="X18" i="1"/>
  <c r="F263" i="1"/>
  <c r="DI18" i="1"/>
  <c r="P250" i="1"/>
  <c r="P226" i="1" l="1"/>
  <c r="T16" i="2" s="1"/>
  <c r="DU238" i="6"/>
  <c r="DQ238" i="6"/>
  <c r="J250" i="6" s="1"/>
  <c r="EJ22" i="1"/>
  <c r="DP238" i="6"/>
  <c r="EK238" i="1"/>
  <c r="EK18" i="1" s="1"/>
  <c r="AR18" i="1"/>
  <c r="F265" i="1"/>
  <c r="X16" i="2"/>
  <c r="X18" i="2" s="1"/>
  <c r="T18" i="2"/>
  <c r="O18" i="1"/>
  <c r="F240" i="1"/>
  <c r="EJ18" i="1"/>
  <c r="P265" i="1"/>
  <c r="I16" i="2"/>
  <c r="I18" i="2" s="1"/>
  <c r="E18" i="2"/>
  <c r="AS18" i="1"/>
  <c r="F255" i="1"/>
  <c r="P255" i="1" l="1"/>
  <c r="J238" i="6"/>
  <c r="J248" i="6"/>
  <c r="J255" i="6" s="1"/>
  <c r="J256" i="6" l="1"/>
  <c r="J257" i="6" s="1"/>
  <c r="J38" i="6"/>
  <c r="E26" i="6"/>
</calcChain>
</file>

<file path=xl/sharedStrings.xml><?xml version="1.0" encoding="utf-8"?>
<sst xmlns="http://schemas.openxmlformats.org/spreadsheetml/2006/main" count="10579" uniqueCount="627">
  <si>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</si>
  <si>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</si>
  <si>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</si>
  <si>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</si>
  <si>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</si>
  <si>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Реконструкция 6 10кВ СИП 3 1х95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</si>
  <si>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</si>
  <si>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</si>
  <si>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</si>
  <si>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</si>
  <si>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</si>
  <si>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</si>
  <si>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</si>
  <si>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</si>
  <si>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</si>
  <si>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33-04-042-01</t>
  </si>
  <si>
    <t>Демонтаж опор ВЛ 0,38-10 кВ без приставок одностоечных</t>
  </si>
  <si>
    <t>ШТ</t>
  </si>
  <si>
    <t>ФЕР-2001, 33-04-042-01, приказ Минстроя России №1039/пр от 30.12.2016г.</t>
  </si>
  <si>
    <t>)*1,2</t>
  </si>
  <si>
    <t>Общестроительные и специальные строительные работы</t>
  </si>
  <si>
    <t>Линии элекропередач</t>
  </si>
  <si>
    <t>ФЕР-33</t>
  </si>
  <si>
    <t>Поправка: Прил.2, Табл.1, п. 4</t>
  </si>
  <si>
    <t>*0,85</t>
  </si>
  <si>
    <t>*0,8</t>
  </si>
  <si>
    <t>2</t>
  </si>
  <si>
    <t>33-04-040-03</t>
  </si>
  <si>
    <t>Демонтаж 3-х проводов ВЛ 6-10 кВ с одной опоры</t>
  </si>
  <si>
    <t>ФЕР-2001, 33-04-040-03, приказ Минстроя России №1039/пр от 30.12.2016г.</t>
  </si>
  <si>
    <t>3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</si>
  <si>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</si>
  <si>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</si>
  <si>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</si>
  <si>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4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</si>
  <si>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</si>
  <si>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</si>
  <si>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</si>
  <si>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5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</si>
  <si>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</si>
  <si>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</si>
  <si>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</si>
  <si>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5,1</t>
  </si>
  <si>
    <t>Накладная</t>
  </si>
  <si>
    <t>Стойка жБ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</si>
  <si>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</si>
  <si>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</si>
  <si>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</si>
  <si>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</si>
  <si>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</si>
  <si>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</si>
  <si>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5,2</t>
  </si>
  <si>
    <t>Траверса с хомутом</t>
  </si>
  <si>
    <t>ФССЦ-2001, 01.3.01.06-0046, приказ Минстроя России №1039/пр от 30.12.2016г.</t>
  </si>
  <si>
    <t>[1 972,75 /  7,5]</t>
  </si>
  <si>
    <t>5,3</t>
  </si>
  <si>
    <t>Зажим ПС 2-1</t>
  </si>
  <si>
    <t>ФССЦ-2001, 01.7.15.03-0041, приказ Минстроя России №1039/пр от 30.12.2016г.</t>
  </si>
  <si>
    <t>[130,82 /  7,5]</t>
  </si>
  <si>
    <t>5,4</t>
  </si>
  <si>
    <t>01.7.20.08-0051</t>
  </si>
  <si>
    <t>Ветошь</t>
  </si>
  <si>
    <t>кг</t>
  </si>
  <si>
    <t>ФССЦ-2001, 01.7.20.08-0051, приказ Минстроя России №1039/пр от 30.12.2016г.</t>
  </si>
  <si>
    <t>занесена вручную</t>
  </si>
  <si>
    <t>5,5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</si>
  <si>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</si>
  <si>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</si>
  <si>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</si>
  <si>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5,6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</si>
  <si>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</si>
  <si>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</si>
  <si>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</si>
  <si>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</si>
  <si>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</si>
  <si>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5,7</t>
  </si>
  <si>
    <t>07.2.07.13</t>
  </si>
  <si>
    <t>Хомуты стальные</t>
  </si>
  <si>
    <t>5,8</t>
  </si>
  <si>
    <t>08.3.04.02</t>
  </si>
  <si>
    <t>Сталь стержневая диаметром до 10 мм</t>
  </si>
  <si>
    <t>5,9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</si>
  <si>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</si>
  <si>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</si>
  <si>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</si>
  <si>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5,10</t>
  </si>
  <si>
    <t>14.4.03.03-0102</t>
  </si>
  <si>
    <t>Лак БТ-577</t>
  </si>
  <si>
    <t>ФССЦ-2001, 14.4.03.03-0102, приказ Минстроя России №1039/пр от 30.12.2016г.</t>
  </si>
  <si>
    <t>5,11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</si>
  <si>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</si>
  <si>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</si>
  <si>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</si>
  <si>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</si>
  <si>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</si>
  <si>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</si>
  <si>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</si>
  <si>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5,12</t>
  </si>
  <si>
    <t>22.2.01.04</t>
  </si>
  <si>
    <t>Изоляторы штыревые</t>
  </si>
  <si>
    <t>5,13</t>
  </si>
  <si>
    <t>22.2.02.21</t>
  </si>
  <si>
    <t>Штыри</t>
  </si>
  <si>
    <t>5,14</t>
  </si>
  <si>
    <t>22.2.02.23</t>
  </si>
  <si>
    <t>Металлические плакаты</t>
  </si>
  <si>
    <t>6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</si>
  <si>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</si>
  <si>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</si>
  <si>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</si>
  <si>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6,1</t>
  </si>
  <si>
    <t>6,2</t>
  </si>
  <si>
    <t>Узел крепления подкоса</t>
  </si>
  <si>
    <t>[1 160,38 /  7,5]</t>
  </si>
  <si>
    <t>6,3</t>
  </si>
  <si>
    <t>Стойка железобетонная</t>
  </si>
  <si>
    <t>6,4</t>
  </si>
  <si>
    <t>Траверсы с хомутом</t>
  </si>
  <si>
    <t>6,5</t>
  </si>
  <si>
    <t>Уголок 50х50х5</t>
  </si>
  <si>
    <t>[45,23 /  7,5]</t>
  </si>
  <si>
    <t>6,6</t>
  </si>
  <si>
    <t>[281,4 /  7,5]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</si>
  <si>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</si>
  <si>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</si>
  <si>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</si>
  <si>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</si>
  <si>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</si>
  <si>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</si>
  <si>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</si>
  <si>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</si>
  <si>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</si>
  <si>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7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</si>
  <si>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</si>
  <si>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</si>
  <si>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</si>
  <si>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</si>
  <si>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7,1</t>
  </si>
  <si>
    <t>Звено промежут. ПРТ 7-1</t>
  </si>
  <si>
    <t>[210,43 /  7,5]</t>
  </si>
  <si>
    <t>7,2</t>
  </si>
  <si>
    <t>Зажим анкерный PAZ 3</t>
  </si>
  <si>
    <t>[879,65 /  7,5]</t>
  </si>
  <si>
    <t>7,3</t>
  </si>
  <si>
    <t>Зажим PAZ 3</t>
  </si>
  <si>
    <t>[589,79 /  7,5]</t>
  </si>
  <si>
    <t>7,4</t>
  </si>
  <si>
    <t>Зажим анкерный RP</t>
  </si>
  <si>
    <t>[1 154,88 /  7,5]</t>
  </si>
  <si>
    <t>7,5</t>
  </si>
  <si>
    <t>Ушко однолапчатое</t>
  </si>
  <si>
    <t>[330,65 /  7,5]</t>
  </si>
  <si>
    <t>7,6</t>
  </si>
  <si>
    <t>Зажим аппаратный А1 А-70-2</t>
  </si>
  <si>
    <t>[166 /  7,5]</t>
  </si>
  <si>
    <t>7,7</t>
  </si>
  <si>
    <t>Наконечник 2НБ-1 25-50</t>
  </si>
  <si>
    <t>[184,33 /  7,5]</t>
  </si>
  <si>
    <t>7,8</t>
  </si>
  <si>
    <t>Скоба СК-7-1</t>
  </si>
  <si>
    <t>ФССЦ-2001, 01.3.01.01-0009, приказ Минстроя России №1039/пр от 30.12.2016г.</t>
  </si>
  <si>
    <t>[216,61 /  7,5]</t>
  </si>
  <si>
    <t>7,9</t>
  </si>
  <si>
    <t>Провод СИП 3 1х95</t>
  </si>
  <si>
    <t>м</t>
  </si>
  <si>
    <t>[58,3 /  7,5]</t>
  </si>
  <si>
    <t>7,10</t>
  </si>
  <si>
    <t>Бугель NB 20</t>
  </si>
  <si>
    <t>[32,59 /  7,5]</t>
  </si>
  <si>
    <t>7,11</t>
  </si>
  <si>
    <t>Вязка спиральная ВС</t>
  </si>
  <si>
    <t>ФССЦ-2001, 10.1.02.03-0002, приказ Минстроя России №1039/пр от 30.12.2016г.</t>
  </si>
  <si>
    <t>[316,18 /  7,5]</t>
  </si>
  <si>
    <t>7,12</t>
  </si>
  <si>
    <t>Лента крепления  F  207</t>
  </si>
  <si>
    <t>ФССЦ-2001, 14.5.09.11-0101, приказ Минстроя России №1039/пр от 30.12.2016г.</t>
  </si>
  <si>
    <t>[138,7 /  7,5]</t>
  </si>
  <si>
    <t>7,13</t>
  </si>
  <si>
    <t>Скрепа  NS 20</t>
  </si>
  <si>
    <t>ФССЦ-2001, 20.1.02.15-0011, приказ Минстроя России №1039/пр от 30.12.2016г.</t>
  </si>
  <si>
    <t>[21,82 /  7,5]</t>
  </si>
  <si>
    <t>7,14</t>
  </si>
  <si>
    <t>Колпачок К 9</t>
  </si>
  <si>
    <t>[22,73 /  7,5]</t>
  </si>
  <si>
    <t>7,15</t>
  </si>
  <si>
    <t>Наконечник ТМ</t>
  </si>
  <si>
    <t>[63,24 /  7,5]</t>
  </si>
  <si>
    <t>7,16</t>
  </si>
  <si>
    <t>Изоляторы подвесные</t>
  </si>
  <si>
    <t>[556,23 /  7,5]</t>
  </si>
  <si>
    <t>8</t>
  </si>
  <si>
    <t>33-04-009-14</t>
  </si>
  <si>
    <t>При увеличении количества опор на 1 км ВЛ добавлять к расценке 33-04-009-06</t>
  </si>
  <si>
    <t>ФЕР-2001, 33-04-009-14, приказ Минстроя России №1039/пр от 30.12.2016г.</t>
  </si>
  <si>
    <t>8,1</t>
  </si>
  <si>
    <t>8,2</t>
  </si>
  <si>
    <t>01.3.01.06-0038</t>
  </si>
  <si>
    <t>Смазка ЗЭС</t>
  </si>
  <si>
    <t>8,3</t>
  </si>
  <si>
    <t>8,4</t>
  </si>
  <si>
    <t>10.1.02.03-0002</t>
  </si>
  <si>
    <t>Проволока из алюминия диаметром 3 мм</t>
  </si>
  <si>
    <t>8,5</t>
  </si>
  <si>
    <t>14.5.09.11-0101</t>
  </si>
  <si>
    <t>Уайт-спирит</t>
  </si>
  <si>
    <t>8,6</t>
  </si>
  <si>
    <t>20.1.02.15-0011</t>
  </si>
  <si>
    <t>Соединитель алюминиевых и сталеалюминиевых проводов (СОАС) 062-3</t>
  </si>
  <si>
    <t>9</t>
  </si>
  <si>
    <t>м08-02-346-01</t>
  </si>
  <si>
    <t>Подвеска группового заземляющего проводника на: опоре</t>
  </si>
  <si>
    <t>ФЕРм-2001, м08-02-346-01,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</si>
  <si>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</si>
  <si>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</si>
  <si>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</si>
  <si>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9,1</t>
  </si>
  <si>
    <t>999-9950</t>
  </si>
  <si>
    <t>Вспомогательные ненормируемые материалы (2% от ОЗП)</t>
  </si>
  <si>
    <t>РУБ</t>
  </si>
  <si>
    <t>10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</si>
  <si>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</si>
  <si>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</si>
  <si>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</si>
  <si>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</si>
  <si>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10,1</t>
  </si>
  <si>
    <t>Разъединитель РЛНД</t>
  </si>
  <si>
    <t>[7 610 /  7,5]</t>
  </si>
  <si>
    <t>10,2</t>
  </si>
  <si>
    <t>Вязка спиральная</t>
  </si>
  <si>
    <t>[292,53 /  7,5]</t>
  </si>
  <si>
    <t>10,3</t>
  </si>
  <si>
    <t>Полоса Ст3 25х4</t>
  </si>
  <si>
    <t>[52,3 /  7,5]</t>
  </si>
  <si>
    <t>10,4</t>
  </si>
  <si>
    <t>Труба ВГП 25х2,8</t>
  </si>
  <si>
    <t>[45,88 /  7,5]</t>
  </si>
  <si>
    <t>10,5</t>
  </si>
  <si>
    <t>07.1.04.02</t>
  </si>
  <si>
    <t>Детали крепления стальные</t>
  </si>
  <si>
    <t>10,6</t>
  </si>
  <si>
    <t>10,7</t>
  </si>
  <si>
    <t>10,8</t>
  </si>
  <si>
    <t>10,9</t>
  </si>
  <si>
    <t>10,10</t>
  </si>
  <si>
    <t>21.2.01.02</t>
  </si>
  <si>
    <t>Провода неизолированные</t>
  </si>
  <si>
    <t>10,11</t>
  </si>
  <si>
    <t>11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</si>
  <si>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</si>
  <si>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</si>
  <si>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</si>
  <si>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11,1</t>
  </si>
  <si>
    <t>Разрядник РВО 10 У1</t>
  </si>
  <si>
    <t>[2 026,43 /  7,5]</t>
  </si>
  <si>
    <t>11,2</t>
  </si>
  <si>
    <t>Разрядник РДИП</t>
  </si>
  <si>
    <t>[5 210 /  7,5]</t>
  </si>
  <si>
    <t>11,3</t>
  </si>
  <si>
    <t>Болты с гайками и шайбами строительные</t>
  </si>
  <si>
    <t>11,4</t>
  </si>
  <si>
    <t>11,5</t>
  </si>
  <si>
    <t>11,6</t>
  </si>
  <si>
    <t>11,7</t>
  </si>
  <si>
    <t>11,8</t>
  </si>
  <si>
    <t>11,9</t>
  </si>
  <si>
    <t>11,10</t>
  </si>
  <si>
    <t>12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</si>
  <si>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</si>
  <si>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</si>
  <si>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</si>
  <si>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12,1</t>
  </si>
  <si>
    <t>Арматура А1 10мм</t>
  </si>
  <si>
    <t>[44,71 /  7,5]</t>
  </si>
  <si>
    <t>12,2</t>
  </si>
  <si>
    <t>Арматура А1  8мм</t>
  </si>
  <si>
    <t>ФССЦ-2001, 01.7.11.07-0032, приказ Минстроя России №1039/пр от 30.12.2016г.</t>
  </si>
  <si>
    <t>[44,88 /  7,5]</t>
  </si>
  <si>
    <t>12,3</t>
  </si>
  <si>
    <t>Повторное заземление</t>
  </si>
  <si>
    <t>ФССЦ-2001, 08.4.03.02-0004, приказ Минстроя России №1039/пр от 30.12.2016г.</t>
  </si>
  <si>
    <t>[488,78 /  7,5]</t>
  </si>
  <si>
    <t>13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</si>
  <si>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</si>
  <si>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</si>
  <si>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</si>
  <si>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</si>
  <si>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</si>
  <si>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</si>
  <si>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14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</si>
  <si>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</si>
  <si>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</si>
  <si>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</si>
  <si>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</si>
  <si>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15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</si>
  <si>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</si>
  <si>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</si>
  <si>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</si>
  <si>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</si>
  <si>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</si>
  <si>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</si>
  <si>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</si>
  <si>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</si>
  <si>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</si>
  <si>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</si>
  <si>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</si>
  <si>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</si>
  <si>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</si>
  <si>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</si>
  <si>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</si>
  <si>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</si>
  <si>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</si>
  <si>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</si>
  <si>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</si>
  <si>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</si>
  <si>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</si>
  <si>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</si>
  <si>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</si>
  <si>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</si>
  <si>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</si>
  <si>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</si>
  <si>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</si>
  <si>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</si>
  <si>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</si>
  <si>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</si>
  <si>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</si>
  <si>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</si>
  <si>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</si>
  <si>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</si>
  <si>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</si>
  <si>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</si>
  <si>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</si>
  <si>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</si>
  <si>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</si>
  <si>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</si>
  <si>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</si>
  <si>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</si>
  <si>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</si>
  <si>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</si>
  <si>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</si>
  <si>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</si>
  <si>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</si>
  <si>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</si>
  <si>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</si>
  <si>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</si>
  <si>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</si>
  <si>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</si>
  <si>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</si>
  <si>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</si>
  <si>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</si>
  <si>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</si>
  <si>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</si>
  <si>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</si>
  <si>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</si>
  <si>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</si>
  <si>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</si>
  <si>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</si>
  <si>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</si>
  <si>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</si>
  <si>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</si>
  <si>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</si>
  <si>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</si>
  <si>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</si>
  <si>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</si>
  <si>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</si>
  <si>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</si>
  <si>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</si>
  <si>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</si>
  <si>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</si>
  <si>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</si>
  <si>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</si>
  <si>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</si>
  <si>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</si>
  <si>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</si>
  <si>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</si>
  <si>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</si>
  <si>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</si>
  <si>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</si>
  <si>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</si>
  <si>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</si>
  <si>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</si>
  <si>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</si>
  <si>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</si>
  <si>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</si>
  <si>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</si>
  <si>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</si>
  <si>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</si>
  <si>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</si>
  <si>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</si>
  <si>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</si>
  <si>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</si>
  <si>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</si>
  <si>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</si>
  <si>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</si>
  <si>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</si>
  <si>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</si>
  <si>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</si>
  <si>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</si>
  <si>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</si>
  <si>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</si>
  <si>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</si>
  <si>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</si>
  <si>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</si>
  <si>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</si>
  <si>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</si>
  <si>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</si>
  <si>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</si>
  <si>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</si>
  <si>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</si>
  <si>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</si>
  <si>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</si>
  <si>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</si>
  <si>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</si>
  <si>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</si>
  <si>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</si>
  <si>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</si>
  <si>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</si>
  <si>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</si>
  <si>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1-100-35</t>
  </si>
  <si>
    <t>Рабочий среднего разряда 3.5</t>
  </si>
  <si>
    <t>чел.-ч.</t>
  </si>
  <si>
    <t>4-100-00</t>
  </si>
  <si>
    <t>Затраты труда машинистов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</si>
  <si>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</si>
  <si>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</si>
  <si>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</si>
  <si>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</si>
  <si>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</si>
  <si>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</si>
  <si>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</si>
  <si>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1-100-30</t>
  </si>
  <si>
    <t>Рабочий среднего разряда 3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</si>
  <si>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</si>
  <si>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</si>
  <si>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</si>
  <si>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1-100-25</t>
  </si>
  <si>
    <t>Рабочий среднего разряда 2.5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</si>
  <si>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</si>
  <si>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</si>
  <si>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</si>
  <si>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</si>
  <si>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</si>
  <si>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</si>
  <si>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</si>
  <si>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</si>
  <si>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</si>
  <si>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</si>
  <si>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</si>
  <si>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</si>
  <si>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</si>
  <si>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1-100-40</t>
  </si>
  <si>
    <t>Рабочий среднего разряда 4</t>
  </si>
  <si>
    <t>1-100-42</t>
  </si>
  <si>
    <t>Рабочий среднего разряда 4.2</t>
  </si>
  <si>
    <t>91.06.09-001</t>
  </si>
  <si>
    <t>ФСЭМ-2001, 91.06.09-001, приказ Минстроя России №1039/пр от 30.12.2016г.</t>
  </si>
  <si>
    <t>Вышка телескопическая 25 м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</si>
  <si>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</si>
  <si>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</si>
  <si>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</si>
  <si>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</si>
  <si>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</si>
  <si>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</si>
  <si>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</si>
  <si>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</si>
  <si>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</si>
  <si>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</si>
  <si>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</si>
  <si>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</si>
  <si>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</si>
  <si>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</si>
  <si>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</si>
  <si>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</si>
  <si>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</si>
  <si>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</si>
  <si>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</si>
  <si>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</si>
  <si>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</si>
  <si>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</si>
  <si>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</si>
  <si>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01.3.01.06-0046</t>
  </si>
  <si>
    <t>Смазка солидол жировой марки «Ж»</t>
  </si>
  <si>
    <t>01.7.15.03-0041</t>
  </si>
  <si>
    <t>01.3.01.01-0009</t>
  </si>
  <si>
    <t>Бензин растворитель</t>
  </si>
  <si>
    <t>22.2.01.08</t>
  </si>
  <si>
    <t>Изоляторы линейные подвесные тарельчатые</t>
  </si>
  <si>
    <t>Арматура линейная</t>
  </si>
  <si>
    <t>01.7.11.07-0032</t>
  </si>
  <si>
    <t>Электроды диаметром 4 мм Э42</t>
  </si>
  <si>
    <t>08.4.03.02-0004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</si>
  <si>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</si>
  <si>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</si>
  <si>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</si>
  <si>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</si>
  <si>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</si>
  <si>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</si>
  <si>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</si>
  <si>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</si>
  <si>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</si>
  <si>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</si>
  <si>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</si>
  <si>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</si>
  <si>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</si>
  <si>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</si>
  <si>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</si>
  <si>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</si>
  <si>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</si>
  <si>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</si>
  <si>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</si>
  <si>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</si>
  <si>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</si>
  <si>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</si>
  <si>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</si>
  <si>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</si>
  <si>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</si>
  <si>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</si>
  <si>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</si>
  <si>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</si>
  <si>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</si>
  <si>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</si>
  <si>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</si>
  <si>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</si>
  <si>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</si>
  <si>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</si>
  <si>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</si>
  <si>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</si>
  <si>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</si>
  <si>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</si>
  <si>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</si>
  <si>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</si>
  <si>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</si>
  <si>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</si>
  <si>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</si>
  <si>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</si>
  <si>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</si>
  <si>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</si>
  <si>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</si>
  <si>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</si>
  <si>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</si>
  <si>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</si>
  <si>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</si>
  <si>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</si>
  <si>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</si>
  <si>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</si>
  <si>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</si>
  <si>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</si>
  <si>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</si>
  <si>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</si>
  <si>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</si>
  <si>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</si>
  <si>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</si>
  <si>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</si>
  <si>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</si>
  <si>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</si>
  <si>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*1,2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</si>
  <si>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</si>
  <si>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</si>
  <si>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</si>
  <si>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</si>
  <si>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</si>
  <si>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</si>
  <si>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</si>
  <si>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</si>
  <si>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</si>
  <si>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</si>
  <si>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</si>
  <si>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</si>
  <si>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</si>
  <si>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</si>
  <si>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</si>
  <si>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</si>
  <si>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</si>
  <si>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[210,43 /  7,5] = 28.06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</si>
  <si>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</si>
  <si>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</si>
  <si>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</si>
  <si>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</si>
  <si>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</si>
  <si>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</si>
  <si>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</si>
  <si>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[58,3 /  7,5] = 7.77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</si>
  <si>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</si>
  <si>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</si>
  <si>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</si>
  <si>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</si>
  <si>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[22,73 /  7,5] = 3.03</t>
  </si>
  <si>
    <t xml:space="preserve">   [63,24 /  7,5] = 8.43</t>
  </si>
  <si>
    <t xml:space="preserve">   [556,23 /  7,5] = 74.16</t>
  </si>
  <si>
    <t>95%*0,85=81%</t>
  </si>
  <si>
    <t>65%*0,8=52%</t>
  </si>
  <si>
    <t xml:space="preserve">   [7 610 /  7,5] = 1014.67</t>
  </si>
  <si>
    <t xml:space="preserve">   [292,53 /  7,5] = 39</t>
  </si>
  <si>
    <t xml:space="preserve">   [52,3 /  7,5] = 6.97</t>
  </si>
  <si>
    <t xml:space="preserve">   [45,88 /  7,5] = 6.12</t>
  </si>
  <si>
    <t xml:space="preserve">   [5 210 /  7,5] = 694.67</t>
  </si>
  <si>
    <t xml:space="preserve">   [44,71 /  7,5] = 5.96</t>
  </si>
  <si>
    <t xml:space="preserve">   [44,88 /  7,5] = 5.98</t>
  </si>
  <si>
    <t xml:space="preserve">   [488,78 /  7,5] = 65.17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</si>
  <si>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</si>
  <si>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</si>
  <si>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</si>
  <si>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</si>
  <si>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</si>
  <si>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</si>
  <si>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</si>
  <si>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</si>
  <si>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</si>
  <si>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</si>
  <si>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</si>
  <si>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</si>
  <si>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</si>
  <si>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</si>
  <si>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</si>
  <si>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</si>
  <si>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</si>
  <si>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</si>
  <si>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</si>
  <si>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</si>
  <si>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</si>
  <si>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</si>
  <si>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</si>
  <si>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</si>
  <si>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</si>
  <si>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</si>
  <si>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</si>
  <si>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</si>
  <si>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воздушных линий на один км ВЛЗ СИП 3 1х95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</si>
</sst>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0" fillId="0" borderId="0" xfId="0" applyNumberFormat="1"/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7"/>
  <sheetViews>
    <sheetView tabSelected="1" zoomScale="151" zoomScaleNormal="151" workbookViewId="0">
      <selection activeCell="A34" sqref="A34:K3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497</v>
      </c>
    </row>
    <row r="2" spans="1:255" hidden="1" outlineLevel="1" x14ac:dyDescent="0.2">
      <c r="A2" s="133"/>
      <c r="B2" s="133"/>
      <c r="C2" s="133"/>
      <c r="D2" s="133"/>
      <c r="E2" s="133"/>
      <c r="F2" s="133"/>
      <c r="G2" s="133"/>
      <c r="H2" s="90" t="s">
        <v>498</v>
      </c>
      <c r="I2" s="90"/>
      <c r="J2" s="90"/>
      <c r="K2" s="90"/>
    </row>
    <row r="3" spans="1:255" hidden="1" outlineLevel="1" x14ac:dyDescent="0.2">
      <c r="A3" s="133"/>
      <c r="B3" s="133"/>
      <c r="C3" s="133"/>
      <c r="D3" s="133"/>
      <c r="E3" s="133"/>
      <c r="F3" s="133"/>
      <c r="G3" s="133"/>
      <c r="H3" s="90" t="s">
        <v>499</v>
      </c>
      <c r="I3" s="90"/>
      <c r="J3" s="90"/>
      <c r="K3" s="90"/>
    </row>
    <row r="4" spans="1:255" hidden="1" outlineLevel="1" x14ac:dyDescent="0.2">
      <c r="A4" s="133"/>
      <c r="B4" s="133"/>
      <c r="C4" s="133"/>
      <c r="D4" s="133"/>
      <c r="E4" s="133"/>
      <c r="F4" s="133"/>
      <c r="G4" s="133"/>
      <c r="H4" s="90" t="s">
        <v>500</v>
      </c>
      <c r="I4" s="90"/>
      <c r="J4" s="90"/>
      <c r="K4" s="90"/>
    </row>
    <row r="5" spans="1:255" s="12" customFormat="1" ht="11.25" hidden="1" outlineLevel="1" x14ac:dyDescent="0.2">
      <c r="J5" s="91" t="s">
        <v>501</v>
      </c>
      <c r="K5" s="92"/>
    </row>
    <row r="6" spans="1:255" s="14" customFormat="1" ht="9.75" hidden="1" outlineLevel="1" x14ac:dyDescent="0.2">
      <c r="I6" s="15" t="s">
        <v>502</v>
      </c>
      <c r="J6" s="93" t="s">
        <v>503</v>
      </c>
      <c r="K6" s="94"/>
    </row>
    <row r="7" spans="1:255" hidden="1" outlineLevel="1" x14ac:dyDescent="0.2">
      <c r="A7" s="16" t="s">
        <v>504</v>
      </c>
      <c r="B7" s="134"/>
      <c r="C7" s="95"/>
      <c r="D7" s="95"/>
      <c r="E7" s="95"/>
      <c r="F7" s="95"/>
      <c r="G7" s="95"/>
      <c r="H7" s="133"/>
      <c r="I7" s="15" t="s">
        <v>505</v>
      </c>
      <c r="J7" s="96"/>
      <c r="K7" s="135"/>
      <c r="BR7" s="17">
        <f>C7</f>
        <v>0</v>
      </c>
      <c r="IU7" s="18"/>
    </row>
    <row r="8" spans="1:255" hidden="1" outlineLevel="1" x14ac:dyDescent="0.2">
      <c r="A8" s="16" t="s">
        <v>506</v>
      </c>
      <c r="B8" s="134"/>
      <c r="C8" s="99"/>
      <c r="D8" s="99"/>
      <c r="E8" s="99"/>
      <c r="F8" s="99"/>
      <c r="G8" s="99"/>
      <c r="H8" s="133"/>
      <c r="I8" s="15" t="s">
        <v>505</v>
      </c>
      <c r="J8" s="96"/>
      <c r="K8" s="135"/>
      <c r="BR8" s="17">
        <f>C8</f>
        <v>0</v>
      </c>
      <c r="IU8" s="18"/>
    </row>
    <row r="9" spans="1:255" hidden="1" outlineLevel="1" x14ac:dyDescent="0.2">
      <c r="A9" s="16" t="s">
        <v>507</v>
      </c>
      <c r="B9" s="134"/>
      <c r="C9" s="99"/>
      <c r="D9" s="99"/>
      <c r="E9" s="99"/>
      <c r="F9" s="99"/>
      <c r="G9" s="99"/>
      <c r="H9" s="133"/>
      <c r="I9" s="15" t="s">
        <v>505</v>
      </c>
      <c r="J9" s="96"/>
      <c r="K9" s="135"/>
      <c r="BR9" s="17">
        <f>C9</f>
        <v>0</v>
      </c>
      <c r="IU9" s="18"/>
    </row>
    <row r="10" spans="1:255" hidden="1" outlineLevel="1" x14ac:dyDescent="0.2">
      <c r="A10" s="16" t="s">
        <v>508</v>
      </c>
      <c r="B10" s="134"/>
      <c r="C10" s="99"/>
      <c r="D10" s="99"/>
      <c r="E10" s="99"/>
      <c r="F10" s="99"/>
      <c r="G10" s="99"/>
      <c r="H10" s="133"/>
      <c r="I10" s="15" t="s">
        <v>505</v>
      </c>
      <c r="J10" s="96"/>
      <c r="K10" s="135"/>
      <c r="BR10" s="17">
        <f>C10</f>
        <v>0</v>
      </c>
      <c r="IU10" s="18"/>
    </row>
    <row r="11" spans="1:255" hidden="1" outlineLevel="1" x14ac:dyDescent="0.2">
      <c r="A11" s="16" t="s">
        <v>509</v>
      </c>
      <c r="B11" s="133"/>
      <c r="C11" s="97"/>
      <c r="D11" s="99"/>
      <c r="E11" s="99"/>
      <c r="F11" s="99"/>
      <c r="G11" s="99"/>
      <c r="H11" s="12"/>
      <c r="I11" s="12"/>
      <c r="J11" s="96"/>
      <c r="K11" s="92"/>
      <c r="BS11" s="20">
        <f>C11</f>
        <v>0</v>
      </c>
      <c r="IU11" s="18"/>
    </row>
    <row r="12" spans="1:255" hidden="1" outlineLevel="1" x14ac:dyDescent="0.2">
      <c r="A12" s="16" t="s">
        <v>510</v>
      </c>
      <c r="B12" s="133"/>
      <c r="C12" s="97" t="s">
        <v>5</v>
      </c>
      <c r="D12" s="99"/>
      <c r="E12" s="99"/>
      <c r="F12" s="99"/>
      <c r="G12" s="99"/>
      <c r="H12" s="12"/>
      <c r="I12" s="12"/>
      <c r="J12" s="96"/>
      <c r="K12" s="92"/>
      <c r="BS12" s="20" t="str">
        <f>C12</f>
        <v>Реконструкция 6 10кВ СИП 3 1х95</v>
      </c>
      <c r="IU12" s="18"/>
    </row>
    <row r="13" spans="1:255" hidden="1" outlineLevel="1" x14ac:dyDescent="0.2">
      <c r="A13" s="16" t="s">
        <v>511</v>
      </c>
      <c r="B13" s="133"/>
      <c r="C13" s="98"/>
      <c r="D13" s="136"/>
      <c r="E13" s="136"/>
      <c r="F13" s="136"/>
      <c r="G13" s="136"/>
      <c r="H13" s="133"/>
      <c r="I13" s="15" t="s">
        <v>512</v>
      </c>
      <c r="J13" s="96"/>
      <c r="K13" s="92"/>
      <c r="BS13" s="20">
        <f>C13</f>
        <v>0</v>
      </c>
      <c r="IU13" s="18"/>
    </row>
    <row r="14" spans="1:255" hidden="1" outlineLevel="1" x14ac:dyDescent="0.2">
      <c r="A14" s="133"/>
      <c r="B14" s="133"/>
      <c r="C14" s="133"/>
      <c r="D14" s="133"/>
      <c r="E14" s="133"/>
      <c r="F14" s="133"/>
      <c r="G14" s="107" t="s">
        <v>513</v>
      </c>
      <c r="H14" s="107"/>
      <c r="I14" s="21" t="s">
        <v>514</v>
      </c>
      <c r="J14" s="108"/>
      <c r="K14" s="137"/>
      <c r="BW14" s="23">
        <f>J14</f>
        <v>0</v>
      </c>
      <c r="IU14" s="18"/>
    </row>
    <row r="15" spans="1:255" hidden="1" outlineLevel="1" x14ac:dyDescent="0.2">
      <c r="A15" s="133"/>
      <c r="B15" s="133"/>
      <c r="C15" s="133"/>
      <c r="D15" s="133"/>
      <c r="E15" s="133"/>
      <c r="F15" s="133"/>
      <c r="G15" s="133"/>
      <c r="H15" s="133"/>
      <c r="I15" s="22" t="s">
        <v>515</v>
      </c>
      <c r="J15" s="109"/>
      <c r="K15" s="138"/>
    </row>
    <row r="16" spans="1:255" s="14" customFormat="1" hidden="1" outlineLevel="1" x14ac:dyDescent="0.2">
      <c r="I16" s="15" t="s">
        <v>516</v>
      </c>
      <c r="J16" s="110"/>
      <c r="K16" s="111"/>
    </row>
    <row r="17" spans="1:255" hidden="1" outlineLevel="1" x14ac:dyDescent="0.2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255" hidden="1" outlineLevel="1" x14ac:dyDescent="0.2">
      <c r="A18" s="133"/>
      <c r="B18" s="133"/>
      <c r="C18" s="133"/>
      <c r="D18" s="133"/>
      <c r="E18" s="133"/>
      <c r="F18" s="133"/>
      <c r="G18" s="112" t="s">
        <v>517</v>
      </c>
      <c r="H18" s="112" t="s">
        <v>518</v>
      </c>
      <c r="I18" s="112" t="s">
        <v>519</v>
      </c>
      <c r="J18" s="114"/>
      <c r="K18" s="133"/>
    </row>
    <row r="19" spans="1:255" ht="13.5" hidden="1" outlineLevel="1" thickBot="1" x14ac:dyDescent="0.25">
      <c r="A19" s="133"/>
      <c r="B19" s="133"/>
      <c r="C19" s="133"/>
      <c r="D19" s="133"/>
      <c r="E19" s="133"/>
      <c r="F19" s="133"/>
      <c r="G19" s="113"/>
      <c r="H19" s="113"/>
      <c r="I19" s="24" t="s">
        <v>520</v>
      </c>
      <c r="J19" s="25" t="s">
        <v>521</v>
      </c>
      <c r="K19" s="133"/>
    </row>
    <row r="20" spans="1:255" ht="14.25" hidden="1" outlineLevel="1" thickBot="1" x14ac:dyDescent="0.3">
      <c r="A20" s="133"/>
      <c r="B20" s="133"/>
      <c r="C20" s="100" t="s">
        <v>522</v>
      </c>
      <c r="D20" s="139"/>
      <c r="E20" s="139"/>
      <c r="F20" s="101"/>
      <c r="G20" s="26"/>
      <c r="H20" s="27"/>
      <c r="I20" s="28"/>
      <c r="J20" s="29"/>
      <c r="K20" s="30"/>
    </row>
    <row r="21" spans="1:255" ht="13.5" hidden="1" outlineLevel="1" x14ac:dyDescent="0.25">
      <c r="A21" s="133"/>
      <c r="B21" s="133"/>
      <c r="C21" s="100" t="s">
        <v>523</v>
      </c>
      <c r="D21" s="139"/>
      <c r="E21" s="139"/>
      <c r="F21" s="139"/>
      <c r="G21" s="133"/>
      <c r="H21" s="133"/>
      <c r="I21" s="133"/>
      <c r="J21" s="133"/>
      <c r="K21" s="133"/>
    </row>
    <row r="22" spans="1:255" hidden="1" outlineLevel="1" x14ac:dyDescent="0.2">
      <c r="A22" s="102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255" hidden="1" outlineLevel="1" x14ac:dyDescent="0.2">
      <c r="A23" s="103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524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255" hidden="1" outlineLevel="1" x14ac:dyDescent="0.2">
      <c r="A25" s="14" t="s">
        <v>525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255" hidden="1" outlineLevel="1" x14ac:dyDescent="0.2">
      <c r="A26" s="14" t="s">
        <v>526</v>
      </c>
      <c r="B26" s="14"/>
      <c r="C26" s="14"/>
      <c r="D26" s="14"/>
      <c r="E26" s="104">
        <f>J255/1000</f>
        <v>1312.325</v>
      </c>
      <c r="F26" s="105"/>
      <c r="G26" s="14" t="s">
        <v>527</v>
      </c>
      <c r="H26" s="14"/>
      <c r="I26" s="14"/>
      <c r="J26" s="14"/>
      <c r="K26" s="14"/>
    </row>
    <row r="27" spans="1:255" collapsed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255" outlineLevel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32" t="s">
        <v>528</v>
      </c>
    </row>
    <row r="29" spans="1:255" outlineLevel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255" outlineLevel="1" x14ac:dyDescent="0.2">
      <c r="A30" s="16" t="s">
        <v>509</v>
      </c>
      <c r="B30" s="133"/>
      <c r="C30" s="106"/>
      <c r="D30" s="106"/>
      <c r="E30" s="106"/>
      <c r="F30" s="106"/>
      <c r="G30" s="106"/>
      <c r="H30" s="106"/>
      <c r="I30" s="106"/>
      <c r="J30" s="106"/>
      <c r="K30" s="106"/>
      <c r="BT30" s="33">
        <f>C30</f>
        <v>0</v>
      </c>
      <c r="IU30" s="18"/>
    </row>
    <row r="31" spans="1:255" outlineLevel="1" x14ac:dyDescent="0.2">
      <c r="A31" s="16" t="s">
        <v>510</v>
      </c>
      <c r="B31" s="133"/>
      <c r="C31" s="106"/>
      <c r="D31" s="106"/>
      <c r="E31" s="106"/>
      <c r="F31" s="106"/>
      <c r="G31" s="106"/>
      <c r="H31" s="106"/>
      <c r="I31" s="106"/>
      <c r="J31" s="106"/>
      <c r="K31" s="106"/>
      <c r="BT31" s="33">
        <f>C31</f>
        <v>0</v>
      </c>
      <c r="IU31" s="18"/>
    </row>
    <row r="32" spans="1:255" outlineLevel="1" x14ac:dyDescent="0.2">
      <c r="A32" s="16" t="s">
        <v>529</v>
      </c>
      <c r="B32" s="133"/>
      <c r="C32" s="119" t="s">
        <v>530</v>
      </c>
      <c r="D32" s="106"/>
      <c r="E32" s="106"/>
      <c r="F32" s="106"/>
      <c r="G32" s="106"/>
      <c r="H32" s="106"/>
      <c r="I32" s="106"/>
      <c r="J32" s="106"/>
      <c r="K32" s="106"/>
      <c r="BT32" s="34" t="str">
        <f>C32</f>
        <v xml:space="preserve"> </v>
      </c>
      <c r="IU32" s="18"/>
    </row>
    <row r="33" spans="1:255" outlineLevel="1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255" ht="18.75" outlineLevel="1" x14ac:dyDescent="0.3">
      <c r="A34" s="120" t="s">
        <v>531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 t="s">
        <v>626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532</v>
      </c>
      <c r="AA35" s="18"/>
      <c r="AB35" s="18" t="s">
        <v>533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>Реконструкция воздушных линий на один км ВЛЗ СИП 3 1х95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534</v>
      </c>
      <c r="B36" s="133"/>
      <c r="C36" s="106"/>
      <c r="D36" s="106"/>
      <c r="E36" s="106"/>
      <c r="F36" s="106"/>
      <c r="G36" s="106"/>
      <c r="H36" s="106"/>
      <c r="I36" s="106"/>
      <c r="J36" s="106"/>
      <c r="K36" s="106"/>
      <c r="BT36" s="33">
        <f>C36</f>
        <v>0</v>
      </c>
      <c r="IU36" s="18"/>
    </row>
    <row r="37" spans="1:255" outlineLevel="1" x14ac:dyDescent="0.2">
      <c r="A37" s="133"/>
      <c r="B37" s="133"/>
      <c r="C37" s="133"/>
      <c r="D37" s="133"/>
      <c r="E37" s="133"/>
      <c r="F37" s="133"/>
      <c r="G37" s="133"/>
      <c r="H37" s="133"/>
      <c r="I37" s="35" t="s">
        <v>603</v>
      </c>
      <c r="J37" s="35" t="s">
        <v>536</v>
      </c>
      <c r="K37" s="133"/>
    </row>
    <row r="38" spans="1:255" outlineLevel="1" x14ac:dyDescent="0.2">
      <c r="A38" s="14" t="s">
        <v>535</v>
      </c>
      <c r="B38" s="133"/>
      <c r="C38" s="133"/>
      <c r="D38" s="133"/>
      <c r="E38" s="133"/>
      <c r="F38" s="133"/>
      <c r="G38" s="36" t="s">
        <v>537</v>
      </c>
      <c r="H38" s="133"/>
      <c r="I38" s="37">
        <f>H255/1000</f>
        <v>140.82</v>
      </c>
      <c r="J38" s="37">
        <f>J255/1000</f>
        <v>1312.325</v>
      </c>
      <c r="K38" s="14" t="s">
        <v>538</v>
      </c>
    </row>
    <row r="39" spans="1:255" outlineLevel="1" x14ac:dyDescent="0.2">
      <c r="A39" s="14" t="s">
        <v>525</v>
      </c>
      <c r="B39" s="133"/>
      <c r="C39" s="133"/>
      <c r="D39" s="133"/>
      <c r="E39" s="133"/>
      <c r="F39" s="133"/>
      <c r="G39" s="36" t="s">
        <v>539</v>
      </c>
      <c r="H39" s="133"/>
      <c r="I39" s="37">
        <f>ET238</f>
        <v>570.39599999999996</v>
      </c>
      <c r="J39" s="37">
        <f>CW238</f>
        <v>570.39599999999996</v>
      </c>
      <c r="K39" s="14" t="s">
        <v>540</v>
      </c>
    </row>
    <row r="40" spans="1:255" ht="13.5" outlineLevel="1" thickBot="1" x14ac:dyDescent="0.25">
      <c r="A40" s="133"/>
      <c r="B40" s="133"/>
      <c r="C40" s="133"/>
      <c r="D40" s="133"/>
      <c r="E40" s="133"/>
      <c r="F40" s="133"/>
      <c r="G40" s="36" t="s">
        <v>541</v>
      </c>
      <c r="H40" s="133"/>
      <c r="I40" s="37">
        <f>(EW238+EY238)/1000</f>
        <v>7.5890000000000004</v>
      </c>
      <c r="J40" s="37">
        <f>(CZ238+DB238)/1000</f>
        <v>138.85900000000001</v>
      </c>
      <c r="K40" s="14" t="s">
        <v>538</v>
      </c>
    </row>
    <row r="41" spans="1:255" x14ac:dyDescent="0.2">
      <c r="A41" s="122" t="s">
        <v>542</v>
      </c>
      <c r="B41" s="115" t="s">
        <v>543</v>
      </c>
      <c r="C41" s="115" t="s">
        <v>544</v>
      </c>
      <c r="D41" s="115" t="s">
        <v>545</v>
      </c>
      <c r="E41" s="115" t="s">
        <v>546</v>
      </c>
      <c r="F41" s="115" t="s">
        <v>547</v>
      </c>
      <c r="G41" s="115" t="s">
        <v>548</v>
      </c>
      <c r="H41" s="115" t="s">
        <v>549</v>
      </c>
      <c r="I41" s="115" t="s">
        <v>550</v>
      </c>
      <c r="J41" s="115" t="s">
        <v>551</v>
      </c>
      <c r="K41" s="117" t="s">
        <v>552</v>
      </c>
    </row>
    <row r="42" spans="1:255" x14ac:dyDescent="0.2">
      <c r="A42" s="123"/>
      <c r="B42" s="116"/>
      <c r="C42" s="116"/>
      <c r="D42" s="116"/>
      <c r="E42" s="116"/>
      <c r="F42" s="116"/>
      <c r="G42" s="116"/>
      <c r="H42" s="116"/>
      <c r="I42" s="116"/>
      <c r="J42" s="116"/>
      <c r="K42" s="118"/>
    </row>
    <row r="43" spans="1:255" x14ac:dyDescent="0.2">
      <c r="A43" s="123"/>
      <c r="B43" s="116"/>
      <c r="C43" s="116"/>
      <c r="D43" s="116"/>
      <c r="E43" s="116"/>
      <c r="F43" s="116"/>
      <c r="G43" s="116"/>
      <c r="H43" s="116"/>
      <c r="I43" s="116"/>
      <c r="J43" s="116"/>
      <c r="K43" s="118"/>
    </row>
    <row r="44" spans="1:255" ht="13.5" thickBot="1" x14ac:dyDescent="0.25">
      <c r="A44" s="123"/>
      <c r="B44" s="116"/>
      <c r="C44" s="116"/>
      <c r="D44" s="116"/>
      <c r="E44" s="116"/>
      <c r="F44" s="116"/>
      <c r="G44" s="116"/>
      <c r="H44" s="116"/>
      <c r="I44" s="116"/>
      <c r="J44" s="116"/>
      <c r="K44" s="118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3.75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17</v>
      </c>
      <c r="F46" s="43">
        <f>Source!AK25</f>
        <v>70.94</v>
      </c>
      <c r="G46" s="141" t="s">
        <v>23</v>
      </c>
      <c r="H46" s="43">
        <f>Source!AB25</f>
        <v>85.13</v>
      </c>
      <c r="I46" s="44"/>
      <c r="J46" s="142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553</v>
      </c>
      <c r="D47" s="48"/>
      <c r="E47" s="49"/>
      <c r="F47" s="51">
        <v>7.35</v>
      </c>
      <c r="G47" s="143" t="s">
        <v>554</v>
      </c>
      <c r="H47" s="51">
        <f>Source!AF25</f>
        <v>8.82</v>
      </c>
      <c r="I47" s="52">
        <f>T47</f>
        <v>150</v>
      </c>
      <c r="J47" s="143">
        <v>18.3</v>
      </c>
      <c r="K47" s="53">
        <f>U47</f>
        <v>2744</v>
      </c>
      <c r="O47" s="18"/>
      <c r="P47" s="18"/>
      <c r="Q47" s="18"/>
      <c r="R47" s="18"/>
      <c r="S47" s="18"/>
      <c r="T47" s="18">
        <f>ROUND(Source!AF25*Source!AV25*Source!I25,0)</f>
        <v>150</v>
      </c>
      <c r="U47" s="18">
        <f>Source!S25</f>
        <v>2744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150</v>
      </c>
      <c r="GK47" s="18">
        <f>T47</f>
        <v>150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150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555</v>
      </c>
      <c r="D48" s="56"/>
      <c r="E48" s="57"/>
      <c r="F48" s="61">
        <v>63.59</v>
      </c>
      <c r="G48" s="58" t="s">
        <v>554</v>
      </c>
      <c r="H48" s="61">
        <f>Source!AD25</f>
        <v>76.31</v>
      </c>
      <c r="I48" s="62">
        <f>T48</f>
        <v>1297</v>
      </c>
      <c r="J48" s="58">
        <v>12.5</v>
      </c>
      <c r="K48" s="63">
        <f>U48</f>
        <v>16216</v>
      </c>
      <c r="O48" s="18"/>
      <c r="P48" s="18"/>
      <c r="Q48" s="18"/>
      <c r="R48" s="18"/>
      <c r="S48" s="18"/>
      <c r="T48" s="18">
        <f>ROUND(Source!AD25*Source!AV25*Source!I25,0)</f>
        <v>1297</v>
      </c>
      <c r="U48" s="18">
        <f>Source!Q25</f>
        <v>16216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1297</v>
      </c>
      <c r="GK48" s="18"/>
      <c r="GL48" s="18">
        <f>T48</f>
        <v>1297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1297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556</v>
      </c>
      <c r="D49" s="56"/>
      <c r="E49" s="57"/>
      <c r="F49" s="61">
        <v>5.56</v>
      </c>
      <c r="G49" s="58" t="s">
        <v>554</v>
      </c>
      <c r="H49" s="61">
        <f>Source!AE25</f>
        <v>6.67</v>
      </c>
      <c r="I49" s="62">
        <f>GM49</f>
        <v>113</v>
      </c>
      <c r="J49" s="58">
        <v>18.3</v>
      </c>
      <c r="K49" s="63">
        <f>Source!R25</f>
        <v>2075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ROUND(Source!AE25*Source!AV25*Source!I25,0)</f>
        <v>113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9"/>
      <c r="B50" s="55"/>
      <c r="C50" s="55" t="s">
        <v>557</v>
      </c>
      <c r="D50" s="56"/>
      <c r="E50" s="57">
        <v>105</v>
      </c>
      <c r="F50" s="62" t="s">
        <v>558</v>
      </c>
      <c r="G50" s="58"/>
      <c r="H50" s="61">
        <f>ROUND((Source!AF25*Source!AV25+Source!AE25*Source!AV25)*(Source!FX25)/100,2)</f>
        <v>16.260000000000002</v>
      </c>
      <c r="I50" s="62">
        <f>T50</f>
        <v>276</v>
      </c>
      <c r="J50" s="58" t="s">
        <v>559</v>
      </c>
      <c r="K50" s="63">
        <f>U50</f>
        <v>4289</v>
      </c>
      <c r="O50" s="18"/>
      <c r="P50" s="18"/>
      <c r="Q50" s="18"/>
      <c r="R50" s="18"/>
      <c r="S50" s="18"/>
      <c r="T50" s="18">
        <f>ROUND((ROUND(Source!AF25*Source!AV25*Source!I25,0)+ROUND(Source!AE25*Source!AV25*Source!I25,0))*(Source!FX25)/100,0)</f>
        <v>276</v>
      </c>
      <c r="U50" s="18">
        <f>Source!X25</f>
        <v>4289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276</v>
      </c>
      <c r="GZ50" s="18"/>
      <c r="HA50" s="18"/>
      <c r="HB50" s="18">
        <f>T50</f>
        <v>276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5"/>
      <c r="C51" s="55" t="s">
        <v>560</v>
      </c>
      <c r="D51" s="56"/>
      <c r="E51" s="57">
        <v>60</v>
      </c>
      <c r="F51" s="62" t="s">
        <v>558</v>
      </c>
      <c r="G51" s="58"/>
      <c r="H51" s="61">
        <f>ROUND((Source!AF25*Source!AV25+Source!AE25*Source!AV25)*(Source!FY25)/100,2)</f>
        <v>9.2899999999999991</v>
      </c>
      <c r="I51" s="62">
        <f>T51</f>
        <v>158</v>
      </c>
      <c r="J51" s="58" t="s">
        <v>561</v>
      </c>
      <c r="K51" s="63">
        <f>U51</f>
        <v>2313</v>
      </c>
      <c r="O51" s="18"/>
      <c r="P51" s="18"/>
      <c r="Q51" s="18"/>
      <c r="R51" s="18"/>
      <c r="S51" s="18"/>
      <c r="T51" s="18">
        <f>ROUND((ROUND(Source!AF25*Source!AV25*Source!I25,0)+ROUND(Source!AE25*Source!AV25*Source!I25,0))*(Source!FY25)/100,0)</f>
        <v>158</v>
      </c>
      <c r="U51" s="18">
        <f>Source!Y25</f>
        <v>2313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158</v>
      </c>
      <c r="HA51" s="18"/>
      <c r="HB51" s="18">
        <f>T51</f>
        <v>158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6"/>
      <c r="B52" s="67"/>
      <c r="C52" s="67" t="s">
        <v>562</v>
      </c>
      <c r="D52" s="68" t="s">
        <v>563</v>
      </c>
      <c r="E52" s="69">
        <v>0.81</v>
      </c>
      <c r="F52" s="70"/>
      <c r="G52" s="70" t="s">
        <v>554</v>
      </c>
      <c r="H52" s="70">
        <f>ROUND(Source!AH25,2)</f>
        <v>0.97</v>
      </c>
      <c r="I52" s="71">
        <f>Source!U25</f>
        <v>16.524000000000001</v>
      </c>
      <c r="J52" s="70"/>
      <c r="K52" s="72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5"/>
      <c r="B53" s="64"/>
      <c r="C53" s="64"/>
      <c r="D53" s="64"/>
      <c r="E53" s="64"/>
      <c r="F53" s="64"/>
      <c r="G53" s="64"/>
      <c r="H53" s="124">
        <f>R53</f>
        <v>1881</v>
      </c>
      <c r="I53" s="125"/>
      <c r="J53" s="124">
        <f>S53</f>
        <v>25562</v>
      </c>
      <c r="K53" s="126"/>
      <c r="O53" s="18"/>
      <c r="P53" s="18"/>
      <c r="Q53" s="18"/>
      <c r="R53" s="18">
        <f>SUM(T46:T52)</f>
        <v>1881</v>
      </c>
      <c r="S53" s="18">
        <f>SUM(U46:U52)</f>
        <v>25562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1881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3.75" x14ac:dyDescent="0.2">
      <c r="A54" s="73">
        <v>2</v>
      </c>
      <c r="B54" s="80" t="s">
        <v>27</v>
      </c>
      <c r="C54" s="74" t="s">
        <v>28</v>
      </c>
      <c r="D54" s="75" t="s">
        <v>17</v>
      </c>
      <c r="E54" s="76">
        <v>25</v>
      </c>
      <c r="F54" s="77">
        <f>Source!AK27</f>
        <v>60.89</v>
      </c>
      <c r="G54" s="144" t="s">
        <v>23</v>
      </c>
      <c r="H54" s="77">
        <f>Source!AB27</f>
        <v>73.069999999999993</v>
      </c>
      <c r="I54" s="78"/>
      <c r="J54" s="145"/>
      <c r="K54" s="7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0"/>
      <c r="B55" s="47"/>
      <c r="C55" s="47" t="s">
        <v>553</v>
      </c>
      <c r="D55" s="48"/>
      <c r="E55" s="49"/>
      <c r="F55" s="51">
        <v>17.32</v>
      </c>
      <c r="G55" s="143" t="s">
        <v>554</v>
      </c>
      <c r="H55" s="51">
        <f>Source!AF27</f>
        <v>20.78</v>
      </c>
      <c r="I55" s="52">
        <f>T55</f>
        <v>520</v>
      </c>
      <c r="J55" s="143">
        <v>18.3</v>
      </c>
      <c r="K55" s="53">
        <f>U55</f>
        <v>9507</v>
      </c>
      <c r="O55" s="18"/>
      <c r="P55" s="18"/>
      <c r="Q55" s="18"/>
      <c r="R55" s="18"/>
      <c r="S55" s="18"/>
      <c r="T55" s="18">
        <f>ROUND(Source!AF27*Source!AV27*Source!I27,0)</f>
        <v>520</v>
      </c>
      <c r="U55" s="18">
        <f>Source!S27</f>
        <v>9507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520</v>
      </c>
      <c r="GK55" s="18">
        <f>T55</f>
        <v>520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520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9"/>
      <c r="B56" s="55"/>
      <c r="C56" s="55" t="s">
        <v>555</v>
      </c>
      <c r="D56" s="56"/>
      <c r="E56" s="57"/>
      <c r="F56" s="61">
        <v>43.57</v>
      </c>
      <c r="G56" s="58" t="s">
        <v>554</v>
      </c>
      <c r="H56" s="61">
        <f>Source!AD27</f>
        <v>52.29</v>
      </c>
      <c r="I56" s="62">
        <f>T56</f>
        <v>1307</v>
      </c>
      <c r="J56" s="58">
        <v>12.5</v>
      </c>
      <c r="K56" s="63">
        <f>U56</f>
        <v>16341</v>
      </c>
      <c r="O56" s="18"/>
      <c r="P56" s="18"/>
      <c r="Q56" s="18"/>
      <c r="R56" s="18"/>
      <c r="S56" s="18"/>
      <c r="T56" s="18">
        <f>ROUND(Source!AD27*Source!AV27*Source!I27,0)</f>
        <v>1307</v>
      </c>
      <c r="U56" s="18">
        <f>Source!Q27</f>
        <v>16341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1307</v>
      </c>
      <c r="GK56" s="18"/>
      <c r="GL56" s="18">
        <f>T56</f>
        <v>1307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>
        <f>T56</f>
        <v>1307</v>
      </c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9"/>
      <c r="B57" s="55"/>
      <c r="C57" s="55" t="s">
        <v>556</v>
      </c>
      <c r="D57" s="56"/>
      <c r="E57" s="57"/>
      <c r="F57" s="61">
        <v>5.69</v>
      </c>
      <c r="G57" s="58" t="s">
        <v>554</v>
      </c>
      <c r="H57" s="61">
        <f>Source!AE27</f>
        <v>6.83</v>
      </c>
      <c r="I57" s="62">
        <f>GM57</f>
        <v>171</v>
      </c>
      <c r="J57" s="58">
        <v>18.3</v>
      </c>
      <c r="K57" s="63">
        <f>Source!R27</f>
        <v>3125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ROUND(Source!AE27*Source!AV27*Source!I27,0)</f>
        <v>171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9"/>
      <c r="B58" s="55"/>
      <c r="C58" s="55" t="s">
        <v>557</v>
      </c>
      <c r="D58" s="56"/>
      <c r="E58" s="57">
        <v>105</v>
      </c>
      <c r="F58" s="62" t="s">
        <v>558</v>
      </c>
      <c r="G58" s="58"/>
      <c r="H58" s="61">
        <f>ROUND((Source!AF27*Source!AV27+Source!AE27*Source!AV27)*(Source!FX27)/100,2)</f>
        <v>28.99</v>
      </c>
      <c r="I58" s="62">
        <f>T58</f>
        <v>726</v>
      </c>
      <c r="J58" s="58" t="s">
        <v>559</v>
      </c>
      <c r="K58" s="63">
        <f>U58</f>
        <v>11242</v>
      </c>
      <c r="O58" s="18"/>
      <c r="P58" s="18"/>
      <c r="Q58" s="18"/>
      <c r="R58" s="18"/>
      <c r="S58" s="18"/>
      <c r="T58" s="18">
        <f>ROUND((ROUND(Source!AF27*Source!AV27*Source!I27,0)+ROUND(Source!AE27*Source!AV27*Source!I27,0))*(Source!FX27)/100,0)</f>
        <v>726</v>
      </c>
      <c r="U58" s="18">
        <f>Source!X27</f>
        <v>11242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>
        <f>T58</f>
        <v>726</v>
      </c>
      <c r="GZ58" s="18"/>
      <c r="HA58" s="18"/>
      <c r="HB58" s="18">
        <f>T58</f>
        <v>726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9"/>
      <c r="B59" s="55"/>
      <c r="C59" s="55" t="s">
        <v>560</v>
      </c>
      <c r="D59" s="56"/>
      <c r="E59" s="57">
        <v>60</v>
      </c>
      <c r="F59" s="62" t="s">
        <v>558</v>
      </c>
      <c r="G59" s="58"/>
      <c r="H59" s="61">
        <f>ROUND((Source!AF27*Source!AV27+Source!AE27*Source!AV27)*(Source!FY27)/100,2)</f>
        <v>16.57</v>
      </c>
      <c r="I59" s="62">
        <f>T59</f>
        <v>415</v>
      </c>
      <c r="J59" s="58" t="s">
        <v>561</v>
      </c>
      <c r="K59" s="63">
        <f>U59</f>
        <v>6063</v>
      </c>
      <c r="O59" s="18"/>
      <c r="P59" s="18"/>
      <c r="Q59" s="18"/>
      <c r="R59" s="18"/>
      <c r="S59" s="18"/>
      <c r="T59" s="18">
        <f>ROUND((ROUND(Source!AF27*Source!AV27*Source!I27,0)+ROUND(Source!AE27*Source!AV27*Source!I27,0))*(Source!FY27)/100,0)</f>
        <v>415</v>
      </c>
      <c r="U59" s="18">
        <f>Source!Y27</f>
        <v>6063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>
        <f>T59</f>
        <v>415</v>
      </c>
      <c r="HA59" s="18"/>
      <c r="HB59" s="18">
        <f>T59</f>
        <v>415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3.5" thickBot="1" x14ac:dyDescent="0.25">
      <c r="A60" s="66"/>
      <c r="B60" s="67"/>
      <c r="C60" s="67" t="s">
        <v>562</v>
      </c>
      <c r="D60" s="68" t="s">
        <v>563</v>
      </c>
      <c r="E60" s="69">
        <v>2.0299999999999998</v>
      </c>
      <c r="F60" s="70"/>
      <c r="G60" s="70" t="s">
        <v>554</v>
      </c>
      <c r="H60" s="70">
        <f>ROUND(Source!AH27,2)</f>
        <v>2.44</v>
      </c>
      <c r="I60" s="71">
        <f>Source!U27</f>
        <v>60.899999999999984</v>
      </c>
      <c r="J60" s="70"/>
      <c r="K60" s="72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65"/>
      <c r="B61" s="64"/>
      <c r="C61" s="64"/>
      <c r="D61" s="64"/>
      <c r="E61" s="64"/>
      <c r="F61" s="64"/>
      <c r="G61" s="64"/>
      <c r="H61" s="124">
        <f>R61</f>
        <v>2968</v>
      </c>
      <c r="I61" s="125"/>
      <c r="J61" s="124">
        <f>S61</f>
        <v>43153</v>
      </c>
      <c r="K61" s="126"/>
      <c r="O61" s="18"/>
      <c r="P61" s="18"/>
      <c r="Q61" s="18"/>
      <c r="R61" s="18">
        <f>SUM(T54:T60)</f>
        <v>2968</v>
      </c>
      <c r="S61" s="18">
        <f>SUM(U54:U60)</f>
        <v>43153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>
        <f>R61</f>
        <v>2968</v>
      </c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33.75" x14ac:dyDescent="0.2">
      <c r="A62" s="73">
        <v>3</v>
      </c>
      <c r="B62" s="80" t="s">
        <v>31</v>
      </c>
      <c r="C62" s="74" t="s">
        <v>32</v>
      </c>
      <c r="D62" s="75" t="s">
        <v>17</v>
      </c>
      <c r="E62" s="76">
        <v>4</v>
      </c>
      <c r="F62" s="77">
        <f>Source!AK29</f>
        <v>223.84</v>
      </c>
      <c r="G62" s="144" t="s">
        <v>23</v>
      </c>
      <c r="H62" s="77">
        <f>Source!AB29</f>
        <v>268.61</v>
      </c>
      <c r="I62" s="78"/>
      <c r="J62" s="145"/>
      <c r="K62" s="7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0"/>
      <c r="B63" s="47"/>
      <c r="C63" s="47" t="s">
        <v>553</v>
      </c>
      <c r="D63" s="48"/>
      <c r="E63" s="49"/>
      <c r="F63" s="51">
        <v>15.87</v>
      </c>
      <c r="G63" s="143" t="s">
        <v>554</v>
      </c>
      <c r="H63" s="51">
        <f>Source!AF29</f>
        <v>19.04</v>
      </c>
      <c r="I63" s="52">
        <f>T63</f>
        <v>76</v>
      </c>
      <c r="J63" s="143">
        <v>18.3</v>
      </c>
      <c r="K63" s="53">
        <f>U63</f>
        <v>1394</v>
      </c>
      <c r="O63" s="18"/>
      <c r="P63" s="18"/>
      <c r="Q63" s="18"/>
      <c r="R63" s="18"/>
      <c r="S63" s="18"/>
      <c r="T63" s="18">
        <f>ROUND(Source!AF29*Source!AV29*Source!I29,0)</f>
        <v>76</v>
      </c>
      <c r="U63" s="18">
        <f>Source!S29</f>
        <v>1394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>
        <f>T63</f>
        <v>76</v>
      </c>
      <c r="GK63" s="18">
        <f>T63</f>
        <v>76</v>
      </c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>
        <f>T63</f>
        <v>76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9"/>
      <c r="B64" s="55"/>
      <c r="C64" s="55" t="s">
        <v>555</v>
      </c>
      <c r="D64" s="56"/>
      <c r="E64" s="57"/>
      <c r="F64" s="61">
        <v>207.97</v>
      </c>
      <c r="G64" s="58" t="s">
        <v>554</v>
      </c>
      <c r="H64" s="61">
        <f>Source!AD29</f>
        <v>249.57</v>
      </c>
      <c r="I64" s="62">
        <f>T64</f>
        <v>998</v>
      </c>
      <c r="J64" s="58">
        <v>12.5</v>
      </c>
      <c r="K64" s="63">
        <f>U64</f>
        <v>12479</v>
      </c>
      <c r="O64" s="18"/>
      <c r="P64" s="18"/>
      <c r="Q64" s="18"/>
      <c r="R64" s="18"/>
      <c r="S64" s="18"/>
      <c r="T64" s="18">
        <f>ROUND(Source!AD29*Source!AV29*Source!I29,0)</f>
        <v>998</v>
      </c>
      <c r="U64" s="18">
        <f>Source!Q29</f>
        <v>12479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998</v>
      </c>
      <c r="GK64" s="18"/>
      <c r="GL64" s="18">
        <f>T64</f>
        <v>998</v>
      </c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>
        <f>T64</f>
        <v>998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9"/>
      <c r="B65" s="55"/>
      <c r="C65" s="55" t="s">
        <v>556</v>
      </c>
      <c r="D65" s="56"/>
      <c r="E65" s="57"/>
      <c r="F65" s="61">
        <v>20.63</v>
      </c>
      <c r="G65" s="58" t="s">
        <v>554</v>
      </c>
      <c r="H65" s="61">
        <f>Source!AE29</f>
        <v>24.76</v>
      </c>
      <c r="I65" s="62">
        <f>GM65</f>
        <v>99</v>
      </c>
      <c r="J65" s="58">
        <v>18.3</v>
      </c>
      <c r="K65" s="63">
        <f>Source!R29</f>
        <v>1812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>
        <f>ROUND(Source!AE29*Source!AV29*Source!I29,0)</f>
        <v>99</v>
      </c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5"/>
      <c r="C66" s="55" t="s">
        <v>557</v>
      </c>
      <c r="D66" s="56"/>
      <c r="E66" s="57">
        <v>105</v>
      </c>
      <c r="F66" s="62" t="s">
        <v>558</v>
      </c>
      <c r="G66" s="58"/>
      <c r="H66" s="61">
        <f>ROUND((Source!AF29*Source!AV29+Source!AE29*Source!AV29)*(Source!FX29)/100,2)</f>
        <v>45.99</v>
      </c>
      <c r="I66" s="62">
        <f>T66</f>
        <v>184</v>
      </c>
      <c r="J66" s="58" t="s">
        <v>559</v>
      </c>
      <c r="K66" s="63">
        <f>U66</f>
        <v>2853</v>
      </c>
      <c r="O66" s="18"/>
      <c r="P66" s="18"/>
      <c r="Q66" s="18"/>
      <c r="R66" s="18"/>
      <c r="S66" s="18"/>
      <c r="T66" s="18">
        <f>ROUND((ROUND(Source!AF29*Source!AV29*Source!I29,0)+ROUND(Source!AE29*Source!AV29*Source!I29,0))*(Source!FX29)/100,0)</f>
        <v>184</v>
      </c>
      <c r="U66" s="18">
        <f>Source!X29</f>
        <v>2853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>
        <f>T66</f>
        <v>184</v>
      </c>
      <c r="GZ66" s="18"/>
      <c r="HA66" s="18"/>
      <c r="HB66" s="18">
        <f>T66</f>
        <v>184</v>
      </c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9"/>
      <c r="B67" s="55"/>
      <c r="C67" s="55" t="s">
        <v>560</v>
      </c>
      <c r="D67" s="56"/>
      <c r="E67" s="57">
        <v>60</v>
      </c>
      <c r="F67" s="62" t="s">
        <v>558</v>
      </c>
      <c r="G67" s="58"/>
      <c r="H67" s="61">
        <f>ROUND((Source!AF29*Source!AV29+Source!AE29*Source!AV29)*(Source!FY29)/100,2)</f>
        <v>26.28</v>
      </c>
      <c r="I67" s="62">
        <f>T67</f>
        <v>105</v>
      </c>
      <c r="J67" s="58" t="s">
        <v>561</v>
      </c>
      <c r="K67" s="63">
        <f>U67</f>
        <v>1539</v>
      </c>
      <c r="O67" s="18"/>
      <c r="P67" s="18"/>
      <c r="Q67" s="18"/>
      <c r="R67" s="18"/>
      <c r="S67" s="18"/>
      <c r="T67" s="18">
        <f>ROUND((ROUND(Source!AF29*Source!AV29*Source!I29,0)+ROUND(Source!AE29*Source!AV29*Source!I29,0))*(Source!FY29)/100,0)</f>
        <v>105</v>
      </c>
      <c r="U67" s="18">
        <f>Source!Y29</f>
        <v>1539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>
        <f>T67</f>
        <v>105</v>
      </c>
      <c r="HA67" s="18"/>
      <c r="HB67" s="18">
        <f>T67</f>
        <v>105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3.5" thickBot="1" x14ac:dyDescent="0.25">
      <c r="A68" s="66"/>
      <c r="B68" s="67"/>
      <c r="C68" s="67" t="s">
        <v>562</v>
      </c>
      <c r="D68" s="68" t="s">
        <v>563</v>
      </c>
      <c r="E68" s="69">
        <v>1.75</v>
      </c>
      <c r="F68" s="70"/>
      <c r="G68" s="70" t="s">
        <v>554</v>
      </c>
      <c r="H68" s="70">
        <f>ROUND(Source!AH29,2)</f>
        <v>2.1</v>
      </c>
      <c r="I68" s="71">
        <f>Source!U29</f>
        <v>8.4</v>
      </c>
      <c r="J68" s="70"/>
      <c r="K68" s="7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65"/>
      <c r="B69" s="64"/>
      <c r="C69" s="64"/>
      <c r="D69" s="64"/>
      <c r="E69" s="64"/>
      <c r="F69" s="64"/>
      <c r="G69" s="64"/>
      <c r="H69" s="124">
        <f>R69</f>
        <v>1363</v>
      </c>
      <c r="I69" s="125"/>
      <c r="J69" s="124">
        <f>S69</f>
        <v>18265</v>
      </c>
      <c r="K69" s="126"/>
      <c r="O69" s="18"/>
      <c r="P69" s="18"/>
      <c r="Q69" s="18"/>
      <c r="R69" s="18">
        <f>SUM(T62:T68)</f>
        <v>1363</v>
      </c>
      <c r="S69" s="18">
        <f>SUM(U62:U68)</f>
        <v>18265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>
        <f>R69</f>
        <v>1363</v>
      </c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ht="36" x14ac:dyDescent="0.2">
      <c r="A70" s="73">
        <v>4</v>
      </c>
      <c r="B70" s="80" t="s">
        <v>35</v>
      </c>
      <c r="C70" s="74" t="s">
        <v>36</v>
      </c>
      <c r="D70" s="75" t="s">
        <v>17</v>
      </c>
      <c r="E70" s="76">
        <v>25</v>
      </c>
      <c r="F70" s="77">
        <f>Source!AK31</f>
        <v>49.34</v>
      </c>
      <c r="G70" s="144" t="s">
        <v>6</v>
      </c>
      <c r="H70" s="77">
        <f>Source!AB31</f>
        <v>49.34</v>
      </c>
      <c r="I70" s="78"/>
      <c r="J70" s="145"/>
      <c r="K70" s="79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0"/>
      <c r="B71" s="47"/>
      <c r="C71" s="47" t="s">
        <v>553</v>
      </c>
      <c r="D71" s="48"/>
      <c r="E71" s="49"/>
      <c r="F71" s="51">
        <v>3.59</v>
      </c>
      <c r="G71" s="143"/>
      <c r="H71" s="51">
        <f>Source!AF31</f>
        <v>3.59</v>
      </c>
      <c r="I71" s="52">
        <f>T71</f>
        <v>90</v>
      </c>
      <c r="J71" s="143">
        <v>18.3</v>
      </c>
      <c r="K71" s="53">
        <f>U71</f>
        <v>1642</v>
      </c>
      <c r="O71" s="18"/>
      <c r="P71" s="18"/>
      <c r="Q71" s="18"/>
      <c r="R71" s="18"/>
      <c r="S71" s="18"/>
      <c r="T71" s="18">
        <f>ROUND(Source!AF31*Source!AV31*Source!I31,0)</f>
        <v>90</v>
      </c>
      <c r="U71" s="18">
        <f>Source!S31</f>
        <v>1642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90</v>
      </c>
      <c r="GK71" s="18">
        <f>T71</f>
        <v>90</v>
      </c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>
        <f>T71</f>
        <v>90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9"/>
      <c r="B72" s="55"/>
      <c r="C72" s="55" t="s">
        <v>555</v>
      </c>
      <c r="D72" s="56"/>
      <c r="E72" s="57"/>
      <c r="F72" s="61">
        <v>45.75</v>
      </c>
      <c r="G72" s="58"/>
      <c r="H72" s="61">
        <f>Source!AD31</f>
        <v>45.75</v>
      </c>
      <c r="I72" s="62">
        <f>T72</f>
        <v>1144</v>
      </c>
      <c r="J72" s="58">
        <v>12.5</v>
      </c>
      <c r="K72" s="63">
        <f>U72</f>
        <v>14297</v>
      </c>
      <c r="O72" s="18"/>
      <c r="P72" s="18"/>
      <c r="Q72" s="18"/>
      <c r="R72" s="18"/>
      <c r="S72" s="18"/>
      <c r="T72" s="18">
        <f>ROUND(Source!AD31*Source!AV31*Source!I31,0)</f>
        <v>1144</v>
      </c>
      <c r="U72" s="18">
        <f>Source!Q31</f>
        <v>14297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1144</v>
      </c>
      <c r="GK72" s="18"/>
      <c r="GL72" s="18">
        <f>T72</f>
        <v>1144</v>
      </c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>
        <f>T72</f>
        <v>1144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9"/>
      <c r="B73" s="55"/>
      <c r="C73" s="55" t="s">
        <v>556</v>
      </c>
      <c r="D73" s="56"/>
      <c r="E73" s="57"/>
      <c r="F73" s="61">
        <v>6.48</v>
      </c>
      <c r="G73" s="58"/>
      <c r="H73" s="61">
        <f>Source!AE31</f>
        <v>6.48</v>
      </c>
      <c r="I73" s="62">
        <f>GM73</f>
        <v>162</v>
      </c>
      <c r="J73" s="58">
        <v>18.3</v>
      </c>
      <c r="K73" s="63">
        <f>Source!R31</f>
        <v>2965</v>
      </c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>
        <f>ROUND(Source!AE31*Source!AV31*Source!I31,0)</f>
        <v>162</v>
      </c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59"/>
      <c r="B74" s="55"/>
      <c r="C74" s="55" t="s">
        <v>557</v>
      </c>
      <c r="D74" s="56"/>
      <c r="E74" s="57">
        <v>105</v>
      </c>
      <c r="F74" s="62" t="s">
        <v>558</v>
      </c>
      <c r="G74" s="58"/>
      <c r="H74" s="61">
        <f>ROUND((Source!AF31*Source!AV31+Source!AE31*Source!AV31)*(Source!FX31)/100,2)</f>
        <v>10.57</v>
      </c>
      <c r="I74" s="62">
        <f>T74</f>
        <v>265</v>
      </c>
      <c r="J74" s="58" t="s">
        <v>559</v>
      </c>
      <c r="K74" s="63">
        <f>U74</f>
        <v>4100</v>
      </c>
      <c r="O74" s="18"/>
      <c r="P74" s="18"/>
      <c r="Q74" s="18"/>
      <c r="R74" s="18"/>
      <c r="S74" s="18"/>
      <c r="T74" s="18">
        <f>ROUND((ROUND(Source!AF31*Source!AV31*Source!I31,0)+ROUND(Source!AE31*Source!AV31*Source!I31,0))*(Source!FX31)/100,0)</f>
        <v>265</v>
      </c>
      <c r="U74" s="18">
        <f>Source!X31</f>
        <v>4100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>
        <f>T74</f>
        <v>265</v>
      </c>
      <c r="GZ74" s="18"/>
      <c r="HA74" s="18"/>
      <c r="HB74" s="18">
        <f>T74</f>
        <v>265</v>
      </c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9"/>
      <c r="B75" s="55"/>
      <c r="C75" s="55" t="s">
        <v>560</v>
      </c>
      <c r="D75" s="56"/>
      <c r="E75" s="57">
        <v>60</v>
      </c>
      <c r="F75" s="62" t="s">
        <v>558</v>
      </c>
      <c r="G75" s="58"/>
      <c r="H75" s="61">
        <f>ROUND((Source!AF31*Source!AV31+Source!AE31*Source!AV31)*(Source!FY31)/100,2)</f>
        <v>6.04</v>
      </c>
      <c r="I75" s="62">
        <f>T75</f>
        <v>151</v>
      </c>
      <c r="J75" s="58" t="s">
        <v>561</v>
      </c>
      <c r="K75" s="63">
        <f>U75</f>
        <v>2211</v>
      </c>
      <c r="O75" s="18"/>
      <c r="P75" s="18"/>
      <c r="Q75" s="18"/>
      <c r="R75" s="18"/>
      <c r="S75" s="18"/>
      <c r="T75" s="18">
        <f>ROUND((ROUND(Source!AF31*Source!AV31*Source!I31,0)+ROUND(Source!AE31*Source!AV31*Source!I31,0))*(Source!FY31)/100,0)</f>
        <v>151</v>
      </c>
      <c r="U75" s="18">
        <f>Source!Y31</f>
        <v>2211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>
        <f>T75</f>
        <v>151</v>
      </c>
      <c r="HA75" s="18"/>
      <c r="HB75" s="18">
        <f>T75</f>
        <v>151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66"/>
      <c r="B76" s="67"/>
      <c r="C76" s="67" t="s">
        <v>562</v>
      </c>
      <c r="D76" s="68" t="s">
        <v>563</v>
      </c>
      <c r="E76" s="69">
        <v>0.44</v>
      </c>
      <c r="F76" s="70"/>
      <c r="G76" s="70"/>
      <c r="H76" s="70">
        <f>ROUND(Source!AH31,2)</f>
        <v>0.44</v>
      </c>
      <c r="I76" s="71">
        <f>Source!U31</f>
        <v>11</v>
      </c>
      <c r="J76" s="70"/>
      <c r="K76" s="72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65"/>
      <c r="B77" s="64"/>
      <c r="C77" s="64"/>
      <c r="D77" s="64"/>
      <c r="E77" s="64"/>
      <c r="F77" s="64"/>
      <c r="G77" s="64"/>
      <c r="H77" s="124">
        <f>R77</f>
        <v>1650</v>
      </c>
      <c r="I77" s="125"/>
      <c r="J77" s="124">
        <f>S77</f>
        <v>22250</v>
      </c>
      <c r="K77" s="126"/>
      <c r="O77" s="18"/>
      <c r="P77" s="18"/>
      <c r="Q77" s="18"/>
      <c r="R77" s="18">
        <f>SUM(T70:T76)</f>
        <v>1650</v>
      </c>
      <c r="S77" s="18">
        <f>SUM(U70:U76)</f>
        <v>22250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1650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ht="36" x14ac:dyDescent="0.2">
      <c r="A78" s="73">
        <v>5</v>
      </c>
      <c r="B78" s="80" t="s">
        <v>39</v>
      </c>
      <c r="C78" s="74" t="s">
        <v>40</v>
      </c>
      <c r="D78" s="75" t="s">
        <v>17</v>
      </c>
      <c r="E78" s="76">
        <v>17</v>
      </c>
      <c r="F78" s="77">
        <f>Source!AK33</f>
        <v>199.82</v>
      </c>
      <c r="G78" s="144" t="s">
        <v>23</v>
      </c>
      <c r="H78" s="77">
        <f>Source!AB33</f>
        <v>185.06</v>
      </c>
      <c r="I78" s="78"/>
      <c r="J78" s="145"/>
      <c r="K78" s="79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0"/>
      <c r="B79" s="47"/>
      <c r="C79" s="47" t="s">
        <v>553</v>
      </c>
      <c r="D79" s="48"/>
      <c r="E79" s="49"/>
      <c r="F79" s="51">
        <v>33.67</v>
      </c>
      <c r="G79" s="143" t="s">
        <v>554</v>
      </c>
      <c r="H79" s="51">
        <f>Source!AF33</f>
        <v>40.4</v>
      </c>
      <c r="I79" s="52">
        <f>T79</f>
        <v>687</v>
      </c>
      <c r="J79" s="143">
        <v>18.3</v>
      </c>
      <c r="K79" s="53">
        <f>U79</f>
        <v>12568</v>
      </c>
      <c r="O79" s="18"/>
      <c r="P79" s="18"/>
      <c r="Q79" s="18"/>
      <c r="R79" s="18"/>
      <c r="S79" s="18"/>
      <c r="T79" s="18">
        <f>ROUND(Source!AF33*Source!AV33*Source!I33,0)</f>
        <v>687</v>
      </c>
      <c r="U79" s="18">
        <f>Source!S33</f>
        <v>12568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>
        <f>T79</f>
        <v>687</v>
      </c>
      <c r="GK79" s="18">
        <f>T79</f>
        <v>687</v>
      </c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>
        <f>T79</f>
        <v>687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9"/>
      <c r="B80" s="55"/>
      <c r="C80" s="55" t="s">
        <v>555</v>
      </c>
      <c r="D80" s="56"/>
      <c r="E80" s="57"/>
      <c r="F80" s="61">
        <v>120.54</v>
      </c>
      <c r="G80" s="58" t="s">
        <v>554</v>
      </c>
      <c r="H80" s="61">
        <f>Source!AD33</f>
        <v>144.65</v>
      </c>
      <c r="I80" s="62">
        <f>T80</f>
        <v>2459</v>
      </c>
      <c r="J80" s="58">
        <v>12.5</v>
      </c>
      <c r="K80" s="63">
        <f>U80</f>
        <v>30738</v>
      </c>
      <c r="O80" s="18"/>
      <c r="P80" s="18"/>
      <c r="Q80" s="18"/>
      <c r="R80" s="18"/>
      <c r="S80" s="18"/>
      <c r="T80" s="18">
        <f>ROUND(Source!AD33*Source!AV33*Source!I33,0)</f>
        <v>2459</v>
      </c>
      <c r="U80" s="18">
        <f>Source!Q33</f>
        <v>30738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>
        <f>T80</f>
        <v>2459</v>
      </c>
      <c r="GK80" s="18"/>
      <c r="GL80" s="18">
        <f>T80</f>
        <v>2459</v>
      </c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>
        <f>T80</f>
        <v>2459</v>
      </c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9"/>
      <c r="B81" s="55"/>
      <c r="C81" s="55" t="s">
        <v>556</v>
      </c>
      <c r="D81" s="56"/>
      <c r="E81" s="57"/>
      <c r="F81" s="61">
        <v>11.25</v>
      </c>
      <c r="G81" s="58" t="s">
        <v>554</v>
      </c>
      <c r="H81" s="61">
        <f>Source!AE33</f>
        <v>13.5</v>
      </c>
      <c r="I81" s="62">
        <f>GM81</f>
        <v>230</v>
      </c>
      <c r="J81" s="58">
        <v>18.3</v>
      </c>
      <c r="K81" s="63">
        <f>Source!R33</f>
        <v>4200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>
        <f>ROUND(Source!AE33*Source!AV33*Source!I33,0)</f>
        <v>230</v>
      </c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9"/>
      <c r="B82" s="55"/>
      <c r="C82" s="55" t="s">
        <v>564</v>
      </c>
      <c r="D82" s="56"/>
      <c r="E82" s="57"/>
      <c r="F82" s="61">
        <v>45.61</v>
      </c>
      <c r="G82" s="58"/>
      <c r="H82" s="61">
        <f>Source!AC33</f>
        <v>0.01</v>
      </c>
      <c r="I82" s="62">
        <f>T82</f>
        <v>0</v>
      </c>
      <c r="J82" s="58">
        <v>7.5</v>
      </c>
      <c r="K82" s="63">
        <f>U82</f>
        <v>1</v>
      </c>
      <c r="O82" s="18"/>
      <c r="P82" s="18"/>
      <c r="Q82" s="18"/>
      <c r="R82" s="18"/>
      <c r="S82" s="18"/>
      <c r="T82" s="18">
        <f>ROUND(Source!AC33*Source!AW33*Source!I33,0)</f>
        <v>0</v>
      </c>
      <c r="U82" s="18">
        <f>Source!P33</f>
        <v>1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>
        <f>T82</f>
        <v>0</v>
      </c>
      <c r="GK82" s="18"/>
      <c r="GL82" s="18"/>
      <c r="GM82" s="18"/>
      <c r="GN82" s="18">
        <f>T82</f>
        <v>0</v>
      </c>
      <c r="GO82" s="18"/>
      <c r="GP82" s="18">
        <f>T82</f>
        <v>0</v>
      </c>
      <c r="GQ82" s="18">
        <f>T82</f>
        <v>0</v>
      </c>
      <c r="GR82" s="18"/>
      <c r="GS82" s="18">
        <f>T82</f>
        <v>0</v>
      </c>
      <c r="GT82" s="18"/>
      <c r="GU82" s="18"/>
      <c r="GV82" s="18"/>
      <c r="GW82" s="18">
        <f>ROUND(Source!AG33*Source!I33,0)</f>
        <v>0</v>
      </c>
      <c r="GX82" s="18">
        <f>ROUND(Source!AJ33*Source!I33,0)</f>
        <v>0</v>
      </c>
      <c r="GY82" s="18"/>
      <c r="GZ82" s="18"/>
      <c r="HA82" s="18"/>
      <c r="HB82" s="18">
        <f>T82</f>
        <v>0</v>
      </c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5"/>
      <c r="C83" s="55" t="s">
        <v>557</v>
      </c>
      <c r="D83" s="56"/>
      <c r="E83" s="57">
        <v>105</v>
      </c>
      <c r="F83" s="62" t="s">
        <v>558</v>
      </c>
      <c r="G83" s="58"/>
      <c r="H83" s="61">
        <f>ROUND((Source!AF33*Source!AV33+Source!AE33*Source!AV33)*(Source!FX33)/100,2)</f>
        <v>56.6</v>
      </c>
      <c r="I83" s="62">
        <f>T83</f>
        <v>963</v>
      </c>
      <c r="J83" s="58" t="s">
        <v>559</v>
      </c>
      <c r="K83" s="63">
        <f>U83</f>
        <v>14924</v>
      </c>
      <c r="O83" s="18"/>
      <c r="P83" s="18"/>
      <c r="Q83" s="18"/>
      <c r="R83" s="18"/>
      <c r="S83" s="18"/>
      <c r="T83" s="18">
        <f>ROUND((ROUND(Source!AF33*Source!AV33*Source!I33,0)+ROUND(Source!AE33*Source!AV33*Source!I33,0))*(Source!FX33)/100,0)</f>
        <v>963</v>
      </c>
      <c r="U83" s="18">
        <f>Source!X33</f>
        <v>14924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>
        <f>T83</f>
        <v>963</v>
      </c>
      <c r="GZ83" s="18"/>
      <c r="HA83" s="18"/>
      <c r="HB83" s="18">
        <f>T83</f>
        <v>963</v>
      </c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9"/>
      <c r="B84" s="55"/>
      <c r="C84" s="55" t="s">
        <v>560</v>
      </c>
      <c r="D84" s="56"/>
      <c r="E84" s="57">
        <v>60</v>
      </c>
      <c r="F84" s="62" t="s">
        <v>558</v>
      </c>
      <c r="G84" s="58"/>
      <c r="H84" s="61">
        <f>ROUND((Source!AF33*Source!AV33+Source!AE33*Source!AV33)*(Source!FY33)/100,2)</f>
        <v>32.340000000000003</v>
      </c>
      <c r="I84" s="62">
        <f>T84</f>
        <v>550</v>
      </c>
      <c r="J84" s="58" t="s">
        <v>561</v>
      </c>
      <c r="K84" s="63">
        <f>U84</f>
        <v>8049</v>
      </c>
      <c r="O84" s="18"/>
      <c r="P84" s="18"/>
      <c r="Q84" s="18"/>
      <c r="R84" s="18"/>
      <c r="S84" s="18"/>
      <c r="T84" s="18">
        <f>ROUND((ROUND(Source!AF33*Source!AV33*Source!I33,0)+ROUND(Source!AE33*Source!AV33*Source!I33,0))*(Source!FY33)/100,0)</f>
        <v>550</v>
      </c>
      <c r="U84" s="18">
        <f>Source!Y33</f>
        <v>8049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>
        <f>T84</f>
        <v>550</v>
      </c>
      <c r="HA84" s="18"/>
      <c r="HB84" s="18">
        <f>T84</f>
        <v>550</v>
      </c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9"/>
      <c r="B85" s="55"/>
      <c r="C85" s="55" t="s">
        <v>562</v>
      </c>
      <c r="D85" s="56" t="s">
        <v>563</v>
      </c>
      <c r="E85" s="57">
        <v>3.8</v>
      </c>
      <c r="F85" s="58"/>
      <c r="G85" s="58" t="s">
        <v>554</v>
      </c>
      <c r="H85" s="58">
        <f>ROUND(Source!AH33,2)</f>
        <v>4.5599999999999996</v>
      </c>
      <c r="I85" s="61">
        <f>Source!U33</f>
        <v>77.52</v>
      </c>
      <c r="J85" s="58"/>
      <c r="K85" s="60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73" t="s">
        <v>42</v>
      </c>
      <c r="B86" s="80" t="s">
        <v>43</v>
      </c>
      <c r="C86" s="74" t="s">
        <v>44</v>
      </c>
      <c r="D86" s="75" t="s">
        <v>45</v>
      </c>
      <c r="E86" s="76">
        <f>Source!I35</f>
        <v>17</v>
      </c>
      <c r="F86" s="77">
        <v>1016</v>
      </c>
      <c r="G86" s="146"/>
      <c r="H86" s="77">
        <f>Source!AC35</f>
        <v>1016</v>
      </c>
      <c r="I86" s="78">
        <f>T86</f>
        <v>17272</v>
      </c>
      <c r="J86" s="146">
        <v>7.5</v>
      </c>
      <c r="K86" s="79">
        <f>U86</f>
        <v>129540</v>
      </c>
      <c r="O86" s="18"/>
      <c r="P86" s="18"/>
      <c r="Q86" s="18"/>
      <c r="R86" s="18"/>
      <c r="S86" s="18"/>
      <c r="T86" s="18">
        <f>ROUND(Source!AC35*Source!AW35*Source!I35,0)</f>
        <v>17272</v>
      </c>
      <c r="U86" s="18">
        <f>Source!P35</f>
        <v>129540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17272</v>
      </c>
      <c r="GK86" s="18"/>
      <c r="GL86" s="18"/>
      <c r="GM86" s="18"/>
      <c r="GN86" s="18">
        <f>T86</f>
        <v>17272</v>
      </c>
      <c r="GO86" s="18"/>
      <c r="GP86" s="18">
        <f>T86</f>
        <v>17272</v>
      </c>
      <c r="GQ86" s="18">
        <f>T86</f>
        <v>17272</v>
      </c>
      <c r="GR86" s="18"/>
      <c r="GS86" s="18">
        <f>T86</f>
        <v>17272</v>
      </c>
      <c r="GT86" s="18"/>
      <c r="GU86" s="18"/>
      <c r="GV86" s="18"/>
      <c r="GW86" s="18">
        <f>ROUND(Source!AG35*Source!I35,0)</f>
        <v>0</v>
      </c>
      <c r="GX86" s="18">
        <f>ROUND(Source!AJ35*Source!I35,0)</f>
        <v>0</v>
      </c>
      <c r="GY86" s="18"/>
      <c r="GZ86" s="18"/>
      <c r="HA86" s="18"/>
      <c r="HB86" s="18">
        <f>T86</f>
        <v>17272</v>
      </c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147"/>
      <c r="B87" s="148" t="s">
        <v>565</v>
      </c>
      <c r="C87" s="148" t="s">
        <v>566</v>
      </c>
      <c r="D87" s="149"/>
      <c r="E87" s="149"/>
      <c r="F87" s="149"/>
      <c r="G87" s="149"/>
      <c r="H87" s="149"/>
      <c r="I87" s="149"/>
      <c r="J87" s="149"/>
      <c r="K87" s="150"/>
    </row>
    <row r="88" spans="1:255" x14ac:dyDescent="0.2">
      <c r="A88" s="73" t="s">
        <v>51</v>
      </c>
      <c r="B88" s="80" t="s">
        <v>43</v>
      </c>
      <c r="C88" s="74" t="s">
        <v>52</v>
      </c>
      <c r="D88" s="75" t="s">
        <v>45</v>
      </c>
      <c r="E88" s="76">
        <f>Source!I37</f>
        <v>25</v>
      </c>
      <c r="F88" s="77">
        <v>263.02999999999997</v>
      </c>
      <c r="G88" s="146"/>
      <c r="H88" s="77">
        <f>Source!AC37</f>
        <v>263.02999999999997</v>
      </c>
      <c r="I88" s="78">
        <f>T88</f>
        <v>6576</v>
      </c>
      <c r="J88" s="146">
        <v>7.5</v>
      </c>
      <c r="K88" s="79">
        <f>U88</f>
        <v>49318</v>
      </c>
      <c r="O88" s="18"/>
      <c r="P88" s="18"/>
      <c r="Q88" s="18"/>
      <c r="R88" s="18"/>
      <c r="S88" s="18"/>
      <c r="T88" s="18">
        <f>ROUND(Source!AC37*Source!AW37*Source!I37,0)</f>
        <v>6576</v>
      </c>
      <c r="U88" s="18">
        <f>Source!P37</f>
        <v>49318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>
        <f>T88</f>
        <v>6576</v>
      </c>
      <c r="GK88" s="18"/>
      <c r="GL88" s="18"/>
      <c r="GM88" s="18"/>
      <c r="GN88" s="18">
        <f>T88</f>
        <v>6576</v>
      </c>
      <c r="GO88" s="18"/>
      <c r="GP88" s="18">
        <f>T88</f>
        <v>6576</v>
      </c>
      <c r="GQ88" s="18">
        <f>T88</f>
        <v>6576</v>
      </c>
      <c r="GR88" s="18"/>
      <c r="GS88" s="18">
        <f>T88</f>
        <v>6576</v>
      </c>
      <c r="GT88" s="18"/>
      <c r="GU88" s="18"/>
      <c r="GV88" s="18"/>
      <c r="GW88" s="18">
        <f>ROUND(Source!AG37*Source!I37,0)</f>
        <v>0</v>
      </c>
      <c r="GX88" s="18">
        <f>ROUND(Source!AJ37*Source!I37,0)</f>
        <v>0</v>
      </c>
      <c r="GY88" s="18"/>
      <c r="GZ88" s="18"/>
      <c r="HA88" s="18"/>
      <c r="HB88" s="18">
        <f>T88</f>
        <v>6576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147"/>
      <c r="B89" s="148" t="s">
        <v>565</v>
      </c>
      <c r="C89" s="148" t="s">
        <v>567</v>
      </c>
      <c r="D89" s="149"/>
      <c r="E89" s="149"/>
      <c r="F89" s="149"/>
      <c r="G89" s="149"/>
      <c r="H89" s="149"/>
      <c r="I89" s="149"/>
      <c r="J89" s="149"/>
      <c r="K89" s="150"/>
    </row>
    <row r="90" spans="1:255" x14ac:dyDescent="0.2">
      <c r="A90" s="73" t="s">
        <v>55</v>
      </c>
      <c r="B90" s="80" t="s">
        <v>43</v>
      </c>
      <c r="C90" s="74" t="s">
        <v>56</v>
      </c>
      <c r="D90" s="75" t="s">
        <v>45</v>
      </c>
      <c r="E90" s="76">
        <f>Source!I39</f>
        <v>40</v>
      </c>
      <c r="F90" s="77">
        <v>17.440000000000001</v>
      </c>
      <c r="G90" s="146"/>
      <c r="H90" s="77">
        <f>Source!AC39</f>
        <v>17.440000000000001</v>
      </c>
      <c r="I90" s="78">
        <f>T90</f>
        <v>698</v>
      </c>
      <c r="J90" s="146">
        <v>7.5</v>
      </c>
      <c r="K90" s="79">
        <f>U90</f>
        <v>5232</v>
      </c>
      <c r="O90" s="18"/>
      <c r="P90" s="18"/>
      <c r="Q90" s="18"/>
      <c r="R90" s="18"/>
      <c r="S90" s="18"/>
      <c r="T90" s="18">
        <f>ROUND(Source!AC39*Source!AW39*Source!I39,0)</f>
        <v>698</v>
      </c>
      <c r="U90" s="18">
        <f>Source!P39</f>
        <v>5232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>
        <f>T90</f>
        <v>698</v>
      </c>
      <c r="GK90" s="18"/>
      <c r="GL90" s="18"/>
      <c r="GM90" s="18"/>
      <c r="GN90" s="18">
        <f>T90</f>
        <v>698</v>
      </c>
      <c r="GO90" s="18"/>
      <c r="GP90" s="18">
        <f>T90</f>
        <v>698</v>
      </c>
      <c r="GQ90" s="18">
        <f>T90</f>
        <v>698</v>
      </c>
      <c r="GR90" s="18"/>
      <c r="GS90" s="18">
        <f>T90</f>
        <v>698</v>
      </c>
      <c r="GT90" s="18"/>
      <c r="GU90" s="18"/>
      <c r="GV90" s="18"/>
      <c r="GW90" s="18">
        <f>ROUND(Source!AG39*Source!I39,0)</f>
        <v>0</v>
      </c>
      <c r="GX90" s="18">
        <f>ROUND(Source!AJ39*Source!I39,0)</f>
        <v>0</v>
      </c>
      <c r="GY90" s="18"/>
      <c r="GZ90" s="18"/>
      <c r="HA90" s="18"/>
      <c r="HB90" s="18">
        <f>T90</f>
        <v>698</v>
      </c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13.5" thickBot="1" x14ac:dyDescent="0.25">
      <c r="A91" s="151"/>
      <c r="B91" s="152" t="s">
        <v>565</v>
      </c>
      <c r="C91" s="152" t="s">
        <v>568</v>
      </c>
      <c r="D91" s="153"/>
      <c r="E91" s="153"/>
      <c r="F91" s="153"/>
      <c r="G91" s="153"/>
      <c r="H91" s="153"/>
      <c r="I91" s="153"/>
      <c r="J91" s="153"/>
      <c r="K91" s="154"/>
    </row>
    <row r="92" spans="1:255" x14ac:dyDescent="0.2">
      <c r="A92" s="65"/>
      <c r="B92" s="64"/>
      <c r="C92" s="64"/>
      <c r="D92" s="64"/>
      <c r="E92" s="64"/>
      <c r="F92" s="64"/>
      <c r="G92" s="64"/>
      <c r="H92" s="124">
        <f>R92</f>
        <v>29205</v>
      </c>
      <c r="I92" s="125"/>
      <c r="J92" s="124">
        <f>S92</f>
        <v>250370</v>
      </c>
      <c r="K92" s="126"/>
      <c r="O92" s="18"/>
      <c r="P92" s="18"/>
      <c r="Q92" s="18"/>
      <c r="R92" s="18">
        <f>SUM(T78:T91)</f>
        <v>29205</v>
      </c>
      <c r="S92" s="18">
        <f>SUM(U78:U91)</f>
        <v>250370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>
        <f>R92</f>
        <v>29205</v>
      </c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36" x14ac:dyDescent="0.2">
      <c r="A93" s="73">
        <v>6</v>
      </c>
      <c r="B93" s="80" t="s">
        <v>107</v>
      </c>
      <c r="C93" s="74" t="s">
        <v>108</v>
      </c>
      <c r="D93" s="75" t="s">
        <v>17</v>
      </c>
      <c r="E93" s="76">
        <v>4</v>
      </c>
      <c r="F93" s="77">
        <f>Source!AK63</f>
        <v>399.56</v>
      </c>
      <c r="G93" s="144" t="s">
        <v>23</v>
      </c>
      <c r="H93" s="77">
        <f>Source!AB63</f>
        <v>424.75</v>
      </c>
      <c r="I93" s="78"/>
      <c r="J93" s="145"/>
      <c r="K93" s="79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0"/>
      <c r="B94" s="47"/>
      <c r="C94" s="47" t="s">
        <v>553</v>
      </c>
      <c r="D94" s="48"/>
      <c r="E94" s="49"/>
      <c r="F94" s="51">
        <v>69.989999999999995</v>
      </c>
      <c r="G94" s="143" t="s">
        <v>554</v>
      </c>
      <c r="H94" s="51">
        <f>Source!AF63</f>
        <v>83.99</v>
      </c>
      <c r="I94" s="52">
        <f>T94</f>
        <v>336</v>
      </c>
      <c r="J94" s="143">
        <v>18.3</v>
      </c>
      <c r="K94" s="53">
        <f>U94</f>
        <v>6148</v>
      </c>
      <c r="O94" s="18"/>
      <c r="P94" s="18"/>
      <c r="Q94" s="18"/>
      <c r="R94" s="18"/>
      <c r="S94" s="18"/>
      <c r="T94" s="18">
        <f>ROUND(Source!AF63*Source!AV63*Source!I63,0)</f>
        <v>336</v>
      </c>
      <c r="U94" s="18">
        <f>Source!S63</f>
        <v>6148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336</v>
      </c>
      <c r="GK94" s="18">
        <f>T94</f>
        <v>336</v>
      </c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>
        <f>T94</f>
        <v>336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9"/>
      <c r="B95" s="55"/>
      <c r="C95" s="55" t="s">
        <v>555</v>
      </c>
      <c r="D95" s="56"/>
      <c r="E95" s="57"/>
      <c r="F95" s="61">
        <v>283.95999999999998</v>
      </c>
      <c r="G95" s="58" t="s">
        <v>554</v>
      </c>
      <c r="H95" s="61">
        <f>Source!AD63</f>
        <v>340.75</v>
      </c>
      <c r="I95" s="62">
        <f>T95</f>
        <v>1363</v>
      </c>
      <c r="J95" s="58">
        <v>12.5</v>
      </c>
      <c r="K95" s="63">
        <f>U95</f>
        <v>17038</v>
      </c>
      <c r="O95" s="18"/>
      <c r="P95" s="18"/>
      <c r="Q95" s="18"/>
      <c r="R95" s="18"/>
      <c r="S95" s="18"/>
      <c r="T95" s="18">
        <f>ROUND(Source!AD63*Source!AV63*Source!I63,0)</f>
        <v>1363</v>
      </c>
      <c r="U95" s="18">
        <f>Source!Q63</f>
        <v>17038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1363</v>
      </c>
      <c r="GK95" s="18"/>
      <c r="GL95" s="18">
        <f>T95</f>
        <v>1363</v>
      </c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>
        <f>T95</f>
        <v>1363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9"/>
      <c r="B96" s="55"/>
      <c r="C96" s="55" t="s">
        <v>556</v>
      </c>
      <c r="D96" s="56"/>
      <c r="E96" s="57"/>
      <c r="F96" s="61">
        <v>26.22</v>
      </c>
      <c r="G96" s="58" t="s">
        <v>554</v>
      </c>
      <c r="H96" s="61">
        <f>Source!AE63</f>
        <v>31.46</v>
      </c>
      <c r="I96" s="62">
        <f>GM96</f>
        <v>126</v>
      </c>
      <c r="J96" s="58">
        <v>18.3</v>
      </c>
      <c r="K96" s="63">
        <f>Source!R63</f>
        <v>2303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>
        <f>ROUND(Source!AE63*Source!AV63*Source!I63,0)</f>
        <v>126</v>
      </c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9"/>
      <c r="B97" s="55"/>
      <c r="C97" s="55" t="s">
        <v>564</v>
      </c>
      <c r="D97" s="56"/>
      <c r="E97" s="57"/>
      <c r="F97" s="61">
        <v>45.61</v>
      </c>
      <c r="G97" s="58"/>
      <c r="H97" s="61">
        <f>Source!AC63</f>
        <v>0.01</v>
      </c>
      <c r="I97" s="62">
        <f>T97</f>
        <v>0</v>
      </c>
      <c r="J97" s="58">
        <v>7.5</v>
      </c>
      <c r="K97" s="63">
        <f>U97</f>
        <v>0</v>
      </c>
      <c r="O97" s="18"/>
      <c r="P97" s="18"/>
      <c r="Q97" s="18"/>
      <c r="R97" s="18"/>
      <c r="S97" s="18"/>
      <c r="T97" s="18">
        <f>ROUND(Source!AC63*Source!AW63*Source!I63,0)</f>
        <v>0</v>
      </c>
      <c r="U97" s="18">
        <f>Source!P63</f>
        <v>0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>
        <f>T97</f>
        <v>0</v>
      </c>
      <c r="GK97" s="18"/>
      <c r="GL97" s="18"/>
      <c r="GM97" s="18"/>
      <c r="GN97" s="18">
        <f>T97</f>
        <v>0</v>
      </c>
      <c r="GO97" s="18"/>
      <c r="GP97" s="18">
        <f>T97</f>
        <v>0</v>
      </c>
      <c r="GQ97" s="18">
        <f>T97</f>
        <v>0</v>
      </c>
      <c r="GR97" s="18"/>
      <c r="GS97" s="18">
        <f>T97</f>
        <v>0</v>
      </c>
      <c r="GT97" s="18"/>
      <c r="GU97" s="18"/>
      <c r="GV97" s="18"/>
      <c r="GW97" s="18">
        <f>ROUND(Source!AG63*Source!I63,0)</f>
        <v>0</v>
      </c>
      <c r="GX97" s="18">
        <f>ROUND(Source!AJ63*Source!I63,0)</f>
        <v>0</v>
      </c>
      <c r="GY97" s="18"/>
      <c r="GZ97" s="18"/>
      <c r="HA97" s="18"/>
      <c r="HB97" s="18">
        <f>T97</f>
        <v>0</v>
      </c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9"/>
      <c r="B98" s="55"/>
      <c r="C98" s="55" t="s">
        <v>557</v>
      </c>
      <c r="D98" s="56"/>
      <c r="E98" s="57">
        <v>105</v>
      </c>
      <c r="F98" s="62" t="s">
        <v>558</v>
      </c>
      <c r="G98" s="58"/>
      <c r="H98" s="61">
        <f>ROUND((Source!AF63*Source!AV63+Source!AE63*Source!AV63)*(Source!FX63)/100,2)</f>
        <v>121.22</v>
      </c>
      <c r="I98" s="62">
        <f>T98</f>
        <v>485</v>
      </c>
      <c r="J98" s="58" t="s">
        <v>559</v>
      </c>
      <c r="K98" s="63">
        <f>U98</f>
        <v>7521</v>
      </c>
      <c r="O98" s="18"/>
      <c r="P98" s="18"/>
      <c r="Q98" s="18"/>
      <c r="R98" s="18"/>
      <c r="S98" s="18"/>
      <c r="T98" s="18">
        <f>ROUND((ROUND(Source!AF63*Source!AV63*Source!I63,0)+ROUND(Source!AE63*Source!AV63*Source!I63,0))*(Source!FX63)/100,0)</f>
        <v>485</v>
      </c>
      <c r="U98" s="18">
        <f>Source!X63</f>
        <v>7521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>
        <f>T98</f>
        <v>485</v>
      </c>
      <c r="GZ98" s="18"/>
      <c r="HA98" s="18"/>
      <c r="HB98" s="18">
        <f>T98</f>
        <v>485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9"/>
      <c r="B99" s="55"/>
      <c r="C99" s="55" t="s">
        <v>560</v>
      </c>
      <c r="D99" s="56"/>
      <c r="E99" s="57">
        <v>60</v>
      </c>
      <c r="F99" s="62" t="s">
        <v>558</v>
      </c>
      <c r="G99" s="58"/>
      <c r="H99" s="61">
        <f>ROUND((Source!AF63*Source!AV63+Source!AE63*Source!AV63)*(Source!FY63)/100,2)</f>
        <v>69.27</v>
      </c>
      <c r="I99" s="62">
        <f>T99</f>
        <v>277</v>
      </c>
      <c r="J99" s="58" t="s">
        <v>561</v>
      </c>
      <c r="K99" s="63">
        <f>U99</f>
        <v>4056</v>
      </c>
      <c r="O99" s="18"/>
      <c r="P99" s="18"/>
      <c r="Q99" s="18"/>
      <c r="R99" s="18"/>
      <c r="S99" s="18"/>
      <c r="T99" s="18">
        <f>ROUND((ROUND(Source!AF63*Source!AV63*Source!I63,0)+ROUND(Source!AE63*Source!AV63*Source!I63,0))*(Source!FY63)/100,0)</f>
        <v>277</v>
      </c>
      <c r="U99" s="18">
        <f>Source!Y63</f>
        <v>4056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>
        <f>T99</f>
        <v>277</v>
      </c>
      <c r="HA99" s="18"/>
      <c r="HB99" s="18">
        <f>T99</f>
        <v>277</v>
      </c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9"/>
      <c r="B100" s="55"/>
      <c r="C100" s="55" t="s">
        <v>562</v>
      </c>
      <c r="D100" s="56" t="s">
        <v>563</v>
      </c>
      <c r="E100" s="57">
        <v>7.9</v>
      </c>
      <c r="F100" s="58"/>
      <c r="G100" s="58" t="s">
        <v>554</v>
      </c>
      <c r="H100" s="58">
        <f>ROUND(Source!AH63,2)</f>
        <v>9.48</v>
      </c>
      <c r="I100" s="61">
        <f>Source!U63</f>
        <v>37.92</v>
      </c>
      <c r="J100" s="58"/>
      <c r="K100" s="60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73" t="s">
        <v>110</v>
      </c>
      <c r="B101" s="80" t="s">
        <v>43</v>
      </c>
      <c r="C101" s="74" t="s">
        <v>56</v>
      </c>
      <c r="D101" s="75" t="s">
        <v>45</v>
      </c>
      <c r="E101" s="76">
        <f>Source!I65</f>
        <v>30</v>
      </c>
      <c r="F101" s="77">
        <v>17.440000000000001</v>
      </c>
      <c r="G101" s="146"/>
      <c r="H101" s="77">
        <f>Source!AC65</f>
        <v>17.440000000000001</v>
      </c>
      <c r="I101" s="78">
        <f>T101</f>
        <v>523</v>
      </c>
      <c r="J101" s="146">
        <v>7.5</v>
      </c>
      <c r="K101" s="79">
        <f>U101</f>
        <v>3924</v>
      </c>
      <c r="O101" s="18"/>
      <c r="P101" s="18"/>
      <c r="Q101" s="18"/>
      <c r="R101" s="18"/>
      <c r="S101" s="18"/>
      <c r="T101" s="18">
        <f>ROUND(Source!AC65*Source!AW65*Source!I65,0)</f>
        <v>523</v>
      </c>
      <c r="U101" s="18">
        <f>Source!P65</f>
        <v>3924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523</v>
      </c>
      <c r="GK101" s="18"/>
      <c r="GL101" s="18"/>
      <c r="GM101" s="18"/>
      <c r="GN101" s="18">
        <f>T101</f>
        <v>523</v>
      </c>
      <c r="GO101" s="18"/>
      <c r="GP101" s="18">
        <f>T101</f>
        <v>523</v>
      </c>
      <c r="GQ101" s="18">
        <f>T101</f>
        <v>523</v>
      </c>
      <c r="GR101" s="18"/>
      <c r="GS101" s="18">
        <f>T101</f>
        <v>523</v>
      </c>
      <c r="GT101" s="18"/>
      <c r="GU101" s="18"/>
      <c r="GV101" s="18"/>
      <c r="GW101" s="18">
        <f>ROUND(Source!AG65*Source!I65,0)</f>
        <v>0</v>
      </c>
      <c r="GX101" s="18">
        <f>ROUND(Source!AJ65*Source!I65,0)</f>
        <v>0</v>
      </c>
      <c r="GY101" s="18"/>
      <c r="GZ101" s="18"/>
      <c r="HA101" s="18"/>
      <c r="HB101" s="18">
        <f>T101</f>
        <v>523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147"/>
      <c r="B102" s="148" t="s">
        <v>565</v>
      </c>
      <c r="C102" s="148" t="s">
        <v>568</v>
      </c>
      <c r="D102" s="149"/>
      <c r="E102" s="149"/>
      <c r="F102" s="149"/>
      <c r="G102" s="149"/>
      <c r="H102" s="149"/>
      <c r="I102" s="149"/>
      <c r="J102" s="149"/>
      <c r="K102" s="150"/>
    </row>
    <row r="103" spans="1:255" x14ac:dyDescent="0.2">
      <c r="A103" s="73" t="s">
        <v>111</v>
      </c>
      <c r="B103" s="80" t="s">
        <v>43</v>
      </c>
      <c r="C103" s="74" t="s">
        <v>112</v>
      </c>
      <c r="D103" s="75" t="s">
        <v>45</v>
      </c>
      <c r="E103" s="76">
        <f>Source!I67</f>
        <v>4</v>
      </c>
      <c r="F103" s="77">
        <v>154.72</v>
      </c>
      <c r="G103" s="146"/>
      <c r="H103" s="77">
        <f>Source!AC67</f>
        <v>154.72</v>
      </c>
      <c r="I103" s="78">
        <f>T103</f>
        <v>619</v>
      </c>
      <c r="J103" s="146">
        <v>7.5</v>
      </c>
      <c r="K103" s="79">
        <f>U103</f>
        <v>4642</v>
      </c>
      <c r="O103" s="18"/>
      <c r="P103" s="18"/>
      <c r="Q103" s="18"/>
      <c r="R103" s="18"/>
      <c r="S103" s="18"/>
      <c r="T103" s="18">
        <f>ROUND(Source!AC67*Source!AW67*Source!I67,0)</f>
        <v>619</v>
      </c>
      <c r="U103" s="18">
        <f>Source!P67</f>
        <v>4642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f>T103</f>
        <v>619</v>
      </c>
      <c r="GK103" s="18"/>
      <c r="GL103" s="18"/>
      <c r="GM103" s="18"/>
      <c r="GN103" s="18">
        <f>T103</f>
        <v>619</v>
      </c>
      <c r="GO103" s="18"/>
      <c r="GP103" s="18">
        <f>T103</f>
        <v>619</v>
      </c>
      <c r="GQ103" s="18">
        <f>T103</f>
        <v>619</v>
      </c>
      <c r="GR103" s="18"/>
      <c r="GS103" s="18">
        <f>T103</f>
        <v>619</v>
      </c>
      <c r="GT103" s="18"/>
      <c r="GU103" s="18"/>
      <c r="GV103" s="18"/>
      <c r="GW103" s="18">
        <f>ROUND(Source!AG67*Source!I67,0)</f>
        <v>0</v>
      </c>
      <c r="GX103" s="18">
        <f>ROUND(Source!AJ67*Source!I67,0)</f>
        <v>0</v>
      </c>
      <c r="GY103" s="18"/>
      <c r="GZ103" s="18"/>
      <c r="HA103" s="18"/>
      <c r="HB103" s="18">
        <f>T103</f>
        <v>619</v>
      </c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147"/>
      <c r="B104" s="148" t="s">
        <v>565</v>
      </c>
      <c r="C104" s="148" t="s">
        <v>569</v>
      </c>
      <c r="D104" s="149"/>
      <c r="E104" s="149"/>
      <c r="F104" s="149"/>
      <c r="G104" s="149"/>
      <c r="H104" s="149"/>
      <c r="I104" s="149"/>
      <c r="J104" s="149"/>
      <c r="K104" s="150"/>
    </row>
    <row r="105" spans="1:255" x14ac:dyDescent="0.2">
      <c r="A105" s="73" t="s">
        <v>114</v>
      </c>
      <c r="B105" s="80" t="s">
        <v>43</v>
      </c>
      <c r="C105" s="74" t="s">
        <v>115</v>
      </c>
      <c r="D105" s="75" t="s">
        <v>45</v>
      </c>
      <c r="E105" s="76">
        <f>Source!I69</f>
        <v>8</v>
      </c>
      <c r="F105" s="77">
        <v>1016</v>
      </c>
      <c r="G105" s="146"/>
      <c r="H105" s="77">
        <f>Source!AC69</f>
        <v>1016</v>
      </c>
      <c r="I105" s="78">
        <f>T105</f>
        <v>8128</v>
      </c>
      <c r="J105" s="146">
        <v>7.5</v>
      </c>
      <c r="K105" s="79">
        <f>U105</f>
        <v>60960</v>
      </c>
      <c r="O105" s="18"/>
      <c r="P105" s="18"/>
      <c r="Q105" s="18"/>
      <c r="R105" s="18"/>
      <c r="S105" s="18"/>
      <c r="T105" s="18">
        <f>ROUND(Source!AC69*Source!AW69*Source!I69,0)</f>
        <v>8128</v>
      </c>
      <c r="U105" s="18">
        <f>Source!P69</f>
        <v>60960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8128</v>
      </c>
      <c r="GK105" s="18"/>
      <c r="GL105" s="18"/>
      <c r="GM105" s="18"/>
      <c r="GN105" s="18">
        <f>T105</f>
        <v>8128</v>
      </c>
      <c r="GO105" s="18"/>
      <c r="GP105" s="18">
        <f>T105</f>
        <v>8128</v>
      </c>
      <c r="GQ105" s="18">
        <f>T105</f>
        <v>8128</v>
      </c>
      <c r="GR105" s="18"/>
      <c r="GS105" s="18">
        <f>T105</f>
        <v>8128</v>
      </c>
      <c r="GT105" s="18"/>
      <c r="GU105" s="18"/>
      <c r="GV105" s="18"/>
      <c r="GW105" s="18">
        <f>ROUND(Source!AG69*Source!I69,0)</f>
        <v>0</v>
      </c>
      <c r="GX105" s="18">
        <f>ROUND(Source!AJ69*Source!I69,0)</f>
        <v>0</v>
      </c>
      <c r="GY105" s="18"/>
      <c r="GZ105" s="18"/>
      <c r="HA105" s="18"/>
      <c r="HB105" s="18">
        <f>T105</f>
        <v>8128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147"/>
      <c r="B106" s="148" t="s">
        <v>565</v>
      </c>
      <c r="C106" s="148" t="s">
        <v>566</v>
      </c>
      <c r="D106" s="149"/>
      <c r="E106" s="149"/>
      <c r="F106" s="149"/>
      <c r="G106" s="149"/>
      <c r="H106" s="149"/>
      <c r="I106" s="149"/>
      <c r="J106" s="149"/>
      <c r="K106" s="150"/>
    </row>
    <row r="107" spans="1:255" x14ac:dyDescent="0.2">
      <c r="A107" s="73" t="s">
        <v>116</v>
      </c>
      <c r="B107" s="80" t="s">
        <v>43</v>
      </c>
      <c r="C107" s="74" t="s">
        <v>117</v>
      </c>
      <c r="D107" s="75" t="s">
        <v>45</v>
      </c>
      <c r="E107" s="76">
        <f>Source!I71</f>
        <v>8</v>
      </c>
      <c r="F107" s="77">
        <v>263.02999999999997</v>
      </c>
      <c r="G107" s="146"/>
      <c r="H107" s="77">
        <f>Source!AC71</f>
        <v>263.02999999999997</v>
      </c>
      <c r="I107" s="78">
        <f>T107</f>
        <v>2104</v>
      </c>
      <c r="J107" s="146">
        <v>7.5</v>
      </c>
      <c r="K107" s="79">
        <f>U107</f>
        <v>15782</v>
      </c>
      <c r="O107" s="18"/>
      <c r="P107" s="18"/>
      <c r="Q107" s="18"/>
      <c r="R107" s="18"/>
      <c r="S107" s="18"/>
      <c r="T107" s="18">
        <f>ROUND(Source!AC71*Source!AW71*Source!I71,0)</f>
        <v>2104</v>
      </c>
      <c r="U107" s="18">
        <f>Source!P71</f>
        <v>15782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2104</v>
      </c>
      <c r="GK107" s="18"/>
      <c r="GL107" s="18"/>
      <c r="GM107" s="18"/>
      <c r="GN107" s="18">
        <f>T107</f>
        <v>2104</v>
      </c>
      <c r="GO107" s="18"/>
      <c r="GP107" s="18">
        <f>T107</f>
        <v>2104</v>
      </c>
      <c r="GQ107" s="18">
        <f>T107</f>
        <v>2104</v>
      </c>
      <c r="GR107" s="18"/>
      <c r="GS107" s="18">
        <f>T107</f>
        <v>2104</v>
      </c>
      <c r="GT107" s="18"/>
      <c r="GU107" s="18"/>
      <c r="GV107" s="18"/>
      <c r="GW107" s="18">
        <f>ROUND(Source!AG71*Source!I71,0)</f>
        <v>0</v>
      </c>
      <c r="GX107" s="18">
        <f>ROUND(Source!AJ71*Source!I71,0)</f>
        <v>0</v>
      </c>
      <c r="GY107" s="18"/>
      <c r="GZ107" s="18"/>
      <c r="HA107" s="18"/>
      <c r="HB107" s="18">
        <f>T107</f>
        <v>2104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147"/>
      <c r="B108" s="148" t="s">
        <v>565</v>
      </c>
      <c r="C108" s="148" t="s">
        <v>567</v>
      </c>
      <c r="D108" s="149"/>
      <c r="E108" s="149"/>
      <c r="F108" s="149"/>
      <c r="G108" s="149"/>
      <c r="H108" s="149"/>
      <c r="I108" s="149"/>
      <c r="J108" s="149"/>
      <c r="K108" s="150"/>
    </row>
    <row r="109" spans="1:255" x14ac:dyDescent="0.2">
      <c r="A109" s="73" t="s">
        <v>118</v>
      </c>
      <c r="B109" s="80" t="s">
        <v>43</v>
      </c>
      <c r="C109" s="74" t="s">
        <v>119</v>
      </c>
      <c r="D109" s="75" t="s">
        <v>62</v>
      </c>
      <c r="E109" s="76">
        <f>Source!I73</f>
        <v>30</v>
      </c>
      <c r="F109" s="77">
        <v>6.03</v>
      </c>
      <c r="G109" s="146"/>
      <c r="H109" s="77">
        <f>Source!AC73</f>
        <v>6.03</v>
      </c>
      <c r="I109" s="78">
        <f>T109</f>
        <v>181</v>
      </c>
      <c r="J109" s="146">
        <v>7.5</v>
      </c>
      <c r="K109" s="79">
        <f>U109</f>
        <v>1357</v>
      </c>
      <c r="O109" s="18"/>
      <c r="P109" s="18"/>
      <c r="Q109" s="18"/>
      <c r="R109" s="18"/>
      <c r="S109" s="18"/>
      <c r="T109" s="18">
        <f>ROUND(Source!AC73*Source!AW73*Source!I73,0)</f>
        <v>181</v>
      </c>
      <c r="U109" s="18">
        <f>Source!P73</f>
        <v>1357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>
        <f>T109</f>
        <v>181</v>
      </c>
      <c r="GK109" s="18"/>
      <c r="GL109" s="18"/>
      <c r="GM109" s="18"/>
      <c r="GN109" s="18">
        <f>T109</f>
        <v>181</v>
      </c>
      <c r="GO109" s="18"/>
      <c r="GP109" s="18">
        <f>T109</f>
        <v>181</v>
      </c>
      <c r="GQ109" s="18">
        <f>T109</f>
        <v>181</v>
      </c>
      <c r="GR109" s="18"/>
      <c r="GS109" s="18">
        <f>T109</f>
        <v>181</v>
      </c>
      <c r="GT109" s="18"/>
      <c r="GU109" s="18"/>
      <c r="GV109" s="18"/>
      <c r="GW109" s="18">
        <f>ROUND(Source!AG73*Source!I73,0)</f>
        <v>0</v>
      </c>
      <c r="GX109" s="18">
        <f>ROUND(Source!AJ73*Source!I73,0)</f>
        <v>0</v>
      </c>
      <c r="GY109" s="18"/>
      <c r="GZ109" s="18"/>
      <c r="HA109" s="18"/>
      <c r="HB109" s="18">
        <f>T109</f>
        <v>181</v>
      </c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147"/>
      <c r="B110" s="148" t="s">
        <v>565</v>
      </c>
      <c r="C110" s="148" t="s">
        <v>570</v>
      </c>
      <c r="D110" s="149"/>
      <c r="E110" s="149"/>
      <c r="F110" s="149"/>
      <c r="G110" s="149"/>
      <c r="H110" s="149"/>
      <c r="I110" s="149"/>
      <c r="J110" s="149"/>
      <c r="K110" s="150"/>
    </row>
    <row r="111" spans="1:255" x14ac:dyDescent="0.2">
      <c r="A111" s="73" t="s">
        <v>121</v>
      </c>
      <c r="B111" s="80" t="s">
        <v>43</v>
      </c>
      <c r="C111" s="74" t="s">
        <v>99</v>
      </c>
      <c r="D111" s="75" t="s">
        <v>45</v>
      </c>
      <c r="E111" s="76">
        <f>Source!I75</f>
        <v>40</v>
      </c>
      <c r="F111" s="77">
        <v>37.520000000000003</v>
      </c>
      <c r="G111" s="146"/>
      <c r="H111" s="77">
        <f>Source!AC75</f>
        <v>37.520000000000003</v>
      </c>
      <c r="I111" s="78">
        <f>T111</f>
        <v>1501</v>
      </c>
      <c r="J111" s="146">
        <v>7.5</v>
      </c>
      <c r="K111" s="79">
        <f>U111</f>
        <v>11256</v>
      </c>
      <c r="O111" s="18"/>
      <c r="P111" s="18"/>
      <c r="Q111" s="18"/>
      <c r="R111" s="18"/>
      <c r="S111" s="18"/>
      <c r="T111" s="18">
        <f>ROUND(Source!AC75*Source!AW75*Source!I75,0)</f>
        <v>1501</v>
      </c>
      <c r="U111" s="18">
        <f>Source!P75</f>
        <v>11256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>
        <f>T111</f>
        <v>1501</v>
      </c>
      <c r="GK111" s="18"/>
      <c r="GL111" s="18"/>
      <c r="GM111" s="18"/>
      <c r="GN111" s="18">
        <f>T111</f>
        <v>1501</v>
      </c>
      <c r="GO111" s="18"/>
      <c r="GP111" s="18">
        <f>T111</f>
        <v>1501</v>
      </c>
      <c r="GQ111" s="18">
        <f>T111</f>
        <v>1501</v>
      </c>
      <c r="GR111" s="18"/>
      <c r="GS111" s="18">
        <f>T111</f>
        <v>1501</v>
      </c>
      <c r="GT111" s="18"/>
      <c r="GU111" s="18"/>
      <c r="GV111" s="18"/>
      <c r="GW111" s="18">
        <f>ROUND(Source!AG75*Source!I75,0)</f>
        <v>0</v>
      </c>
      <c r="GX111" s="18">
        <f>ROUND(Source!AJ75*Source!I75,0)</f>
        <v>0</v>
      </c>
      <c r="GY111" s="18"/>
      <c r="GZ111" s="18"/>
      <c r="HA111" s="18"/>
      <c r="HB111" s="18">
        <f>T111</f>
        <v>1501</v>
      </c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13.5" thickBot="1" x14ac:dyDescent="0.25">
      <c r="A112" s="151"/>
      <c r="B112" s="152" t="s">
        <v>565</v>
      </c>
      <c r="C112" s="152" t="s">
        <v>571</v>
      </c>
      <c r="D112" s="153"/>
      <c r="E112" s="153"/>
      <c r="F112" s="153"/>
      <c r="G112" s="153"/>
      <c r="H112" s="153"/>
      <c r="I112" s="153"/>
      <c r="J112" s="153"/>
      <c r="K112" s="154"/>
    </row>
    <row r="113" spans="1:255" x14ac:dyDescent="0.2">
      <c r="A113" s="65"/>
      <c r="B113" s="64"/>
      <c r="C113" s="64"/>
      <c r="D113" s="64"/>
      <c r="E113" s="64"/>
      <c r="F113" s="64"/>
      <c r="G113" s="64"/>
      <c r="H113" s="124">
        <f>R113</f>
        <v>15517</v>
      </c>
      <c r="I113" s="125"/>
      <c r="J113" s="124">
        <f>S113</f>
        <v>132684</v>
      </c>
      <c r="K113" s="126"/>
      <c r="O113" s="18"/>
      <c r="P113" s="18"/>
      <c r="Q113" s="18"/>
      <c r="R113" s="18">
        <f>SUM(T93:T112)</f>
        <v>15517</v>
      </c>
      <c r="S113" s="18">
        <f>SUM(U93:U112)</f>
        <v>132684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>
        <f>R113</f>
        <v>15517</v>
      </c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48" x14ac:dyDescent="0.2">
      <c r="A114" s="73">
        <v>7</v>
      </c>
      <c r="B114" s="80" t="s">
        <v>133</v>
      </c>
      <c r="C114" s="74" t="s">
        <v>134</v>
      </c>
      <c r="D114" s="75" t="s">
        <v>135</v>
      </c>
      <c r="E114" s="76">
        <v>1</v>
      </c>
      <c r="F114" s="77">
        <f>Source!AK95</f>
        <v>2919.33</v>
      </c>
      <c r="G114" s="144" t="s">
        <v>23</v>
      </c>
      <c r="H114" s="77">
        <f>Source!AB95</f>
        <v>3017.7</v>
      </c>
      <c r="I114" s="78"/>
      <c r="J114" s="145"/>
      <c r="K114" s="79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0"/>
      <c r="B115" s="47"/>
      <c r="C115" s="47" t="s">
        <v>553</v>
      </c>
      <c r="D115" s="48"/>
      <c r="E115" s="49"/>
      <c r="F115" s="51">
        <v>544.26</v>
      </c>
      <c r="G115" s="143" t="s">
        <v>554</v>
      </c>
      <c r="H115" s="51">
        <f>Source!AF95</f>
        <v>653.11</v>
      </c>
      <c r="I115" s="52">
        <f>T115</f>
        <v>653</v>
      </c>
      <c r="J115" s="143">
        <v>18.3</v>
      </c>
      <c r="K115" s="53">
        <f>U115</f>
        <v>11952</v>
      </c>
      <c r="O115" s="18"/>
      <c r="P115" s="18"/>
      <c r="Q115" s="18"/>
      <c r="R115" s="18"/>
      <c r="S115" s="18"/>
      <c r="T115" s="18">
        <f>ROUND(Source!AF95*Source!AV95*Source!I95,0)</f>
        <v>653</v>
      </c>
      <c r="U115" s="18">
        <f>Source!S95</f>
        <v>11952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>
        <f>T115</f>
        <v>653</v>
      </c>
      <c r="GK115" s="18">
        <f>T115</f>
        <v>653</v>
      </c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>
        <f>T115</f>
        <v>653</v>
      </c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9"/>
      <c r="B116" s="55"/>
      <c r="C116" s="55" t="s">
        <v>555</v>
      </c>
      <c r="D116" s="56"/>
      <c r="E116" s="57"/>
      <c r="F116" s="61">
        <v>1970.48</v>
      </c>
      <c r="G116" s="58" t="s">
        <v>554</v>
      </c>
      <c r="H116" s="61">
        <f>Source!AD95</f>
        <v>2364.58</v>
      </c>
      <c r="I116" s="62">
        <f>T116</f>
        <v>2365</v>
      </c>
      <c r="J116" s="58">
        <v>12.5</v>
      </c>
      <c r="K116" s="63">
        <f>U116</f>
        <v>29557</v>
      </c>
      <c r="O116" s="18"/>
      <c r="P116" s="18"/>
      <c r="Q116" s="18"/>
      <c r="R116" s="18"/>
      <c r="S116" s="18"/>
      <c r="T116" s="18">
        <f>ROUND(Source!AD95*Source!AV95*Source!I95,0)</f>
        <v>2365</v>
      </c>
      <c r="U116" s="18">
        <f>Source!Q95</f>
        <v>29557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2365</v>
      </c>
      <c r="GK116" s="18"/>
      <c r="GL116" s="18">
        <f>T116</f>
        <v>2365</v>
      </c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>
        <f>T116</f>
        <v>2365</v>
      </c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9"/>
      <c r="B117" s="55"/>
      <c r="C117" s="55" t="s">
        <v>556</v>
      </c>
      <c r="D117" s="56"/>
      <c r="E117" s="57"/>
      <c r="F117" s="61">
        <v>284.33</v>
      </c>
      <c r="G117" s="58" t="s">
        <v>554</v>
      </c>
      <c r="H117" s="61">
        <f>Source!AE95</f>
        <v>341.2</v>
      </c>
      <c r="I117" s="62">
        <f>GM117</f>
        <v>341</v>
      </c>
      <c r="J117" s="58">
        <v>18.3</v>
      </c>
      <c r="K117" s="63">
        <f>Source!R95</f>
        <v>6244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>
        <f>ROUND(Source!AE95*Source!AV95*Source!I95,0)</f>
        <v>341</v>
      </c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9"/>
      <c r="B118" s="55"/>
      <c r="C118" s="55" t="s">
        <v>564</v>
      </c>
      <c r="D118" s="56"/>
      <c r="E118" s="57"/>
      <c r="F118" s="61">
        <v>404.59</v>
      </c>
      <c r="G118" s="58"/>
      <c r="H118" s="61">
        <f>Source!AC95</f>
        <v>0.01</v>
      </c>
      <c r="I118" s="62">
        <f>T118</f>
        <v>0</v>
      </c>
      <c r="J118" s="58">
        <v>7.5</v>
      </c>
      <c r="K118" s="63">
        <f>U118</f>
        <v>0</v>
      </c>
      <c r="O118" s="18"/>
      <c r="P118" s="18"/>
      <c r="Q118" s="18"/>
      <c r="R118" s="18"/>
      <c r="S118" s="18"/>
      <c r="T118" s="18">
        <f>ROUND(Source!AC95*Source!AW95*Source!I95,0)</f>
        <v>0</v>
      </c>
      <c r="U118" s="18">
        <f>Source!P95</f>
        <v>0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0</v>
      </c>
      <c r="GK118" s="18"/>
      <c r="GL118" s="18"/>
      <c r="GM118" s="18"/>
      <c r="GN118" s="18">
        <f>T118</f>
        <v>0</v>
      </c>
      <c r="GO118" s="18"/>
      <c r="GP118" s="18">
        <f>T118</f>
        <v>0</v>
      </c>
      <c r="GQ118" s="18">
        <f>T118</f>
        <v>0</v>
      </c>
      <c r="GR118" s="18"/>
      <c r="GS118" s="18">
        <f>T118</f>
        <v>0</v>
      </c>
      <c r="GT118" s="18"/>
      <c r="GU118" s="18"/>
      <c r="GV118" s="18"/>
      <c r="GW118" s="18">
        <f>ROUND(Source!AG95*Source!I95,0)</f>
        <v>0</v>
      </c>
      <c r="GX118" s="18">
        <f>ROUND(Source!AJ95*Source!I95,0)</f>
        <v>0</v>
      </c>
      <c r="GY118" s="18"/>
      <c r="GZ118" s="18"/>
      <c r="HA118" s="18"/>
      <c r="HB118" s="18">
        <f>T118</f>
        <v>0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9"/>
      <c r="B119" s="55"/>
      <c r="C119" s="55" t="s">
        <v>557</v>
      </c>
      <c r="D119" s="56"/>
      <c r="E119" s="57">
        <v>105</v>
      </c>
      <c r="F119" s="62" t="s">
        <v>558</v>
      </c>
      <c r="G119" s="58"/>
      <c r="H119" s="61">
        <f>ROUND((Source!AF95*Source!AV95+Source!AE95*Source!AV95)*(Source!FX95)/100,2)</f>
        <v>1044.03</v>
      </c>
      <c r="I119" s="62">
        <f>T119</f>
        <v>1044</v>
      </c>
      <c r="J119" s="58" t="s">
        <v>559</v>
      </c>
      <c r="K119" s="63">
        <f>U119</f>
        <v>16194</v>
      </c>
      <c r="O119" s="18"/>
      <c r="P119" s="18"/>
      <c r="Q119" s="18"/>
      <c r="R119" s="18"/>
      <c r="S119" s="18"/>
      <c r="T119" s="18">
        <f>ROUND((ROUND(Source!AF95*Source!AV95*Source!I95,0)+ROUND(Source!AE95*Source!AV95*Source!I95,0))*(Source!FX95)/100,0)</f>
        <v>1044</v>
      </c>
      <c r="U119" s="18">
        <f>Source!X95</f>
        <v>16194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>
        <f>T119</f>
        <v>1044</v>
      </c>
      <c r="GZ119" s="18"/>
      <c r="HA119" s="18"/>
      <c r="HB119" s="18">
        <f>T119</f>
        <v>1044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9"/>
      <c r="B120" s="55"/>
      <c r="C120" s="55" t="s">
        <v>560</v>
      </c>
      <c r="D120" s="56"/>
      <c r="E120" s="57">
        <v>60</v>
      </c>
      <c r="F120" s="62" t="s">
        <v>558</v>
      </c>
      <c r="G120" s="58"/>
      <c r="H120" s="61">
        <f>ROUND((Source!AF95*Source!AV95+Source!AE95*Source!AV95)*(Source!FY95)/100,2)</f>
        <v>596.59</v>
      </c>
      <c r="I120" s="62">
        <f>T120</f>
        <v>596</v>
      </c>
      <c r="J120" s="58" t="s">
        <v>561</v>
      </c>
      <c r="K120" s="63">
        <f>U120</f>
        <v>8734</v>
      </c>
      <c r="O120" s="18"/>
      <c r="P120" s="18"/>
      <c r="Q120" s="18"/>
      <c r="R120" s="18"/>
      <c r="S120" s="18"/>
      <c r="T120" s="18">
        <f>ROUND((ROUND(Source!AF95*Source!AV95*Source!I95,0)+ROUND(Source!AE95*Source!AV95*Source!I95,0))*(Source!FY95)/100,0)</f>
        <v>596</v>
      </c>
      <c r="U120" s="18">
        <f>Source!Y95</f>
        <v>8734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>
        <f>T120</f>
        <v>596</v>
      </c>
      <c r="HA120" s="18"/>
      <c r="HB120" s="18">
        <f>T120</f>
        <v>596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59"/>
      <c r="B121" s="55"/>
      <c r="C121" s="55" t="s">
        <v>562</v>
      </c>
      <c r="D121" s="56" t="s">
        <v>563</v>
      </c>
      <c r="E121" s="57">
        <v>57.23</v>
      </c>
      <c r="F121" s="58"/>
      <c r="G121" s="58" t="s">
        <v>554</v>
      </c>
      <c r="H121" s="58">
        <f>ROUND(Source!AH95,2)</f>
        <v>68.680000000000007</v>
      </c>
      <c r="I121" s="61">
        <f>Source!U95</f>
        <v>68.675999999999988</v>
      </c>
      <c r="J121" s="58"/>
      <c r="K121" s="60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73" t="s">
        <v>137</v>
      </c>
      <c r="B122" s="80" t="s">
        <v>43</v>
      </c>
      <c r="C122" s="74" t="s">
        <v>138</v>
      </c>
      <c r="D122" s="75" t="s">
        <v>45</v>
      </c>
      <c r="E122" s="76">
        <f>Source!I97</f>
        <v>15</v>
      </c>
      <c r="F122" s="77">
        <v>28.06</v>
      </c>
      <c r="G122" s="146"/>
      <c r="H122" s="77">
        <f>Source!AC97</f>
        <v>28.06</v>
      </c>
      <c r="I122" s="78">
        <f>T122</f>
        <v>421</v>
      </c>
      <c r="J122" s="146">
        <v>7.5</v>
      </c>
      <c r="K122" s="79">
        <f>U122</f>
        <v>3157</v>
      </c>
      <c r="O122" s="18"/>
      <c r="P122" s="18"/>
      <c r="Q122" s="18"/>
      <c r="R122" s="18"/>
      <c r="S122" s="18"/>
      <c r="T122" s="18">
        <f>ROUND(Source!AC97*Source!AW97*Source!I97,0)</f>
        <v>421</v>
      </c>
      <c r="U122" s="18">
        <f>Source!P97</f>
        <v>3157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421</v>
      </c>
      <c r="GK122" s="18"/>
      <c r="GL122" s="18"/>
      <c r="GM122" s="18"/>
      <c r="GN122" s="18">
        <f>T122</f>
        <v>421</v>
      </c>
      <c r="GO122" s="18"/>
      <c r="GP122" s="18">
        <f>T122</f>
        <v>421</v>
      </c>
      <c r="GQ122" s="18">
        <f>T122</f>
        <v>421</v>
      </c>
      <c r="GR122" s="18"/>
      <c r="GS122" s="18">
        <f>T122</f>
        <v>421</v>
      </c>
      <c r="GT122" s="18"/>
      <c r="GU122" s="18"/>
      <c r="GV122" s="18"/>
      <c r="GW122" s="18">
        <f>ROUND(Source!AG97*Source!I97,0)</f>
        <v>0</v>
      </c>
      <c r="GX122" s="18">
        <f>ROUND(Source!AJ97*Source!I97,0)</f>
        <v>0</v>
      </c>
      <c r="GY122" s="18"/>
      <c r="GZ122" s="18"/>
      <c r="HA122" s="18"/>
      <c r="HB122" s="18">
        <f>T122</f>
        <v>421</v>
      </c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147"/>
      <c r="B123" s="148" t="s">
        <v>565</v>
      </c>
      <c r="C123" s="148" t="s">
        <v>572</v>
      </c>
      <c r="D123" s="149"/>
      <c r="E123" s="149"/>
      <c r="F123" s="149"/>
      <c r="G123" s="149"/>
      <c r="H123" s="149"/>
      <c r="I123" s="149"/>
      <c r="J123" s="149"/>
      <c r="K123" s="150"/>
    </row>
    <row r="124" spans="1:255" x14ac:dyDescent="0.2">
      <c r="A124" s="73" t="s">
        <v>140</v>
      </c>
      <c r="B124" s="80" t="s">
        <v>43</v>
      </c>
      <c r="C124" s="74" t="s">
        <v>141</v>
      </c>
      <c r="D124" s="75" t="s">
        <v>45</v>
      </c>
      <c r="E124" s="76">
        <f>Source!I99</f>
        <v>17</v>
      </c>
      <c r="F124" s="77">
        <v>117.29</v>
      </c>
      <c r="G124" s="146"/>
      <c r="H124" s="77">
        <f>Source!AC99</f>
        <v>117.29</v>
      </c>
      <c r="I124" s="78">
        <f>T124</f>
        <v>1994</v>
      </c>
      <c r="J124" s="146">
        <v>7.5</v>
      </c>
      <c r="K124" s="79">
        <f>U124</f>
        <v>14954</v>
      </c>
      <c r="O124" s="18"/>
      <c r="P124" s="18"/>
      <c r="Q124" s="18"/>
      <c r="R124" s="18"/>
      <c r="S124" s="18"/>
      <c r="T124" s="18">
        <f>ROUND(Source!AC99*Source!AW99*Source!I99,0)</f>
        <v>1994</v>
      </c>
      <c r="U124" s="18">
        <f>Source!P99</f>
        <v>14954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1994</v>
      </c>
      <c r="GK124" s="18"/>
      <c r="GL124" s="18"/>
      <c r="GM124" s="18"/>
      <c r="GN124" s="18">
        <f>T124</f>
        <v>1994</v>
      </c>
      <c r="GO124" s="18"/>
      <c r="GP124" s="18">
        <f>T124</f>
        <v>1994</v>
      </c>
      <c r="GQ124" s="18">
        <f>T124</f>
        <v>1994</v>
      </c>
      <c r="GR124" s="18"/>
      <c r="GS124" s="18">
        <f>T124</f>
        <v>1994</v>
      </c>
      <c r="GT124" s="18"/>
      <c r="GU124" s="18"/>
      <c r="GV124" s="18"/>
      <c r="GW124" s="18">
        <f>ROUND(Source!AG99*Source!I99,0)</f>
        <v>0</v>
      </c>
      <c r="GX124" s="18">
        <f>ROUND(Source!AJ99*Source!I99,0)</f>
        <v>0</v>
      </c>
      <c r="GY124" s="18"/>
      <c r="GZ124" s="18"/>
      <c r="HA124" s="18"/>
      <c r="HB124" s="18">
        <f>T124</f>
        <v>1994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147"/>
      <c r="B125" s="148" t="s">
        <v>565</v>
      </c>
      <c r="C125" s="148" t="s">
        <v>573</v>
      </c>
      <c r="D125" s="149"/>
      <c r="E125" s="149"/>
      <c r="F125" s="149"/>
      <c r="G125" s="149"/>
      <c r="H125" s="149"/>
      <c r="I125" s="149"/>
      <c r="J125" s="149"/>
      <c r="K125" s="150"/>
    </row>
    <row r="126" spans="1:255" x14ac:dyDescent="0.2">
      <c r="A126" s="73" t="s">
        <v>143</v>
      </c>
      <c r="B126" s="80" t="s">
        <v>43</v>
      </c>
      <c r="C126" s="74" t="s">
        <v>144</v>
      </c>
      <c r="D126" s="75" t="s">
        <v>45</v>
      </c>
      <c r="E126" s="76">
        <f>Source!I101</f>
        <v>7</v>
      </c>
      <c r="F126" s="77">
        <v>78.64</v>
      </c>
      <c r="G126" s="146"/>
      <c r="H126" s="77">
        <f>Source!AC101</f>
        <v>78.64</v>
      </c>
      <c r="I126" s="78">
        <f>T126</f>
        <v>550</v>
      </c>
      <c r="J126" s="146">
        <v>7.5</v>
      </c>
      <c r="K126" s="79">
        <f>U126</f>
        <v>4129</v>
      </c>
      <c r="O126" s="18"/>
      <c r="P126" s="18"/>
      <c r="Q126" s="18"/>
      <c r="R126" s="18"/>
      <c r="S126" s="18"/>
      <c r="T126" s="18">
        <f>ROUND(Source!AC101*Source!AW101*Source!I101,0)</f>
        <v>550</v>
      </c>
      <c r="U126" s="18">
        <f>Source!P101</f>
        <v>4129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550</v>
      </c>
      <c r="GK126" s="18"/>
      <c r="GL126" s="18"/>
      <c r="GM126" s="18"/>
      <c r="GN126" s="18">
        <f>T126</f>
        <v>550</v>
      </c>
      <c r="GO126" s="18"/>
      <c r="GP126" s="18">
        <f>T126</f>
        <v>550</v>
      </c>
      <c r="GQ126" s="18">
        <f>T126</f>
        <v>550</v>
      </c>
      <c r="GR126" s="18"/>
      <c r="GS126" s="18">
        <f>T126</f>
        <v>550</v>
      </c>
      <c r="GT126" s="18"/>
      <c r="GU126" s="18"/>
      <c r="GV126" s="18"/>
      <c r="GW126" s="18">
        <f>ROUND(Source!AG101*Source!I101,0)</f>
        <v>0</v>
      </c>
      <c r="GX126" s="18">
        <f>ROUND(Source!AJ101*Source!I101,0)</f>
        <v>0</v>
      </c>
      <c r="GY126" s="18"/>
      <c r="GZ126" s="18"/>
      <c r="HA126" s="18"/>
      <c r="HB126" s="18">
        <f>T126</f>
        <v>550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147"/>
      <c r="B127" s="148" t="s">
        <v>565</v>
      </c>
      <c r="C127" s="148" t="s">
        <v>574</v>
      </c>
      <c r="D127" s="149"/>
      <c r="E127" s="149"/>
      <c r="F127" s="149"/>
      <c r="G127" s="149"/>
      <c r="H127" s="149"/>
      <c r="I127" s="149"/>
      <c r="J127" s="149"/>
      <c r="K127" s="150"/>
    </row>
    <row r="128" spans="1:255" x14ac:dyDescent="0.2">
      <c r="A128" s="73" t="s">
        <v>146</v>
      </c>
      <c r="B128" s="80" t="s">
        <v>43</v>
      </c>
      <c r="C128" s="74" t="s">
        <v>147</v>
      </c>
      <c r="D128" s="75" t="s">
        <v>45</v>
      </c>
      <c r="E128" s="76">
        <f>Source!I103</f>
        <v>36</v>
      </c>
      <c r="F128" s="77">
        <v>153.97999999999999</v>
      </c>
      <c r="G128" s="146"/>
      <c r="H128" s="77">
        <f>Source!AC103</f>
        <v>153.97999999999999</v>
      </c>
      <c r="I128" s="78">
        <f>T128</f>
        <v>5543</v>
      </c>
      <c r="J128" s="146">
        <v>7.5</v>
      </c>
      <c r="K128" s="79">
        <f>U128</f>
        <v>41575</v>
      </c>
      <c r="O128" s="18"/>
      <c r="P128" s="18"/>
      <c r="Q128" s="18"/>
      <c r="R128" s="18"/>
      <c r="S128" s="18"/>
      <c r="T128" s="18">
        <f>ROUND(Source!AC103*Source!AW103*Source!I103,0)</f>
        <v>5543</v>
      </c>
      <c r="U128" s="18">
        <f>Source!P103</f>
        <v>41575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>
        <f>T128</f>
        <v>5543</v>
      </c>
      <c r="GK128" s="18"/>
      <c r="GL128" s="18"/>
      <c r="GM128" s="18"/>
      <c r="GN128" s="18">
        <f>T128</f>
        <v>5543</v>
      </c>
      <c r="GO128" s="18"/>
      <c r="GP128" s="18">
        <f>T128</f>
        <v>5543</v>
      </c>
      <c r="GQ128" s="18">
        <f>T128</f>
        <v>5543</v>
      </c>
      <c r="GR128" s="18"/>
      <c r="GS128" s="18">
        <f>T128</f>
        <v>5543</v>
      </c>
      <c r="GT128" s="18"/>
      <c r="GU128" s="18"/>
      <c r="GV128" s="18"/>
      <c r="GW128" s="18">
        <f>ROUND(Source!AG103*Source!I103,0)</f>
        <v>0</v>
      </c>
      <c r="GX128" s="18">
        <f>ROUND(Source!AJ103*Source!I103,0)</f>
        <v>0</v>
      </c>
      <c r="GY128" s="18"/>
      <c r="GZ128" s="18"/>
      <c r="HA128" s="18"/>
      <c r="HB128" s="18">
        <f>T128</f>
        <v>5543</v>
      </c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147"/>
      <c r="B129" s="148" t="s">
        <v>565</v>
      </c>
      <c r="C129" s="148" t="s">
        <v>575</v>
      </c>
      <c r="D129" s="149"/>
      <c r="E129" s="149"/>
      <c r="F129" s="149"/>
      <c r="G129" s="149"/>
      <c r="H129" s="149"/>
      <c r="I129" s="149"/>
      <c r="J129" s="149"/>
      <c r="K129" s="150"/>
    </row>
    <row r="130" spans="1:255" x14ac:dyDescent="0.2">
      <c r="A130" s="73" t="s">
        <v>149</v>
      </c>
      <c r="B130" s="80" t="s">
        <v>43</v>
      </c>
      <c r="C130" s="74" t="s">
        <v>150</v>
      </c>
      <c r="D130" s="75" t="s">
        <v>45</v>
      </c>
      <c r="E130" s="76">
        <f>Source!I105</f>
        <v>15</v>
      </c>
      <c r="F130" s="77">
        <v>44.09</v>
      </c>
      <c r="G130" s="146"/>
      <c r="H130" s="77">
        <f>Source!AC105</f>
        <v>44.09</v>
      </c>
      <c r="I130" s="78">
        <f>T130</f>
        <v>661</v>
      </c>
      <c r="J130" s="146">
        <v>7.5</v>
      </c>
      <c r="K130" s="79">
        <f>U130</f>
        <v>4960</v>
      </c>
      <c r="O130" s="18"/>
      <c r="P130" s="18"/>
      <c r="Q130" s="18"/>
      <c r="R130" s="18"/>
      <c r="S130" s="18"/>
      <c r="T130" s="18">
        <f>ROUND(Source!AC105*Source!AW105*Source!I105,0)</f>
        <v>661</v>
      </c>
      <c r="U130" s="18">
        <f>Source!P105</f>
        <v>4960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661</v>
      </c>
      <c r="GK130" s="18"/>
      <c r="GL130" s="18"/>
      <c r="GM130" s="18"/>
      <c r="GN130" s="18">
        <f>T130</f>
        <v>661</v>
      </c>
      <c r="GO130" s="18"/>
      <c r="GP130" s="18">
        <f>T130</f>
        <v>661</v>
      </c>
      <c r="GQ130" s="18">
        <f>T130</f>
        <v>661</v>
      </c>
      <c r="GR130" s="18"/>
      <c r="GS130" s="18">
        <f>T130</f>
        <v>661</v>
      </c>
      <c r="GT130" s="18"/>
      <c r="GU130" s="18"/>
      <c r="GV130" s="18"/>
      <c r="GW130" s="18">
        <f>ROUND(Source!AG105*Source!I105,0)</f>
        <v>0</v>
      </c>
      <c r="GX130" s="18">
        <f>ROUND(Source!AJ105*Source!I105,0)</f>
        <v>0</v>
      </c>
      <c r="GY130" s="18"/>
      <c r="GZ130" s="18"/>
      <c r="HA130" s="18"/>
      <c r="HB130" s="18">
        <f>T130</f>
        <v>661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147"/>
      <c r="B131" s="148" t="s">
        <v>565</v>
      </c>
      <c r="C131" s="148" t="s">
        <v>576</v>
      </c>
      <c r="D131" s="149"/>
      <c r="E131" s="149"/>
      <c r="F131" s="149"/>
      <c r="G131" s="149"/>
      <c r="H131" s="149"/>
      <c r="I131" s="149"/>
      <c r="J131" s="149"/>
      <c r="K131" s="150"/>
    </row>
    <row r="132" spans="1:255" x14ac:dyDescent="0.2">
      <c r="A132" s="73" t="s">
        <v>152</v>
      </c>
      <c r="B132" s="80" t="s">
        <v>43</v>
      </c>
      <c r="C132" s="74" t="s">
        <v>153</v>
      </c>
      <c r="D132" s="75" t="s">
        <v>45</v>
      </c>
      <c r="E132" s="76">
        <f>Source!I107</f>
        <v>8</v>
      </c>
      <c r="F132" s="77">
        <v>22.13</v>
      </c>
      <c r="G132" s="146"/>
      <c r="H132" s="77">
        <f>Source!AC107</f>
        <v>22.13</v>
      </c>
      <c r="I132" s="78">
        <f>T132</f>
        <v>177</v>
      </c>
      <c r="J132" s="146">
        <v>7.5</v>
      </c>
      <c r="K132" s="79">
        <f>U132</f>
        <v>1328</v>
      </c>
      <c r="O132" s="18"/>
      <c r="P132" s="18"/>
      <c r="Q132" s="18"/>
      <c r="R132" s="18"/>
      <c r="S132" s="18"/>
      <c r="T132" s="18">
        <f>ROUND(Source!AC107*Source!AW107*Source!I107,0)</f>
        <v>177</v>
      </c>
      <c r="U132" s="18">
        <f>Source!P107</f>
        <v>1328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177</v>
      </c>
      <c r="GK132" s="18"/>
      <c r="GL132" s="18"/>
      <c r="GM132" s="18"/>
      <c r="GN132" s="18">
        <f>T132</f>
        <v>177</v>
      </c>
      <c r="GO132" s="18"/>
      <c r="GP132" s="18">
        <f>T132</f>
        <v>177</v>
      </c>
      <c r="GQ132" s="18">
        <f>T132</f>
        <v>177</v>
      </c>
      <c r="GR132" s="18"/>
      <c r="GS132" s="18">
        <f>T132</f>
        <v>177</v>
      </c>
      <c r="GT132" s="18"/>
      <c r="GU132" s="18"/>
      <c r="GV132" s="18"/>
      <c r="GW132" s="18">
        <f>ROUND(Source!AG107*Source!I107,0)</f>
        <v>0</v>
      </c>
      <c r="GX132" s="18">
        <f>ROUND(Source!AJ107*Source!I107,0)</f>
        <v>0</v>
      </c>
      <c r="GY132" s="18"/>
      <c r="GZ132" s="18"/>
      <c r="HA132" s="18"/>
      <c r="HB132" s="18">
        <f>T132</f>
        <v>177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147"/>
      <c r="B133" s="148" t="s">
        <v>565</v>
      </c>
      <c r="C133" s="148" t="s">
        <v>577</v>
      </c>
      <c r="D133" s="149"/>
      <c r="E133" s="149"/>
      <c r="F133" s="149"/>
      <c r="G133" s="149"/>
      <c r="H133" s="149"/>
      <c r="I133" s="149"/>
      <c r="J133" s="149"/>
      <c r="K133" s="150"/>
    </row>
    <row r="134" spans="1:255" x14ac:dyDescent="0.2">
      <c r="A134" s="73" t="s">
        <v>155</v>
      </c>
      <c r="B134" s="80" t="s">
        <v>43</v>
      </c>
      <c r="C134" s="74" t="s">
        <v>156</v>
      </c>
      <c r="D134" s="75" t="s">
        <v>45</v>
      </c>
      <c r="E134" s="76">
        <f>Source!I109</f>
        <v>4</v>
      </c>
      <c r="F134" s="77">
        <v>24.58</v>
      </c>
      <c r="G134" s="146"/>
      <c r="H134" s="77">
        <f>Source!AC109</f>
        <v>24.58</v>
      </c>
      <c r="I134" s="78">
        <f>T134</f>
        <v>98</v>
      </c>
      <c r="J134" s="146">
        <v>7.5</v>
      </c>
      <c r="K134" s="79">
        <f>U134</f>
        <v>737</v>
      </c>
      <c r="O134" s="18"/>
      <c r="P134" s="18"/>
      <c r="Q134" s="18"/>
      <c r="R134" s="18"/>
      <c r="S134" s="18"/>
      <c r="T134" s="18">
        <f>ROUND(Source!AC109*Source!AW109*Source!I109,0)</f>
        <v>98</v>
      </c>
      <c r="U134" s="18">
        <f>Source!P109</f>
        <v>737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>
        <f>T134</f>
        <v>98</v>
      </c>
      <c r="GK134" s="18"/>
      <c r="GL134" s="18"/>
      <c r="GM134" s="18"/>
      <c r="GN134" s="18">
        <f>T134</f>
        <v>98</v>
      </c>
      <c r="GO134" s="18"/>
      <c r="GP134" s="18">
        <f>T134</f>
        <v>98</v>
      </c>
      <c r="GQ134" s="18">
        <f>T134</f>
        <v>98</v>
      </c>
      <c r="GR134" s="18"/>
      <c r="GS134" s="18">
        <f>T134</f>
        <v>98</v>
      </c>
      <c r="GT134" s="18"/>
      <c r="GU134" s="18"/>
      <c r="GV134" s="18"/>
      <c r="GW134" s="18">
        <f>ROUND(Source!AG109*Source!I109,0)</f>
        <v>0</v>
      </c>
      <c r="GX134" s="18">
        <f>ROUND(Source!AJ109*Source!I109,0)</f>
        <v>0</v>
      </c>
      <c r="GY134" s="18"/>
      <c r="GZ134" s="18"/>
      <c r="HA134" s="18"/>
      <c r="HB134" s="18">
        <f>T134</f>
        <v>98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147"/>
      <c r="B135" s="148" t="s">
        <v>565</v>
      </c>
      <c r="C135" s="148" t="s">
        <v>578</v>
      </c>
      <c r="D135" s="149"/>
      <c r="E135" s="149"/>
      <c r="F135" s="149"/>
      <c r="G135" s="149"/>
      <c r="H135" s="149"/>
      <c r="I135" s="149"/>
      <c r="J135" s="149"/>
      <c r="K135" s="150"/>
    </row>
    <row r="136" spans="1:255" x14ac:dyDescent="0.2">
      <c r="A136" s="73" t="s">
        <v>158</v>
      </c>
      <c r="B136" s="80" t="s">
        <v>43</v>
      </c>
      <c r="C136" s="74" t="s">
        <v>159</v>
      </c>
      <c r="D136" s="75" t="s">
        <v>45</v>
      </c>
      <c r="E136" s="76">
        <f>Source!I111</f>
        <v>24</v>
      </c>
      <c r="F136" s="77">
        <v>28.88</v>
      </c>
      <c r="G136" s="146"/>
      <c r="H136" s="77">
        <f>Source!AC111</f>
        <v>28.88</v>
      </c>
      <c r="I136" s="78">
        <f>T136</f>
        <v>693</v>
      </c>
      <c r="J136" s="146">
        <v>7.5</v>
      </c>
      <c r="K136" s="79">
        <f>U136</f>
        <v>5198</v>
      </c>
      <c r="O136" s="18"/>
      <c r="P136" s="18"/>
      <c r="Q136" s="18"/>
      <c r="R136" s="18"/>
      <c r="S136" s="18"/>
      <c r="T136" s="18">
        <f>ROUND(Source!AC111*Source!AW111*Source!I111,0)</f>
        <v>693</v>
      </c>
      <c r="U136" s="18">
        <f>Source!P111</f>
        <v>5198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>
        <f>T136</f>
        <v>693</v>
      </c>
      <c r="GK136" s="18"/>
      <c r="GL136" s="18"/>
      <c r="GM136" s="18"/>
      <c r="GN136" s="18">
        <f>T136</f>
        <v>693</v>
      </c>
      <c r="GO136" s="18"/>
      <c r="GP136" s="18">
        <f>T136</f>
        <v>693</v>
      </c>
      <c r="GQ136" s="18">
        <f>T136</f>
        <v>693</v>
      </c>
      <c r="GR136" s="18"/>
      <c r="GS136" s="18">
        <f>T136</f>
        <v>693</v>
      </c>
      <c r="GT136" s="18"/>
      <c r="GU136" s="18"/>
      <c r="GV136" s="18"/>
      <c r="GW136" s="18">
        <f>ROUND(Source!AG111*Source!I111,0)</f>
        <v>0</v>
      </c>
      <c r="GX136" s="18">
        <f>ROUND(Source!AJ111*Source!I111,0)</f>
        <v>0</v>
      </c>
      <c r="GY136" s="18"/>
      <c r="GZ136" s="18"/>
      <c r="HA136" s="18"/>
      <c r="HB136" s="18">
        <f>T136</f>
        <v>693</v>
      </c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x14ac:dyDescent="0.2">
      <c r="A137" s="147"/>
      <c r="B137" s="148" t="s">
        <v>565</v>
      </c>
      <c r="C137" s="148" t="s">
        <v>579</v>
      </c>
      <c r="D137" s="149"/>
      <c r="E137" s="149"/>
      <c r="F137" s="149"/>
      <c r="G137" s="149"/>
      <c r="H137" s="149"/>
      <c r="I137" s="149"/>
      <c r="J137" s="149"/>
      <c r="K137" s="150"/>
    </row>
    <row r="138" spans="1:255" x14ac:dyDescent="0.2">
      <c r="A138" s="73" t="s">
        <v>162</v>
      </c>
      <c r="B138" s="80" t="s">
        <v>43</v>
      </c>
      <c r="C138" s="74" t="s">
        <v>163</v>
      </c>
      <c r="D138" s="75" t="s">
        <v>164</v>
      </c>
      <c r="E138" s="76">
        <f>Source!I113</f>
        <v>3000</v>
      </c>
      <c r="F138" s="77">
        <v>7.77</v>
      </c>
      <c r="G138" s="146"/>
      <c r="H138" s="77">
        <f>Source!AC113</f>
        <v>7.77</v>
      </c>
      <c r="I138" s="78">
        <f>T138</f>
        <v>23310</v>
      </c>
      <c r="J138" s="146">
        <v>7.5</v>
      </c>
      <c r="K138" s="79">
        <f>U138</f>
        <v>174825</v>
      </c>
      <c r="O138" s="18"/>
      <c r="P138" s="18"/>
      <c r="Q138" s="18"/>
      <c r="R138" s="18"/>
      <c r="S138" s="18"/>
      <c r="T138" s="18">
        <f>ROUND(Source!AC113*Source!AW113*Source!I113,0)</f>
        <v>23310</v>
      </c>
      <c r="U138" s="18">
        <f>Source!P113</f>
        <v>174825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23310</v>
      </c>
      <c r="GK138" s="18"/>
      <c r="GL138" s="18"/>
      <c r="GM138" s="18"/>
      <c r="GN138" s="18">
        <f>T138</f>
        <v>23310</v>
      </c>
      <c r="GO138" s="18"/>
      <c r="GP138" s="18">
        <f>T138</f>
        <v>23310</v>
      </c>
      <c r="GQ138" s="18">
        <f>T138</f>
        <v>23310</v>
      </c>
      <c r="GR138" s="18"/>
      <c r="GS138" s="18">
        <f>T138</f>
        <v>23310</v>
      </c>
      <c r="GT138" s="18"/>
      <c r="GU138" s="18"/>
      <c r="GV138" s="18"/>
      <c r="GW138" s="18">
        <f>ROUND(Source!AG113*Source!I113,0)</f>
        <v>0</v>
      </c>
      <c r="GX138" s="18">
        <f>ROUND(Source!AJ113*Source!I113,0)</f>
        <v>0</v>
      </c>
      <c r="GY138" s="18"/>
      <c r="GZ138" s="18"/>
      <c r="HA138" s="18"/>
      <c r="HB138" s="18">
        <f>T138</f>
        <v>23310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147"/>
      <c r="B139" s="148" t="s">
        <v>565</v>
      </c>
      <c r="C139" s="148" t="s">
        <v>580</v>
      </c>
      <c r="D139" s="149"/>
      <c r="E139" s="149"/>
      <c r="F139" s="149"/>
      <c r="G139" s="149"/>
      <c r="H139" s="149"/>
      <c r="I139" s="149"/>
      <c r="J139" s="149"/>
      <c r="K139" s="150"/>
    </row>
    <row r="140" spans="1:255" x14ac:dyDescent="0.2">
      <c r="A140" s="73" t="s">
        <v>166</v>
      </c>
      <c r="B140" s="80" t="s">
        <v>43</v>
      </c>
      <c r="C140" s="74" t="s">
        <v>167</v>
      </c>
      <c r="D140" s="75" t="s">
        <v>45</v>
      </c>
      <c r="E140" s="76">
        <f>Source!I115</f>
        <v>30</v>
      </c>
      <c r="F140" s="77">
        <v>4.3499999999999996</v>
      </c>
      <c r="G140" s="146"/>
      <c r="H140" s="77">
        <f>Source!AC115</f>
        <v>4.3499999999999996</v>
      </c>
      <c r="I140" s="78">
        <f>T140</f>
        <v>131</v>
      </c>
      <c r="J140" s="146">
        <v>7.5</v>
      </c>
      <c r="K140" s="79">
        <f>U140</f>
        <v>979</v>
      </c>
      <c r="O140" s="18"/>
      <c r="P140" s="18"/>
      <c r="Q140" s="18"/>
      <c r="R140" s="18"/>
      <c r="S140" s="18"/>
      <c r="T140" s="18">
        <f>ROUND(Source!AC115*Source!AW115*Source!I115,0)</f>
        <v>131</v>
      </c>
      <c r="U140" s="18">
        <f>Source!P115</f>
        <v>979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>
        <f>T140</f>
        <v>131</v>
      </c>
      <c r="GK140" s="18"/>
      <c r="GL140" s="18"/>
      <c r="GM140" s="18"/>
      <c r="GN140" s="18">
        <f>T140</f>
        <v>131</v>
      </c>
      <c r="GO140" s="18"/>
      <c r="GP140" s="18">
        <f>T140</f>
        <v>131</v>
      </c>
      <c r="GQ140" s="18">
        <f>T140</f>
        <v>131</v>
      </c>
      <c r="GR140" s="18"/>
      <c r="GS140" s="18">
        <f>T140</f>
        <v>131</v>
      </c>
      <c r="GT140" s="18"/>
      <c r="GU140" s="18"/>
      <c r="GV140" s="18"/>
      <c r="GW140" s="18">
        <f>ROUND(Source!AG115*Source!I115,0)</f>
        <v>0</v>
      </c>
      <c r="GX140" s="18">
        <f>ROUND(Source!AJ115*Source!I115,0)</f>
        <v>0</v>
      </c>
      <c r="GY140" s="18"/>
      <c r="GZ140" s="18"/>
      <c r="HA140" s="18"/>
      <c r="HB140" s="18">
        <f>T140</f>
        <v>131</v>
      </c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147"/>
      <c r="B141" s="148" t="s">
        <v>565</v>
      </c>
      <c r="C141" s="148" t="s">
        <v>581</v>
      </c>
      <c r="D141" s="149"/>
      <c r="E141" s="149"/>
      <c r="F141" s="149"/>
      <c r="G141" s="149"/>
      <c r="H141" s="149"/>
      <c r="I141" s="149"/>
      <c r="J141" s="149"/>
      <c r="K141" s="150"/>
    </row>
    <row r="142" spans="1:255" x14ac:dyDescent="0.2">
      <c r="A142" s="73" t="s">
        <v>169</v>
      </c>
      <c r="B142" s="80" t="s">
        <v>43</v>
      </c>
      <c r="C142" s="74" t="s">
        <v>170</v>
      </c>
      <c r="D142" s="75" t="s">
        <v>45</v>
      </c>
      <c r="E142" s="76">
        <f>Source!I117</f>
        <v>54</v>
      </c>
      <c r="F142" s="77">
        <v>42.16</v>
      </c>
      <c r="G142" s="146"/>
      <c r="H142" s="77">
        <f>Source!AC117</f>
        <v>42.16</v>
      </c>
      <c r="I142" s="78">
        <f>T142</f>
        <v>2277</v>
      </c>
      <c r="J142" s="146">
        <v>7.5</v>
      </c>
      <c r="K142" s="79">
        <f>U142</f>
        <v>17075</v>
      </c>
      <c r="O142" s="18"/>
      <c r="P142" s="18"/>
      <c r="Q142" s="18"/>
      <c r="R142" s="18"/>
      <c r="S142" s="18"/>
      <c r="T142" s="18">
        <f>ROUND(Source!AC117*Source!AW117*Source!I117,0)</f>
        <v>2277</v>
      </c>
      <c r="U142" s="18">
        <f>Source!P117</f>
        <v>17075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>
        <f>T142</f>
        <v>2277</v>
      </c>
      <c r="GK142" s="18"/>
      <c r="GL142" s="18"/>
      <c r="GM142" s="18"/>
      <c r="GN142" s="18">
        <f>T142</f>
        <v>2277</v>
      </c>
      <c r="GO142" s="18"/>
      <c r="GP142" s="18">
        <f>T142</f>
        <v>2277</v>
      </c>
      <c r="GQ142" s="18">
        <f>T142</f>
        <v>2277</v>
      </c>
      <c r="GR142" s="18"/>
      <c r="GS142" s="18">
        <f>T142</f>
        <v>2277</v>
      </c>
      <c r="GT142" s="18"/>
      <c r="GU142" s="18"/>
      <c r="GV142" s="18"/>
      <c r="GW142" s="18">
        <f>ROUND(Source!AG117*Source!I117,0)</f>
        <v>0</v>
      </c>
      <c r="GX142" s="18">
        <f>ROUND(Source!AJ117*Source!I117,0)</f>
        <v>0</v>
      </c>
      <c r="GY142" s="18"/>
      <c r="GZ142" s="18"/>
      <c r="HA142" s="18"/>
      <c r="HB142" s="18">
        <f>T142</f>
        <v>2277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x14ac:dyDescent="0.2">
      <c r="A143" s="147"/>
      <c r="B143" s="148" t="s">
        <v>565</v>
      </c>
      <c r="C143" s="148" t="s">
        <v>582</v>
      </c>
      <c r="D143" s="149"/>
      <c r="E143" s="149"/>
      <c r="F143" s="149"/>
      <c r="G143" s="149"/>
      <c r="H143" s="149"/>
      <c r="I143" s="149"/>
      <c r="J143" s="149"/>
      <c r="K143" s="150"/>
    </row>
    <row r="144" spans="1:255" x14ac:dyDescent="0.2">
      <c r="A144" s="73" t="s">
        <v>173</v>
      </c>
      <c r="B144" s="80" t="s">
        <v>43</v>
      </c>
      <c r="C144" s="74" t="s">
        <v>174</v>
      </c>
      <c r="D144" s="75" t="s">
        <v>45</v>
      </c>
      <c r="E144" s="76">
        <f>Source!I119</f>
        <v>75</v>
      </c>
      <c r="F144" s="77">
        <v>18.489999999999998</v>
      </c>
      <c r="G144" s="146"/>
      <c r="H144" s="77">
        <f>Source!AC119</f>
        <v>18.489999999999998</v>
      </c>
      <c r="I144" s="78">
        <f>T144</f>
        <v>1387</v>
      </c>
      <c r="J144" s="146">
        <v>7.5</v>
      </c>
      <c r="K144" s="79">
        <f>U144</f>
        <v>10401</v>
      </c>
      <c r="O144" s="18"/>
      <c r="P144" s="18"/>
      <c r="Q144" s="18"/>
      <c r="R144" s="18"/>
      <c r="S144" s="18"/>
      <c r="T144" s="18">
        <f>ROUND(Source!AC119*Source!AW119*Source!I119,0)</f>
        <v>1387</v>
      </c>
      <c r="U144" s="18">
        <f>Source!P119</f>
        <v>10401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1387</v>
      </c>
      <c r="GK144" s="18"/>
      <c r="GL144" s="18"/>
      <c r="GM144" s="18"/>
      <c r="GN144" s="18">
        <f>T144</f>
        <v>1387</v>
      </c>
      <c r="GO144" s="18"/>
      <c r="GP144" s="18">
        <f>T144</f>
        <v>1387</v>
      </c>
      <c r="GQ144" s="18">
        <f>T144</f>
        <v>1387</v>
      </c>
      <c r="GR144" s="18"/>
      <c r="GS144" s="18">
        <f>T144</f>
        <v>1387</v>
      </c>
      <c r="GT144" s="18"/>
      <c r="GU144" s="18"/>
      <c r="GV144" s="18"/>
      <c r="GW144" s="18">
        <f>ROUND(Source!AG119*Source!I119,0)</f>
        <v>0</v>
      </c>
      <c r="GX144" s="18">
        <f>ROUND(Source!AJ119*Source!I119,0)</f>
        <v>0</v>
      </c>
      <c r="GY144" s="18"/>
      <c r="GZ144" s="18"/>
      <c r="HA144" s="18"/>
      <c r="HB144" s="18">
        <f>T144</f>
        <v>1387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x14ac:dyDescent="0.2">
      <c r="A145" s="147"/>
      <c r="B145" s="148" t="s">
        <v>565</v>
      </c>
      <c r="C145" s="148" t="s">
        <v>583</v>
      </c>
      <c r="D145" s="149"/>
      <c r="E145" s="149"/>
      <c r="F145" s="149"/>
      <c r="G145" s="149"/>
      <c r="H145" s="149"/>
      <c r="I145" s="149"/>
      <c r="J145" s="149"/>
      <c r="K145" s="150"/>
    </row>
    <row r="146" spans="1:255" x14ac:dyDescent="0.2">
      <c r="A146" s="73" t="s">
        <v>177</v>
      </c>
      <c r="B146" s="80" t="s">
        <v>43</v>
      </c>
      <c r="C146" s="74" t="s">
        <v>178</v>
      </c>
      <c r="D146" s="75" t="s">
        <v>45</v>
      </c>
      <c r="E146" s="76">
        <f>Source!I121</f>
        <v>50</v>
      </c>
      <c r="F146" s="77">
        <v>2.91</v>
      </c>
      <c r="G146" s="146"/>
      <c r="H146" s="77">
        <f>Source!AC121</f>
        <v>2.91</v>
      </c>
      <c r="I146" s="78">
        <f>T146</f>
        <v>146</v>
      </c>
      <c r="J146" s="146">
        <v>7.5</v>
      </c>
      <c r="K146" s="79">
        <f>U146</f>
        <v>1091</v>
      </c>
      <c r="O146" s="18"/>
      <c r="P146" s="18"/>
      <c r="Q146" s="18"/>
      <c r="R146" s="18"/>
      <c r="S146" s="18"/>
      <c r="T146" s="18">
        <f>ROUND(Source!AC121*Source!AW121*Source!I121,0)</f>
        <v>146</v>
      </c>
      <c r="U146" s="18">
        <f>Source!P121</f>
        <v>1091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146</v>
      </c>
      <c r="GK146" s="18"/>
      <c r="GL146" s="18"/>
      <c r="GM146" s="18"/>
      <c r="GN146" s="18">
        <f>T146</f>
        <v>146</v>
      </c>
      <c r="GO146" s="18"/>
      <c r="GP146" s="18">
        <f>T146</f>
        <v>146</v>
      </c>
      <c r="GQ146" s="18">
        <f>T146</f>
        <v>146</v>
      </c>
      <c r="GR146" s="18"/>
      <c r="GS146" s="18">
        <f>T146</f>
        <v>146</v>
      </c>
      <c r="GT146" s="18"/>
      <c r="GU146" s="18"/>
      <c r="GV146" s="18"/>
      <c r="GW146" s="18">
        <f>ROUND(Source!AG121*Source!I121,0)</f>
        <v>0</v>
      </c>
      <c r="GX146" s="18">
        <f>ROUND(Source!AJ121*Source!I121,0)</f>
        <v>0</v>
      </c>
      <c r="GY146" s="18"/>
      <c r="GZ146" s="18"/>
      <c r="HA146" s="18"/>
      <c r="HB146" s="18"/>
      <c r="HC146" s="18">
        <f>T146</f>
        <v>146</v>
      </c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147"/>
      <c r="B147" s="148" t="s">
        <v>565</v>
      </c>
      <c r="C147" s="148" t="s">
        <v>584</v>
      </c>
      <c r="D147" s="149"/>
      <c r="E147" s="149"/>
      <c r="F147" s="149"/>
      <c r="G147" s="149"/>
      <c r="H147" s="149"/>
      <c r="I147" s="149"/>
      <c r="J147" s="149"/>
      <c r="K147" s="150"/>
    </row>
    <row r="148" spans="1:255" x14ac:dyDescent="0.2">
      <c r="A148" s="73" t="s">
        <v>181</v>
      </c>
      <c r="B148" s="80" t="s">
        <v>43</v>
      </c>
      <c r="C148" s="74" t="s">
        <v>182</v>
      </c>
      <c r="D148" s="75" t="s">
        <v>45</v>
      </c>
      <c r="E148" s="76">
        <f>Source!I123</f>
        <v>50</v>
      </c>
      <c r="F148" s="77">
        <v>3.03</v>
      </c>
      <c r="G148" s="146"/>
      <c r="H148" s="77">
        <f>Source!AC123</f>
        <v>3.03</v>
      </c>
      <c r="I148" s="78">
        <f>T148</f>
        <v>152</v>
      </c>
      <c r="J148" s="146">
        <v>7.5</v>
      </c>
      <c r="K148" s="79">
        <f>U148</f>
        <v>1136</v>
      </c>
      <c r="O148" s="18"/>
      <c r="P148" s="18"/>
      <c r="Q148" s="18"/>
      <c r="R148" s="18"/>
      <c r="S148" s="18"/>
      <c r="T148" s="18">
        <f>ROUND(Source!AC123*Source!AW123*Source!I123,0)</f>
        <v>152</v>
      </c>
      <c r="U148" s="18">
        <f>Source!P123</f>
        <v>1136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>
        <f>T148</f>
        <v>152</v>
      </c>
      <c r="GK148" s="18"/>
      <c r="GL148" s="18"/>
      <c r="GM148" s="18"/>
      <c r="GN148" s="18">
        <f>T148</f>
        <v>152</v>
      </c>
      <c r="GO148" s="18"/>
      <c r="GP148" s="18">
        <f>T148</f>
        <v>152</v>
      </c>
      <c r="GQ148" s="18">
        <f>T148</f>
        <v>152</v>
      </c>
      <c r="GR148" s="18"/>
      <c r="GS148" s="18">
        <f>T148</f>
        <v>152</v>
      </c>
      <c r="GT148" s="18"/>
      <c r="GU148" s="18"/>
      <c r="GV148" s="18"/>
      <c r="GW148" s="18">
        <f>ROUND(Source!AG123*Source!I123,0)</f>
        <v>0</v>
      </c>
      <c r="GX148" s="18">
        <f>ROUND(Source!AJ123*Source!I123,0)</f>
        <v>0</v>
      </c>
      <c r="GY148" s="18"/>
      <c r="GZ148" s="18"/>
      <c r="HA148" s="18"/>
      <c r="HB148" s="18">
        <f>T148</f>
        <v>152</v>
      </c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147"/>
      <c r="B149" s="148" t="s">
        <v>565</v>
      </c>
      <c r="C149" s="148" t="s">
        <v>585</v>
      </c>
      <c r="D149" s="149"/>
      <c r="E149" s="149"/>
      <c r="F149" s="149"/>
      <c r="G149" s="149"/>
      <c r="H149" s="149"/>
      <c r="I149" s="149"/>
      <c r="J149" s="149"/>
      <c r="K149" s="150"/>
    </row>
    <row r="150" spans="1:255" x14ac:dyDescent="0.2">
      <c r="A150" s="73" t="s">
        <v>184</v>
      </c>
      <c r="B150" s="80" t="s">
        <v>43</v>
      </c>
      <c r="C150" s="74" t="s">
        <v>185</v>
      </c>
      <c r="D150" s="75" t="s">
        <v>45</v>
      </c>
      <c r="E150" s="76">
        <f>Source!I125</f>
        <v>10</v>
      </c>
      <c r="F150" s="77">
        <v>8.43</v>
      </c>
      <c r="G150" s="146"/>
      <c r="H150" s="77">
        <f>Source!AC125</f>
        <v>8.43</v>
      </c>
      <c r="I150" s="78">
        <f>T150</f>
        <v>84</v>
      </c>
      <c r="J150" s="146">
        <v>7.5</v>
      </c>
      <c r="K150" s="79">
        <f>U150</f>
        <v>632</v>
      </c>
      <c r="O150" s="18"/>
      <c r="P150" s="18"/>
      <c r="Q150" s="18"/>
      <c r="R150" s="18"/>
      <c r="S150" s="18"/>
      <c r="T150" s="18">
        <f>ROUND(Source!AC125*Source!AW125*Source!I125,0)</f>
        <v>84</v>
      </c>
      <c r="U150" s="18">
        <f>Source!P125</f>
        <v>632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84</v>
      </c>
      <c r="GK150" s="18"/>
      <c r="GL150" s="18"/>
      <c r="GM150" s="18"/>
      <c r="GN150" s="18">
        <f>T150</f>
        <v>84</v>
      </c>
      <c r="GO150" s="18"/>
      <c r="GP150" s="18">
        <f>T150</f>
        <v>84</v>
      </c>
      <c r="GQ150" s="18">
        <f>T150</f>
        <v>84</v>
      </c>
      <c r="GR150" s="18"/>
      <c r="GS150" s="18">
        <f>T150</f>
        <v>84</v>
      </c>
      <c r="GT150" s="18"/>
      <c r="GU150" s="18"/>
      <c r="GV150" s="18"/>
      <c r="GW150" s="18">
        <f>ROUND(Source!AG125*Source!I125,0)</f>
        <v>0</v>
      </c>
      <c r="GX150" s="18">
        <f>ROUND(Source!AJ125*Source!I125,0)</f>
        <v>0</v>
      </c>
      <c r="GY150" s="18"/>
      <c r="GZ150" s="18"/>
      <c r="HA150" s="18"/>
      <c r="HB150" s="18">
        <f>T150</f>
        <v>84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x14ac:dyDescent="0.2">
      <c r="A151" s="147"/>
      <c r="B151" s="148" t="s">
        <v>565</v>
      </c>
      <c r="C151" s="148" t="s">
        <v>586</v>
      </c>
      <c r="D151" s="149"/>
      <c r="E151" s="149"/>
      <c r="F151" s="149"/>
      <c r="G151" s="149"/>
      <c r="H151" s="149"/>
      <c r="I151" s="149"/>
      <c r="J151" s="149"/>
      <c r="K151" s="150"/>
    </row>
    <row r="152" spans="1:255" x14ac:dyDescent="0.2">
      <c r="A152" s="73" t="s">
        <v>187</v>
      </c>
      <c r="B152" s="80" t="s">
        <v>43</v>
      </c>
      <c r="C152" s="74" t="s">
        <v>188</v>
      </c>
      <c r="D152" s="75" t="s">
        <v>45</v>
      </c>
      <c r="E152" s="76">
        <f>Source!I127</f>
        <v>48</v>
      </c>
      <c r="F152" s="77">
        <v>74.16</v>
      </c>
      <c r="G152" s="146"/>
      <c r="H152" s="77">
        <f>Source!AC127</f>
        <v>74.16</v>
      </c>
      <c r="I152" s="78">
        <f>T152</f>
        <v>3560</v>
      </c>
      <c r="J152" s="146">
        <v>7.5</v>
      </c>
      <c r="K152" s="79">
        <f>U152</f>
        <v>26698</v>
      </c>
      <c r="O152" s="18"/>
      <c r="P152" s="18"/>
      <c r="Q152" s="18"/>
      <c r="R152" s="18"/>
      <c r="S152" s="18"/>
      <c r="T152" s="18">
        <f>ROUND(Source!AC127*Source!AW127*Source!I127,0)</f>
        <v>3560</v>
      </c>
      <c r="U152" s="18">
        <f>Source!P127</f>
        <v>26698</v>
      </c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>
        <f>T152</f>
        <v>3560</v>
      </c>
      <c r="GK152" s="18"/>
      <c r="GL152" s="18"/>
      <c r="GM152" s="18"/>
      <c r="GN152" s="18">
        <f>T152</f>
        <v>3560</v>
      </c>
      <c r="GO152" s="18"/>
      <c r="GP152" s="18">
        <f>T152</f>
        <v>3560</v>
      </c>
      <c r="GQ152" s="18">
        <f>T152</f>
        <v>3560</v>
      </c>
      <c r="GR152" s="18"/>
      <c r="GS152" s="18">
        <f>T152</f>
        <v>3560</v>
      </c>
      <c r="GT152" s="18"/>
      <c r="GU152" s="18"/>
      <c r="GV152" s="18"/>
      <c r="GW152" s="18">
        <f>ROUND(Source!AG127*Source!I127,0)</f>
        <v>0</v>
      </c>
      <c r="GX152" s="18">
        <f>ROUND(Source!AJ127*Source!I127,0)</f>
        <v>0</v>
      </c>
      <c r="GY152" s="18"/>
      <c r="GZ152" s="18"/>
      <c r="HA152" s="18"/>
      <c r="HB152" s="18">
        <f>T152</f>
        <v>3560</v>
      </c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13.5" thickBot="1" x14ac:dyDescent="0.25">
      <c r="A153" s="151"/>
      <c r="B153" s="152" t="s">
        <v>565</v>
      </c>
      <c r="C153" s="152" t="s">
        <v>587</v>
      </c>
      <c r="D153" s="153"/>
      <c r="E153" s="153"/>
      <c r="F153" s="153"/>
      <c r="G153" s="153"/>
      <c r="H153" s="153"/>
      <c r="I153" s="153"/>
      <c r="J153" s="153"/>
      <c r="K153" s="154"/>
    </row>
    <row r="154" spans="1:255" x14ac:dyDescent="0.2">
      <c r="A154" s="65"/>
      <c r="B154" s="64"/>
      <c r="C154" s="64"/>
      <c r="D154" s="64"/>
      <c r="E154" s="64"/>
      <c r="F154" s="64"/>
      <c r="G154" s="64"/>
      <c r="H154" s="124">
        <f>R154</f>
        <v>45842</v>
      </c>
      <c r="I154" s="125"/>
      <c r="J154" s="124">
        <f>S154</f>
        <v>375312</v>
      </c>
      <c r="K154" s="126"/>
      <c r="O154" s="18"/>
      <c r="P154" s="18"/>
      <c r="Q154" s="18"/>
      <c r="R154" s="18">
        <f>SUM(T114:T153)</f>
        <v>45842</v>
      </c>
      <c r="S154" s="18">
        <f>SUM(U114:U153)</f>
        <v>375312</v>
      </c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>
        <f>R154</f>
        <v>45842</v>
      </c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ht="33.75" x14ac:dyDescent="0.2">
      <c r="A155" s="73">
        <v>8</v>
      </c>
      <c r="B155" s="80" t="s">
        <v>191</v>
      </c>
      <c r="C155" s="74" t="s">
        <v>192</v>
      </c>
      <c r="D155" s="75" t="s">
        <v>17</v>
      </c>
      <c r="E155" s="76">
        <v>11</v>
      </c>
      <c r="F155" s="77">
        <f>Source!AK129</f>
        <v>442.39</v>
      </c>
      <c r="G155" s="144" t="s">
        <v>23</v>
      </c>
      <c r="H155" s="77">
        <f>Source!AB129</f>
        <v>154.81</v>
      </c>
      <c r="I155" s="78"/>
      <c r="J155" s="145"/>
      <c r="K155" s="79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0"/>
      <c r="B156" s="47"/>
      <c r="C156" s="47" t="s">
        <v>553</v>
      </c>
      <c r="D156" s="48"/>
      <c r="E156" s="49"/>
      <c r="F156" s="51">
        <v>23.28</v>
      </c>
      <c r="G156" s="143" t="s">
        <v>554</v>
      </c>
      <c r="H156" s="51">
        <f>Source!AF129</f>
        <v>27.94</v>
      </c>
      <c r="I156" s="52">
        <f>T156</f>
        <v>307</v>
      </c>
      <c r="J156" s="143">
        <v>18.3</v>
      </c>
      <c r="K156" s="53">
        <f>U156</f>
        <v>5624</v>
      </c>
      <c r="O156" s="18"/>
      <c r="P156" s="18"/>
      <c r="Q156" s="18"/>
      <c r="R156" s="18"/>
      <c r="S156" s="18"/>
      <c r="T156" s="18">
        <f>ROUND(Source!AF129*Source!AV129*Source!I129,0)</f>
        <v>307</v>
      </c>
      <c r="U156" s="18">
        <f>Source!S129</f>
        <v>5624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307</v>
      </c>
      <c r="GK156" s="18">
        <f>T156</f>
        <v>307</v>
      </c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>
        <f>T156</f>
        <v>307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59"/>
      <c r="B157" s="55"/>
      <c r="C157" s="55" t="s">
        <v>555</v>
      </c>
      <c r="D157" s="56"/>
      <c r="E157" s="57"/>
      <c r="F157" s="61">
        <v>105.73</v>
      </c>
      <c r="G157" s="58" t="s">
        <v>554</v>
      </c>
      <c r="H157" s="61">
        <f>Source!AD129</f>
        <v>126.87</v>
      </c>
      <c r="I157" s="62">
        <f>T157</f>
        <v>1396</v>
      </c>
      <c r="J157" s="58">
        <v>12.5</v>
      </c>
      <c r="K157" s="63">
        <f>U157</f>
        <v>17445</v>
      </c>
      <c r="O157" s="18"/>
      <c r="P157" s="18"/>
      <c r="Q157" s="18"/>
      <c r="R157" s="18"/>
      <c r="S157" s="18"/>
      <c r="T157" s="18">
        <f>ROUND(Source!AD129*Source!AV129*Source!I129,0)</f>
        <v>1396</v>
      </c>
      <c r="U157" s="18">
        <f>Source!Q129</f>
        <v>17445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>
        <f>T157</f>
        <v>1396</v>
      </c>
      <c r="GK157" s="18"/>
      <c r="GL157" s="18">
        <f>T157</f>
        <v>1396</v>
      </c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>
        <f>T157</f>
        <v>1396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x14ac:dyDescent="0.2">
      <c r="A158" s="59"/>
      <c r="B158" s="55"/>
      <c r="C158" s="55" t="s">
        <v>556</v>
      </c>
      <c r="D158" s="56"/>
      <c r="E158" s="57"/>
      <c r="F158" s="61">
        <v>13.36</v>
      </c>
      <c r="G158" s="58" t="s">
        <v>554</v>
      </c>
      <c r="H158" s="61">
        <f>Source!AE129</f>
        <v>16.03</v>
      </c>
      <c r="I158" s="62">
        <f>GM158</f>
        <v>176</v>
      </c>
      <c r="J158" s="58">
        <v>18.3</v>
      </c>
      <c r="K158" s="63">
        <f>Source!R129</f>
        <v>3227</v>
      </c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>
        <f>ROUND(Source!AE129*Source!AV129*Source!I129,0)</f>
        <v>176</v>
      </c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59"/>
      <c r="B159" s="55"/>
      <c r="C159" s="55" t="s">
        <v>557</v>
      </c>
      <c r="D159" s="56"/>
      <c r="E159" s="57">
        <v>105</v>
      </c>
      <c r="F159" s="62" t="s">
        <v>558</v>
      </c>
      <c r="G159" s="58"/>
      <c r="H159" s="61">
        <f>ROUND((Source!AF129*Source!AV129+Source!AE129*Source!AV129)*(Source!FX129)/100,2)</f>
        <v>46.17</v>
      </c>
      <c r="I159" s="62">
        <f>T159</f>
        <v>507</v>
      </c>
      <c r="J159" s="58" t="s">
        <v>559</v>
      </c>
      <c r="K159" s="63">
        <f>U159</f>
        <v>7877</v>
      </c>
      <c r="O159" s="18"/>
      <c r="P159" s="18"/>
      <c r="Q159" s="18"/>
      <c r="R159" s="18"/>
      <c r="S159" s="18"/>
      <c r="T159" s="18">
        <f>ROUND((ROUND(Source!AF129*Source!AV129*Source!I129,0)+ROUND(Source!AE129*Source!AV129*Source!I129,0))*(Source!FX129)/100,0)</f>
        <v>507</v>
      </c>
      <c r="U159" s="18">
        <f>Source!X129</f>
        <v>7877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>
        <f>T159</f>
        <v>507</v>
      </c>
      <c r="GZ159" s="18"/>
      <c r="HA159" s="18"/>
      <c r="HB159" s="18">
        <f>T159</f>
        <v>507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A160" s="59"/>
      <c r="B160" s="55"/>
      <c r="C160" s="55" t="s">
        <v>560</v>
      </c>
      <c r="D160" s="56"/>
      <c r="E160" s="57">
        <v>60</v>
      </c>
      <c r="F160" s="62" t="s">
        <v>558</v>
      </c>
      <c r="G160" s="58"/>
      <c r="H160" s="61">
        <f>ROUND((Source!AF129*Source!AV129+Source!AE129*Source!AV129)*(Source!FY129)/100,2)</f>
        <v>26.38</v>
      </c>
      <c r="I160" s="62">
        <f>T160</f>
        <v>290</v>
      </c>
      <c r="J160" s="58" t="s">
        <v>561</v>
      </c>
      <c r="K160" s="63">
        <f>U160</f>
        <v>4248</v>
      </c>
      <c r="O160" s="18"/>
      <c r="P160" s="18"/>
      <c r="Q160" s="18"/>
      <c r="R160" s="18"/>
      <c r="S160" s="18"/>
      <c r="T160" s="18">
        <f>ROUND((ROUND(Source!AF129*Source!AV129*Source!I129,0)+ROUND(Source!AE129*Source!AV129*Source!I129,0))*(Source!FY129)/100,0)</f>
        <v>290</v>
      </c>
      <c r="U160" s="18">
        <f>Source!Y129</f>
        <v>4248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>
        <f>T160</f>
        <v>290</v>
      </c>
      <c r="HA160" s="18"/>
      <c r="HB160" s="18">
        <f>T160</f>
        <v>290</v>
      </c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59"/>
      <c r="B161" s="55"/>
      <c r="C161" s="55" t="s">
        <v>562</v>
      </c>
      <c r="D161" s="56" t="s">
        <v>563</v>
      </c>
      <c r="E161" s="57">
        <v>2.42</v>
      </c>
      <c r="F161" s="58"/>
      <c r="G161" s="58" t="s">
        <v>554</v>
      </c>
      <c r="H161" s="58">
        <f>ROUND(Source!AH129,2)</f>
        <v>2.9</v>
      </c>
      <c r="I161" s="61">
        <f>Source!U129</f>
        <v>31.943999999999999</v>
      </c>
      <c r="J161" s="58"/>
      <c r="K161" s="60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73" t="s">
        <v>194</v>
      </c>
      <c r="B162" s="80" t="s">
        <v>43</v>
      </c>
      <c r="C162" s="74" t="s">
        <v>170</v>
      </c>
      <c r="D162" s="75" t="s">
        <v>45</v>
      </c>
      <c r="E162" s="76">
        <f>Source!I131</f>
        <v>20</v>
      </c>
      <c r="F162" s="77">
        <v>42.16</v>
      </c>
      <c r="G162" s="146"/>
      <c r="H162" s="77">
        <f>Source!AC131</f>
        <v>42.16</v>
      </c>
      <c r="I162" s="78">
        <f>T162</f>
        <v>843</v>
      </c>
      <c r="J162" s="146">
        <v>7.5</v>
      </c>
      <c r="K162" s="79">
        <f>U162</f>
        <v>6324</v>
      </c>
      <c r="O162" s="18"/>
      <c r="P162" s="18"/>
      <c r="Q162" s="18"/>
      <c r="R162" s="18"/>
      <c r="S162" s="18"/>
      <c r="T162" s="18">
        <f>ROUND(Source!AC131*Source!AW131*Source!I131,0)</f>
        <v>843</v>
      </c>
      <c r="U162" s="18">
        <f>Source!P131</f>
        <v>6324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843</v>
      </c>
      <c r="GK162" s="18"/>
      <c r="GL162" s="18"/>
      <c r="GM162" s="18"/>
      <c r="GN162" s="18">
        <f>T162</f>
        <v>843</v>
      </c>
      <c r="GO162" s="18"/>
      <c r="GP162" s="18">
        <f>T162</f>
        <v>843</v>
      </c>
      <c r="GQ162" s="18">
        <f>T162</f>
        <v>843</v>
      </c>
      <c r="GR162" s="18"/>
      <c r="GS162" s="18">
        <f>T162</f>
        <v>843</v>
      </c>
      <c r="GT162" s="18"/>
      <c r="GU162" s="18"/>
      <c r="GV162" s="18"/>
      <c r="GW162" s="18">
        <f>ROUND(Source!AG131*Source!I131,0)</f>
        <v>0</v>
      </c>
      <c r="GX162" s="18">
        <f>ROUND(Source!AJ131*Source!I131,0)</f>
        <v>0</v>
      </c>
      <c r="GY162" s="18"/>
      <c r="GZ162" s="18"/>
      <c r="HA162" s="18"/>
      <c r="HB162" s="18">
        <f>T162</f>
        <v>843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51"/>
      <c r="B163" s="152" t="s">
        <v>565</v>
      </c>
      <c r="C163" s="152" t="s">
        <v>582</v>
      </c>
      <c r="D163" s="153"/>
      <c r="E163" s="153"/>
      <c r="F163" s="153"/>
      <c r="G163" s="153"/>
      <c r="H163" s="153"/>
      <c r="I163" s="153"/>
      <c r="J163" s="153"/>
      <c r="K163" s="154"/>
    </row>
    <row r="164" spans="1:255" x14ac:dyDescent="0.2">
      <c r="A164" s="65"/>
      <c r="B164" s="64"/>
      <c r="C164" s="64"/>
      <c r="D164" s="64"/>
      <c r="E164" s="64"/>
      <c r="F164" s="64"/>
      <c r="G164" s="64"/>
      <c r="H164" s="124">
        <f>R164</f>
        <v>3343</v>
      </c>
      <c r="I164" s="125"/>
      <c r="J164" s="124">
        <f>S164</f>
        <v>41518</v>
      </c>
      <c r="K164" s="126"/>
      <c r="O164" s="18"/>
      <c r="P164" s="18"/>
      <c r="Q164" s="18"/>
      <c r="R164" s="18">
        <f>SUM(T155:T163)</f>
        <v>3343</v>
      </c>
      <c r="S164" s="18">
        <f>SUM(U155:U163)</f>
        <v>41518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3343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ht="33.75" x14ac:dyDescent="0.2">
      <c r="A165" s="73">
        <v>9</v>
      </c>
      <c r="B165" s="80" t="s">
        <v>209</v>
      </c>
      <c r="C165" s="74" t="s">
        <v>210</v>
      </c>
      <c r="D165" s="75" t="s">
        <v>17</v>
      </c>
      <c r="E165" s="76">
        <v>21</v>
      </c>
      <c r="F165" s="77">
        <f>Source!AK143</f>
        <v>133.4</v>
      </c>
      <c r="G165" s="144" t="s">
        <v>23</v>
      </c>
      <c r="H165" s="77">
        <f>Source!AB143</f>
        <v>159.66</v>
      </c>
      <c r="I165" s="78"/>
      <c r="J165" s="145"/>
      <c r="K165" s="79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x14ac:dyDescent="0.2">
      <c r="A166" s="50"/>
      <c r="B166" s="47"/>
      <c r="C166" s="47" t="s">
        <v>553</v>
      </c>
      <c r="D166" s="48"/>
      <c r="E166" s="49"/>
      <c r="F166" s="51">
        <v>17.46</v>
      </c>
      <c r="G166" s="143" t="s">
        <v>554</v>
      </c>
      <c r="H166" s="51">
        <f>Source!AF143</f>
        <v>20.95</v>
      </c>
      <c r="I166" s="52">
        <f>T166</f>
        <v>440</v>
      </c>
      <c r="J166" s="143">
        <v>18.3</v>
      </c>
      <c r="K166" s="53">
        <f>U166</f>
        <v>8051</v>
      </c>
      <c r="O166" s="18"/>
      <c r="P166" s="18"/>
      <c r="Q166" s="18"/>
      <c r="R166" s="18"/>
      <c r="S166" s="18"/>
      <c r="T166" s="18">
        <f>ROUND(Source!AF143*Source!AV143*Source!I143,0)</f>
        <v>440</v>
      </c>
      <c r="U166" s="18">
        <f>Source!S143</f>
        <v>8051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>
        <f>T166</f>
        <v>440</v>
      </c>
      <c r="GK166" s="18">
        <f>T166</f>
        <v>440</v>
      </c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>
        <f>T166</f>
        <v>440</v>
      </c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59"/>
      <c r="B167" s="55"/>
      <c r="C167" s="55" t="s">
        <v>555</v>
      </c>
      <c r="D167" s="56"/>
      <c r="E167" s="57"/>
      <c r="F167" s="61">
        <v>115.59</v>
      </c>
      <c r="G167" s="58" t="s">
        <v>554</v>
      </c>
      <c r="H167" s="61">
        <f>Source!AD143</f>
        <v>138.71</v>
      </c>
      <c r="I167" s="62">
        <f>T167</f>
        <v>2913</v>
      </c>
      <c r="J167" s="58">
        <v>12.5</v>
      </c>
      <c r="K167" s="63">
        <f>U167</f>
        <v>36411</v>
      </c>
      <c r="O167" s="18"/>
      <c r="P167" s="18"/>
      <c r="Q167" s="18"/>
      <c r="R167" s="18"/>
      <c r="S167" s="18"/>
      <c r="T167" s="18">
        <f>ROUND(Source!AD143*Source!AV143*Source!I143,0)</f>
        <v>2913</v>
      </c>
      <c r="U167" s="18">
        <f>Source!Q143</f>
        <v>36411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>
        <f>T167</f>
        <v>2913</v>
      </c>
      <c r="GK167" s="18"/>
      <c r="GL167" s="18">
        <f>T167</f>
        <v>2913</v>
      </c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>
        <f>T167</f>
        <v>2913</v>
      </c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59"/>
      <c r="B168" s="55"/>
      <c r="C168" s="55" t="s">
        <v>556</v>
      </c>
      <c r="D168" s="56"/>
      <c r="E168" s="57"/>
      <c r="F168" s="61">
        <v>10.94</v>
      </c>
      <c r="G168" s="58" t="s">
        <v>554</v>
      </c>
      <c r="H168" s="61">
        <f>Source!AE143</f>
        <v>13.13</v>
      </c>
      <c r="I168" s="62">
        <f>GM168</f>
        <v>276</v>
      </c>
      <c r="J168" s="58">
        <v>18.3</v>
      </c>
      <c r="K168" s="63">
        <f>Source!R143</f>
        <v>5046</v>
      </c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>
        <f>ROUND(Source!AE143*Source!AV143*Source!I143,0)</f>
        <v>276</v>
      </c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59"/>
      <c r="B169" s="55"/>
      <c r="C169" s="55" t="s">
        <v>557</v>
      </c>
      <c r="D169" s="56"/>
      <c r="E169" s="57">
        <v>95</v>
      </c>
      <c r="F169" s="62" t="s">
        <v>558</v>
      </c>
      <c r="G169" s="58"/>
      <c r="H169" s="61">
        <f>ROUND((Source!AF143*Source!AV143+Source!AE143*Source!AV143)*(Source!FX143)/100,2)</f>
        <v>32.380000000000003</v>
      </c>
      <c r="I169" s="62">
        <f>T169</f>
        <v>680</v>
      </c>
      <c r="J169" s="58" t="s">
        <v>588</v>
      </c>
      <c r="K169" s="63">
        <f>U169</f>
        <v>10609</v>
      </c>
      <c r="O169" s="18"/>
      <c r="P169" s="18"/>
      <c r="Q169" s="18"/>
      <c r="R169" s="18"/>
      <c r="S169" s="18"/>
      <c r="T169" s="18">
        <f>ROUND((ROUND(Source!AF143*Source!AV143*Source!I143,0)+ROUND(Source!AE143*Source!AV143*Source!I143,0))*(Source!FX143)/100,0)</f>
        <v>680</v>
      </c>
      <c r="U169" s="18">
        <f>Source!X143</f>
        <v>10609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>
        <f>T169</f>
        <v>680</v>
      </c>
      <c r="GZ169" s="18"/>
      <c r="HA169" s="18"/>
      <c r="HB169" s="18"/>
      <c r="HC169" s="18">
        <f>T169</f>
        <v>680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9"/>
      <c r="B170" s="55"/>
      <c r="C170" s="55" t="s">
        <v>560</v>
      </c>
      <c r="D170" s="56"/>
      <c r="E170" s="57">
        <v>65</v>
      </c>
      <c r="F170" s="62" t="s">
        <v>558</v>
      </c>
      <c r="G170" s="58"/>
      <c r="H170" s="61">
        <f>ROUND((Source!AF143*Source!AV143+Source!AE143*Source!AV143)*(Source!FY143)/100,2)</f>
        <v>22.15</v>
      </c>
      <c r="I170" s="62">
        <f>T170</f>
        <v>465</v>
      </c>
      <c r="J170" s="58" t="s">
        <v>589</v>
      </c>
      <c r="K170" s="63">
        <f>U170</f>
        <v>6810</v>
      </c>
      <c r="O170" s="18"/>
      <c r="P170" s="18"/>
      <c r="Q170" s="18"/>
      <c r="R170" s="18"/>
      <c r="S170" s="18"/>
      <c r="T170" s="18">
        <f>ROUND((ROUND(Source!AF143*Source!AV143*Source!I143,0)+ROUND(Source!AE143*Source!AV143*Source!I143,0))*(Source!FY143)/100,0)</f>
        <v>465</v>
      </c>
      <c r="U170" s="18">
        <f>Source!Y143</f>
        <v>6810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>
        <f>T170</f>
        <v>465</v>
      </c>
      <c r="HA170" s="18"/>
      <c r="HB170" s="18"/>
      <c r="HC170" s="18">
        <f>T170</f>
        <v>465</v>
      </c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ht="13.5" thickBot="1" x14ac:dyDescent="0.25">
      <c r="A171" s="66"/>
      <c r="B171" s="67"/>
      <c r="C171" s="67" t="s">
        <v>562</v>
      </c>
      <c r="D171" s="68" t="s">
        <v>563</v>
      </c>
      <c r="E171" s="69">
        <v>1.76</v>
      </c>
      <c r="F171" s="70"/>
      <c r="G171" s="70" t="s">
        <v>554</v>
      </c>
      <c r="H171" s="70">
        <f>ROUND(Source!AH143,2)</f>
        <v>2.11</v>
      </c>
      <c r="I171" s="71">
        <f>Source!U143</f>
        <v>44.352000000000004</v>
      </c>
      <c r="J171" s="70"/>
      <c r="K171" s="72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65"/>
      <c r="B172" s="64"/>
      <c r="C172" s="64"/>
      <c r="D172" s="64"/>
      <c r="E172" s="64"/>
      <c r="F172" s="64"/>
      <c r="G172" s="64"/>
      <c r="H172" s="124">
        <f>R172</f>
        <v>4498</v>
      </c>
      <c r="I172" s="125"/>
      <c r="J172" s="124">
        <f>S172</f>
        <v>61881</v>
      </c>
      <c r="K172" s="126"/>
      <c r="O172" s="18"/>
      <c r="P172" s="18"/>
      <c r="Q172" s="18"/>
      <c r="R172" s="18">
        <f>SUM(T165:T171)</f>
        <v>4498</v>
      </c>
      <c r="S172" s="18">
        <f>SUM(U165:U171)</f>
        <v>61881</v>
      </c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>
        <f>R172</f>
        <v>4498</v>
      </c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ht="33.75" x14ac:dyDescent="0.2">
      <c r="A173" s="73">
        <v>10</v>
      </c>
      <c r="B173" s="80" t="s">
        <v>220</v>
      </c>
      <c r="C173" s="74" t="s">
        <v>221</v>
      </c>
      <c r="D173" s="75" t="s">
        <v>222</v>
      </c>
      <c r="E173" s="76">
        <v>2</v>
      </c>
      <c r="F173" s="77">
        <f>Source!AK147</f>
        <v>184.47</v>
      </c>
      <c r="G173" s="144" t="s">
        <v>23</v>
      </c>
      <c r="H173" s="77">
        <f>Source!AB147</f>
        <v>218.69</v>
      </c>
      <c r="I173" s="78"/>
      <c r="J173" s="145"/>
      <c r="K173" s="79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x14ac:dyDescent="0.2">
      <c r="A174" s="50"/>
      <c r="B174" s="47"/>
      <c r="C174" s="47" t="s">
        <v>553</v>
      </c>
      <c r="D174" s="48"/>
      <c r="E174" s="49"/>
      <c r="F174" s="51">
        <v>81.39</v>
      </c>
      <c r="G174" s="143" t="s">
        <v>554</v>
      </c>
      <c r="H174" s="51">
        <f>Source!AF147</f>
        <v>97.67</v>
      </c>
      <c r="I174" s="52">
        <f>T174</f>
        <v>195</v>
      </c>
      <c r="J174" s="143">
        <v>18.3</v>
      </c>
      <c r="K174" s="53">
        <f>U174</f>
        <v>3575</v>
      </c>
      <c r="O174" s="18"/>
      <c r="P174" s="18"/>
      <c r="Q174" s="18"/>
      <c r="R174" s="18"/>
      <c r="S174" s="18"/>
      <c r="T174" s="18">
        <f>ROUND(Source!AF147*Source!AV147*Source!I147,0)</f>
        <v>195</v>
      </c>
      <c r="U174" s="18">
        <f>Source!S147</f>
        <v>3575</v>
      </c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>
        <f>T174</f>
        <v>195</v>
      </c>
      <c r="GK174" s="18">
        <f>T174</f>
        <v>195</v>
      </c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>
        <f>T174</f>
        <v>195</v>
      </c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59"/>
      <c r="B175" s="55"/>
      <c r="C175" s="55" t="s">
        <v>555</v>
      </c>
      <c r="D175" s="56"/>
      <c r="E175" s="57"/>
      <c r="F175" s="61">
        <v>100.85</v>
      </c>
      <c r="G175" s="58" t="s">
        <v>554</v>
      </c>
      <c r="H175" s="61">
        <f>Source!AD147</f>
        <v>121.02</v>
      </c>
      <c r="I175" s="62">
        <f>T175</f>
        <v>242</v>
      </c>
      <c r="J175" s="58">
        <v>12.5</v>
      </c>
      <c r="K175" s="63">
        <f>U175</f>
        <v>3026</v>
      </c>
      <c r="O175" s="18"/>
      <c r="P175" s="18"/>
      <c r="Q175" s="18"/>
      <c r="R175" s="18"/>
      <c r="S175" s="18"/>
      <c r="T175" s="18">
        <f>ROUND(Source!AD147*Source!AV147*Source!I147,0)</f>
        <v>242</v>
      </c>
      <c r="U175" s="18">
        <f>Source!Q147</f>
        <v>3026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>
        <f>T175</f>
        <v>242</v>
      </c>
      <c r="GK175" s="18"/>
      <c r="GL175" s="18">
        <f>T175</f>
        <v>242</v>
      </c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>
        <f>T175</f>
        <v>242</v>
      </c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x14ac:dyDescent="0.2">
      <c r="A176" s="59"/>
      <c r="B176" s="55"/>
      <c r="C176" s="55" t="s">
        <v>556</v>
      </c>
      <c r="D176" s="56"/>
      <c r="E176" s="57"/>
      <c r="F176" s="61">
        <v>13.67</v>
      </c>
      <c r="G176" s="58" t="s">
        <v>554</v>
      </c>
      <c r="H176" s="61">
        <f>Source!AE147</f>
        <v>16.399999999999999</v>
      </c>
      <c r="I176" s="62">
        <f>GM176</f>
        <v>33</v>
      </c>
      <c r="J176" s="58">
        <v>18.3</v>
      </c>
      <c r="K176" s="63">
        <f>Source!R147</f>
        <v>600</v>
      </c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>
        <f>ROUND(Source!AE147*Source!AV147*Source!I147,0)</f>
        <v>33</v>
      </c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59"/>
      <c r="B177" s="55"/>
      <c r="C177" s="55" t="s">
        <v>557</v>
      </c>
      <c r="D177" s="56"/>
      <c r="E177" s="57">
        <v>105</v>
      </c>
      <c r="F177" s="62" t="s">
        <v>558</v>
      </c>
      <c r="G177" s="58"/>
      <c r="H177" s="61">
        <f>ROUND((Source!AF147*Source!AV147+Source!AE147*Source!AV147)*(Source!FX147)/100,2)</f>
        <v>119.77</v>
      </c>
      <c r="I177" s="62">
        <f>T177</f>
        <v>239</v>
      </c>
      <c r="J177" s="58" t="s">
        <v>559</v>
      </c>
      <c r="K177" s="63">
        <f>U177</f>
        <v>3716</v>
      </c>
      <c r="O177" s="18"/>
      <c r="P177" s="18"/>
      <c r="Q177" s="18"/>
      <c r="R177" s="18"/>
      <c r="S177" s="18"/>
      <c r="T177" s="18">
        <f>ROUND((ROUND(Source!AF147*Source!AV147*Source!I147,0)+ROUND(Source!AE147*Source!AV147*Source!I147,0))*(Source!FX147)/100,0)</f>
        <v>239</v>
      </c>
      <c r="U177" s="18">
        <f>Source!X147</f>
        <v>3716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>
        <f>T177</f>
        <v>239</v>
      </c>
      <c r="GZ177" s="18"/>
      <c r="HA177" s="18"/>
      <c r="HB177" s="18">
        <f>T177</f>
        <v>239</v>
      </c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9"/>
      <c r="B178" s="55"/>
      <c r="C178" s="55" t="s">
        <v>560</v>
      </c>
      <c r="D178" s="56"/>
      <c r="E178" s="57">
        <v>60</v>
      </c>
      <c r="F178" s="62" t="s">
        <v>558</v>
      </c>
      <c r="G178" s="58"/>
      <c r="H178" s="61">
        <f>ROUND((Source!AF147*Source!AV147+Source!AE147*Source!AV147)*(Source!FY147)/100,2)</f>
        <v>68.44</v>
      </c>
      <c r="I178" s="62">
        <f>T178</f>
        <v>137</v>
      </c>
      <c r="J178" s="58" t="s">
        <v>561</v>
      </c>
      <c r="K178" s="63">
        <f>U178</f>
        <v>2004</v>
      </c>
      <c r="O178" s="18"/>
      <c r="P178" s="18"/>
      <c r="Q178" s="18"/>
      <c r="R178" s="18"/>
      <c r="S178" s="18"/>
      <c r="T178" s="18">
        <f>ROUND((ROUND(Source!AF147*Source!AV147*Source!I147,0)+ROUND(Source!AE147*Source!AV147*Source!I147,0))*(Source!FY147)/100,0)</f>
        <v>137</v>
      </c>
      <c r="U178" s="18">
        <f>Source!Y147</f>
        <v>2004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>
        <f>T178</f>
        <v>137</v>
      </c>
      <c r="HA178" s="18"/>
      <c r="HB178" s="18">
        <f>T178</f>
        <v>137</v>
      </c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x14ac:dyDescent="0.2">
      <c r="A179" s="59"/>
      <c r="B179" s="55"/>
      <c r="C179" s="55" t="s">
        <v>562</v>
      </c>
      <c r="D179" s="56" t="s">
        <v>563</v>
      </c>
      <c r="E179" s="57">
        <v>8.09</v>
      </c>
      <c r="F179" s="58"/>
      <c r="G179" s="58" t="s">
        <v>554</v>
      </c>
      <c r="H179" s="58">
        <f>ROUND(Source!AH147,2)</f>
        <v>9.7100000000000009</v>
      </c>
      <c r="I179" s="61">
        <f>Source!U147</f>
        <v>19.416</v>
      </c>
      <c r="J179" s="58"/>
      <c r="K179" s="60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x14ac:dyDescent="0.2">
      <c r="A180" s="73" t="s">
        <v>224</v>
      </c>
      <c r="B180" s="80" t="s">
        <v>43</v>
      </c>
      <c r="C180" s="74" t="s">
        <v>225</v>
      </c>
      <c r="D180" s="75" t="s">
        <v>45</v>
      </c>
      <c r="E180" s="76">
        <f>Source!I149</f>
        <v>2</v>
      </c>
      <c r="F180" s="77">
        <v>1014.67</v>
      </c>
      <c r="G180" s="146"/>
      <c r="H180" s="77">
        <f>Source!AC149</f>
        <v>1014.67</v>
      </c>
      <c r="I180" s="78">
        <f>T180</f>
        <v>2029</v>
      </c>
      <c r="J180" s="146">
        <v>7.5</v>
      </c>
      <c r="K180" s="79">
        <f>U180</f>
        <v>15220</v>
      </c>
      <c r="O180" s="18"/>
      <c r="P180" s="18"/>
      <c r="Q180" s="18"/>
      <c r="R180" s="18"/>
      <c r="S180" s="18"/>
      <c r="T180" s="18">
        <f>ROUND(Source!AC149*Source!AW149*Source!I149,0)</f>
        <v>2029</v>
      </c>
      <c r="U180" s="18">
        <f>Source!P149</f>
        <v>15220</v>
      </c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>
        <f>T180</f>
        <v>2029</v>
      </c>
      <c r="GK180" s="18"/>
      <c r="GL180" s="18"/>
      <c r="GM180" s="18"/>
      <c r="GN180" s="18">
        <f>T180</f>
        <v>2029</v>
      </c>
      <c r="GO180" s="18"/>
      <c r="GP180" s="18">
        <f>T180</f>
        <v>2029</v>
      </c>
      <c r="GQ180" s="18">
        <f>T180</f>
        <v>2029</v>
      </c>
      <c r="GR180" s="18"/>
      <c r="GS180" s="18">
        <f>T180</f>
        <v>2029</v>
      </c>
      <c r="GT180" s="18"/>
      <c r="GU180" s="18"/>
      <c r="GV180" s="18"/>
      <c r="GW180" s="18">
        <f>ROUND(Source!AG149*Source!I149,0)</f>
        <v>0</v>
      </c>
      <c r="GX180" s="18">
        <f>ROUND(Source!AJ149*Source!I149,0)</f>
        <v>0</v>
      </c>
      <c r="GY180" s="18"/>
      <c r="GZ180" s="18"/>
      <c r="HA180" s="18"/>
      <c r="HB180" s="18">
        <f>T180</f>
        <v>2029</v>
      </c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147"/>
      <c r="B181" s="148" t="s">
        <v>565</v>
      </c>
      <c r="C181" s="148" t="s">
        <v>590</v>
      </c>
      <c r="D181" s="149"/>
      <c r="E181" s="149"/>
      <c r="F181" s="149"/>
      <c r="G181" s="149"/>
      <c r="H181" s="149"/>
      <c r="I181" s="149"/>
      <c r="J181" s="149"/>
      <c r="K181" s="150"/>
    </row>
    <row r="182" spans="1:255" x14ac:dyDescent="0.2">
      <c r="A182" s="73" t="s">
        <v>227</v>
      </c>
      <c r="B182" s="80" t="s">
        <v>43</v>
      </c>
      <c r="C182" s="74" t="s">
        <v>228</v>
      </c>
      <c r="D182" s="75" t="s">
        <v>45</v>
      </c>
      <c r="E182" s="76">
        <f>Source!I151</f>
        <v>40</v>
      </c>
      <c r="F182" s="77">
        <v>39</v>
      </c>
      <c r="G182" s="146"/>
      <c r="H182" s="77">
        <f>Source!AC151</f>
        <v>39</v>
      </c>
      <c r="I182" s="78">
        <f>T182</f>
        <v>1560</v>
      </c>
      <c r="J182" s="146">
        <v>7.5</v>
      </c>
      <c r="K182" s="79">
        <f>U182</f>
        <v>11700</v>
      </c>
      <c r="O182" s="18"/>
      <c r="P182" s="18"/>
      <c r="Q182" s="18"/>
      <c r="R182" s="18"/>
      <c r="S182" s="18"/>
      <c r="T182" s="18">
        <f>ROUND(Source!AC151*Source!AW151*Source!I151,0)</f>
        <v>1560</v>
      </c>
      <c r="U182" s="18">
        <f>Source!P151</f>
        <v>11700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>
        <f>T182</f>
        <v>1560</v>
      </c>
      <c r="GK182" s="18"/>
      <c r="GL182" s="18"/>
      <c r="GM182" s="18"/>
      <c r="GN182" s="18">
        <f>T182</f>
        <v>1560</v>
      </c>
      <c r="GO182" s="18"/>
      <c r="GP182" s="18">
        <f>T182</f>
        <v>1560</v>
      </c>
      <c r="GQ182" s="18">
        <f>T182</f>
        <v>1560</v>
      </c>
      <c r="GR182" s="18"/>
      <c r="GS182" s="18">
        <f>T182</f>
        <v>1560</v>
      </c>
      <c r="GT182" s="18"/>
      <c r="GU182" s="18"/>
      <c r="GV182" s="18"/>
      <c r="GW182" s="18">
        <f>ROUND(Source!AG151*Source!I151,0)</f>
        <v>0</v>
      </c>
      <c r="GX182" s="18">
        <f>ROUND(Source!AJ151*Source!I151,0)</f>
        <v>0</v>
      </c>
      <c r="GY182" s="18"/>
      <c r="GZ182" s="18"/>
      <c r="HA182" s="18"/>
      <c r="HB182" s="18">
        <f>T182</f>
        <v>1560</v>
      </c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147"/>
      <c r="B183" s="148" t="s">
        <v>565</v>
      </c>
      <c r="C183" s="148" t="s">
        <v>591</v>
      </c>
      <c r="D183" s="149"/>
      <c r="E183" s="149"/>
      <c r="F183" s="149"/>
      <c r="G183" s="149"/>
      <c r="H183" s="149"/>
      <c r="I183" s="149"/>
      <c r="J183" s="149"/>
      <c r="K183" s="150"/>
    </row>
    <row r="184" spans="1:255" x14ac:dyDescent="0.2">
      <c r="A184" s="73" t="s">
        <v>230</v>
      </c>
      <c r="B184" s="80" t="s">
        <v>43</v>
      </c>
      <c r="C184" s="74" t="s">
        <v>231</v>
      </c>
      <c r="D184" s="75" t="s">
        <v>62</v>
      </c>
      <c r="E184" s="76">
        <f>Source!I153</f>
        <v>30</v>
      </c>
      <c r="F184" s="77">
        <v>6.97</v>
      </c>
      <c r="G184" s="146"/>
      <c r="H184" s="77">
        <f>Source!AC153</f>
        <v>6.97</v>
      </c>
      <c r="I184" s="78">
        <f>T184</f>
        <v>209</v>
      </c>
      <c r="J184" s="146">
        <v>7.5</v>
      </c>
      <c r="K184" s="79">
        <f>U184</f>
        <v>1568</v>
      </c>
      <c r="O184" s="18"/>
      <c r="P184" s="18"/>
      <c r="Q184" s="18"/>
      <c r="R184" s="18"/>
      <c r="S184" s="18"/>
      <c r="T184" s="18">
        <f>ROUND(Source!AC153*Source!AW153*Source!I153,0)</f>
        <v>209</v>
      </c>
      <c r="U184" s="18">
        <f>Source!P153</f>
        <v>1568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>
        <f>T184</f>
        <v>209</v>
      </c>
      <c r="GK184" s="18"/>
      <c r="GL184" s="18"/>
      <c r="GM184" s="18"/>
      <c r="GN184" s="18">
        <f>T184</f>
        <v>209</v>
      </c>
      <c r="GO184" s="18"/>
      <c r="GP184" s="18">
        <f>T184</f>
        <v>209</v>
      </c>
      <c r="GQ184" s="18">
        <f>T184</f>
        <v>209</v>
      </c>
      <c r="GR184" s="18"/>
      <c r="GS184" s="18">
        <f>T184</f>
        <v>209</v>
      </c>
      <c r="GT184" s="18"/>
      <c r="GU184" s="18"/>
      <c r="GV184" s="18"/>
      <c r="GW184" s="18">
        <f>ROUND(Source!AG153*Source!I153,0)</f>
        <v>0</v>
      </c>
      <c r="GX184" s="18">
        <f>ROUND(Source!AJ153*Source!I153,0)</f>
        <v>0</v>
      </c>
      <c r="GY184" s="18"/>
      <c r="GZ184" s="18"/>
      <c r="HA184" s="18"/>
      <c r="HB184" s="18">
        <f>T184</f>
        <v>209</v>
      </c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147"/>
      <c r="B185" s="148" t="s">
        <v>565</v>
      </c>
      <c r="C185" s="148" t="s">
        <v>592</v>
      </c>
      <c r="D185" s="149"/>
      <c r="E185" s="149"/>
      <c r="F185" s="149"/>
      <c r="G185" s="149"/>
      <c r="H185" s="149"/>
      <c r="I185" s="149"/>
      <c r="J185" s="149"/>
      <c r="K185" s="150"/>
    </row>
    <row r="186" spans="1:255" x14ac:dyDescent="0.2">
      <c r="A186" s="73" t="s">
        <v>233</v>
      </c>
      <c r="B186" s="80" t="s">
        <v>43</v>
      </c>
      <c r="C186" s="74" t="s">
        <v>234</v>
      </c>
      <c r="D186" s="75" t="s">
        <v>62</v>
      </c>
      <c r="E186" s="76">
        <f>Source!I155</f>
        <v>60</v>
      </c>
      <c r="F186" s="77">
        <v>6.12</v>
      </c>
      <c r="G186" s="146"/>
      <c r="H186" s="77">
        <f>Source!AC155</f>
        <v>6.12</v>
      </c>
      <c r="I186" s="78">
        <f>T186</f>
        <v>367</v>
      </c>
      <c r="J186" s="146">
        <v>7.5</v>
      </c>
      <c r="K186" s="79">
        <f>U186</f>
        <v>2754</v>
      </c>
      <c r="O186" s="18"/>
      <c r="P186" s="18"/>
      <c r="Q186" s="18"/>
      <c r="R186" s="18"/>
      <c r="S186" s="18"/>
      <c r="T186" s="18">
        <f>ROUND(Source!AC155*Source!AW155*Source!I155,0)</f>
        <v>367</v>
      </c>
      <c r="U186" s="18">
        <f>Source!P155</f>
        <v>2754</v>
      </c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>
        <f>T186</f>
        <v>367</v>
      </c>
      <c r="GK186" s="18"/>
      <c r="GL186" s="18"/>
      <c r="GM186" s="18"/>
      <c r="GN186" s="18">
        <f>T186</f>
        <v>367</v>
      </c>
      <c r="GO186" s="18"/>
      <c r="GP186" s="18">
        <f>T186</f>
        <v>367</v>
      </c>
      <c r="GQ186" s="18">
        <f>T186</f>
        <v>367</v>
      </c>
      <c r="GR186" s="18"/>
      <c r="GS186" s="18">
        <f>T186</f>
        <v>367</v>
      </c>
      <c r="GT186" s="18"/>
      <c r="GU186" s="18"/>
      <c r="GV186" s="18"/>
      <c r="GW186" s="18">
        <f>ROUND(Source!AG155*Source!I155,0)</f>
        <v>0</v>
      </c>
      <c r="GX186" s="18">
        <f>ROUND(Source!AJ155*Source!I155,0)</f>
        <v>0</v>
      </c>
      <c r="GY186" s="18"/>
      <c r="GZ186" s="18"/>
      <c r="HA186" s="18"/>
      <c r="HB186" s="18">
        <f>T186</f>
        <v>367</v>
      </c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ht="13.5" thickBot="1" x14ac:dyDescent="0.25">
      <c r="A187" s="151"/>
      <c r="B187" s="152" t="s">
        <v>565</v>
      </c>
      <c r="C187" s="152" t="s">
        <v>593</v>
      </c>
      <c r="D187" s="153"/>
      <c r="E187" s="153"/>
      <c r="F187" s="153"/>
      <c r="G187" s="153"/>
      <c r="H187" s="153"/>
      <c r="I187" s="153"/>
      <c r="J187" s="153"/>
      <c r="K187" s="154"/>
    </row>
    <row r="188" spans="1:255" x14ac:dyDescent="0.2">
      <c r="A188" s="65"/>
      <c r="B188" s="64"/>
      <c r="C188" s="64"/>
      <c r="D188" s="64"/>
      <c r="E188" s="64"/>
      <c r="F188" s="64"/>
      <c r="G188" s="64"/>
      <c r="H188" s="124">
        <f>R188</f>
        <v>4978</v>
      </c>
      <c r="I188" s="125"/>
      <c r="J188" s="124">
        <f>S188</f>
        <v>43563</v>
      </c>
      <c r="K188" s="126"/>
      <c r="O188" s="18"/>
      <c r="P188" s="18"/>
      <c r="Q188" s="18"/>
      <c r="R188" s="18">
        <f>SUM(T173:T187)</f>
        <v>4978</v>
      </c>
      <c r="S188" s="18">
        <f>SUM(U173:U187)</f>
        <v>43563</v>
      </c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>
        <f>R188</f>
        <v>4978</v>
      </c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ht="33.75" x14ac:dyDescent="0.2">
      <c r="A189" s="73">
        <v>11</v>
      </c>
      <c r="B189" s="80" t="s">
        <v>248</v>
      </c>
      <c r="C189" s="74" t="s">
        <v>249</v>
      </c>
      <c r="D189" s="75" t="s">
        <v>222</v>
      </c>
      <c r="E189" s="76">
        <v>24</v>
      </c>
      <c r="F189" s="77">
        <f>Source!AK171</f>
        <v>135.15</v>
      </c>
      <c r="G189" s="144" t="s">
        <v>23</v>
      </c>
      <c r="H189" s="77">
        <f>Source!AB171</f>
        <v>158.66999999999999</v>
      </c>
      <c r="I189" s="78"/>
      <c r="J189" s="145"/>
      <c r="K189" s="79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0"/>
      <c r="B190" s="47"/>
      <c r="C190" s="47" t="s">
        <v>553</v>
      </c>
      <c r="D190" s="48"/>
      <c r="E190" s="49"/>
      <c r="F190" s="51">
        <v>38.01</v>
      </c>
      <c r="G190" s="143" t="s">
        <v>554</v>
      </c>
      <c r="H190" s="51">
        <f>Source!AF171</f>
        <v>45.61</v>
      </c>
      <c r="I190" s="52">
        <f>T190</f>
        <v>1095</v>
      </c>
      <c r="J190" s="143">
        <v>18.3</v>
      </c>
      <c r="K190" s="53">
        <f>U190</f>
        <v>20032</v>
      </c>
      <c r="O190" s="18"/>
      <c r="P190" s="18"/>
      <c r="Q190" s="18"/>
      <c r="R190" s="18"/>
      <c r="S190" s="18"/>
      <c r="T190" s="18">
        <f>ROUND(Source!AF171*Source!AV171*Source!I171,0)</f>
        <v>1095</v>
      </c>
      <c r="U190" s="18">
        <f>Source!S171</f>
        <v>20032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>
        <f>T190</f>
        <v>1095</v>
      </c>
      <c r="GK190" s="18">
        <f>T190</f>
        <v>1095</v>
      </c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>
        <f>T190</f>
        <v>1095</v>
      </c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9"/>
      <c r="B191" s="55"/>
      <c r="C191" s="55" t="s">
        <v>555</v>
      </c>
      <c r="D191" s="56"/>
      <c r="E191" s="57"/>
      <c r="F191" s="61">
        <v>94.21</v>
      </c>
      <c r="G191" s="58" t="s">
        <v>554</v>
      </c>
      <c r="H191" s="61">
        <f>Source!AD171</f>
        <v>113.05</v>
      </c>
      <c r="I191" s="62">
        <f>T191</f>
        <v>2713</v>
      </c>
      <c r="J191" s="58">
        <v>12.5</v>
      </c>
      <c r="K191" s="63">
        <f>U191</f>
        <v>33915</v>
      </c>
      <c r="O191" s="18"/>
      <c r="P191" s="18"/>
      <c r="Q191" s="18"/>
      <c r="R191" s="18"/>
      <c r="S191" s="18"/>
      <c r="T191" s="18">
        <f>ROUND(Source!AD171*Source!AV171*Source!I171,0)</f>
        <v>2713</v>
      </c>
      <c r="U191" s="18">
        <f>Source!Q171</f>
        <v>33915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>
        <f>T191</f>
        <v>2713</v>
      </c>
      <c r="GK191" s="18"/>
      <c r="GL191" s="18">
        <f>T191</f>
        <v>2713</v>
      </c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>
        <f>T191</f>
        <v>2713</v>
      </c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x14ac:dyDescent="0.2">
      <c r="A192" s="59"/>
      <c r="B192" s="55"/>
      <c r="C192" s="55" t="s">
        <v>556</v>
      </c>
      <c r="D192" s="56"/>
      <c r="E192" s="57"/>
      <c r="F192" s="61">
        <v>12.31</v>
      </c>
      <c r="G192" s="58" t="s">
        <v>554</v>
      </c>
      <c r="H192" s="61">
        <f>Source!AE171</f>
        <v>14.77</v>
      </c>
      <c r="I192" s="62">
        <f>GM192</f>
        <v>354</v>
      </c>
      <c r="J192" s="58">
        <v>18.3</v>
      </c>
      <c r="K192" s="63">
        <f>Source!R171</f>
        <v>6487</v>
      </c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>
        <f>ROUND(Source!AE171*Source!AV171*Source!I171,0)</f>
        <v>354</v>
      </c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59"/>
      <c r="B193" s="55"/>
      <c r="C193" s="55" t="s">
        <v>564</v>
      </c>
      <c r="D193" s="56"/>
      <c r="E193" s="57"/>
      <c r="F193" s="61">
        <v>2.93</v>
      </c>
      <c r="G193" s="58"/>
      <c r="H193" s="61">
        <f>Source!AC171</f>
        <v>0.01</v>
      </c>
      <c r="I193" s="62">
        <f>T193</f>
        <v>0</v>
      </c>
      <c r="J193" s="58">
        <v>7.5</v>
      </c>
      <c r="K193" s="63">
        <f>U193</f>
        <v>2</v>
      </c>
      <c r="O193" s="18"/>
      <c r="P193" s="18"/>
      <c r="Q193" s="18"/>
      <c r="R193" s="18"/>
      <c r="S193" s="18"/>
      <c r="T193" s="18">
        <f>ROUND(Source!AC171*Source!AW171*Source!I171,0)</f>
        <v>0</v>
      </c>
      <c r="U193" s="18">
        <f>Source!P171</f>
        <v>2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>
        <f>T193</f>
        <v>0</v>
      </c>
      <c r="GK193" s="18"/>
      <c r="GL193" s="18"/>
      <c r="GM193" s="18"/>
      <c r="GN193" s="18">
        <f>T193</f>
        <v>0</v>
      </c>
      <c r="GO193" s="18"/>
      <c r="GP193" s="18">
        <f>T193</f>
        <v>0</v>
      </c>
      <c r="GQ193" s="18">
        <f>T193</f>
        <v>0</v>
      </c>
      <c r="GR193" s="18"/>
      <c r="GS193" s="18">
        <f>T193</f>
        <v>0</v>
      </c>
      <c r="GT193" s="18"/>
      <c r="GU193" s="18"/>
      <c r="GV193" s="18"/>
      <c r="GW193" s="18">
        <f>ROUND(Source!AG171*Source!I171,0)</f>
        <v>0</v>
      </c>
      <c r="GX193" s="18">
        <f>ROUND(Source!AJ171*Source!I171,0)</f>
        <v>0</v>
      </c>
      <c r="GY193" s="18"/>
      <c r="GZ193" s="18"/>
      <c r="HA193" s="18"/>
      <c r="HB193" s="18">
        <f>T193</f>
        <v>0</v>
      </c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x14ac:dyDescent="0.2">
      <c r="A194" s="59"/>
      <c r="B194" s="55"/>
      <c r="C194" s="55" t="s">
        <v>557</v>
      </c>
      <c r="D194" s="56"/>
      <c r="E194" s="57">
        <v>105</v>
      </c>
      <c r="F194" s="62" t="s">
        <v>558</v>
      </c>
      <c r="G194" s="58"/>
      <c r="H194" s="61">
        <f>ROUND((Source!AF171*Source!AV171+Source!AE171*Source!AV171)*(Source!FX171)/100,2)</f>
        <v>63.4</v>
      </c>
      <c r="I194" s="62">
        <f>T194</f>
        <v>1521</v>
      </c>
      <c r="J194" s="58" t="s">
        <v>559</v>
      </c>
      <c r="K194" s="63">
        <f>U194</f>
        <v>23602</v>
      </c>
      <c r="O194" s="18"/>
      <c r="P194" s="18"/>
      <c r="Q194" s="18"/>
      <c r="R194" s="18"/>
      <c r="S194" s="18"/>
      <c r="T194" s="18">
        <f>ROUND((ROUND(Source!AF171*Source!AV171*Source!I171,0)+ROUND(Source!AE171*Source!AV171*Source!I171,0))*(Source!FX171)/100,0)</f>
        <v>1521</v>
      </c>
      <c r="U194" s="18">
        <f>Source!X171</f>
        <v>23602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>
        <f>T194</f>
        <v>1521</v>
      </c>
      <c r="GZ194" s="18"/>
      <c r="HA194" s="18"/>
      <c r="HB194" s="18">
        <f>T194</f>
        <v>1521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x14ac:dyDescent="0.2">
      <c r="A195" s="59"/>
      <c r="B195" s="55"/>
      <c r="C195" s="55" t="s">
        <v>560</v>
      </c>
      <c r="D195" s="56"/>
      <c r="E195" s="57">
        <v>60</v>
      </c>
      <c r="F195" s="62" t="s">
        <v>558</v>
      </c>
      <c r="G195" s="58"/>
      <c r="H195" s="61">
        <f>ROUND((Source!AF171*Source!AV171+Source!AE171*Source!AV171)*(Source!FY171)/100,2)</f>
        <v>36.229999999999997</v>
      </c>
      <c r="I195" s="62">
        <f>T195</f>
        <v>869</v>
      </c>
      <c r="J195" s="58" t="s">
        <v>561</v>
      </c>
      <c r="K195" s="63">
        <f>U195</f>
        <v>12729</v>
      </c>
      <c r="O195" s="18"/>
      <c r="P195" s="18"/>
      <c r="Q195" s="18"/>
      <c r="R195" s="18"/>
      <c r="S195" s="18"/>
      <c r="T195" s="18">
        <f>ROUND((ROUND(Source!AF171*Source!AV171*Source!I171,0)+ROUND(Source!AE171*Source!AV171*Source!I171,0))*(Source!FY171)/100,0)</f>
        <v>869</v>
      </c>
      <c r="U195" s="18">
        <f>Source!Y171</f>
        <v>12729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>
        <f>T195</f>
        <v>869</v>
      </c>
      <c r="HA195" s="18"/>
      <c r="HB195" s="18">
        <f>T195</f>
        <v>869</v>
      </c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x14ac:dyDescent="0.2">
      <c r="A196" s="59"/>
      <c r="B196" s="55"/>
      <c r="C196" s="55" t="s">
        <v>562</v>
      </c>
      <c r="D196" s="56" t="s">
        <v>563</v>
      </c>
      <c r="E196" s="57">
        <v>4.29</v>
      </c>
      <c r="F196" s="58"/>
      <c r="G196" s="58" t="s">
        <v>554</v>
      </c>
      <c r="H196" s="58">
        <f>ROUND(Source!AH171,2)</f>
        <v>5.15</v>
      </c>
      <c r="I196" s="61">
        <f>Source!U171</f>
        <v>123.55199999999999</v>
      </c>
      <c r="J196" s="58"/>
      <c r="K196" s="60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x14ac:dyDescent="0.2">
      <c r="A197" s="73" t="s">
        <v>254</v>
      </c>
      <c r="B197" s="80" t="s">
        <v>43</v>
      </c>
      <c r="C197" s="74" t="s">
        <v>255</v>
      </c>
      <c r="D197" s="75" t="s">
        <v>45</v>
      </c>
      <c r="E197" s="76">
        <f>Source!I175</f>
        <v>24</v>
      </c>
      <c r="F197" s="77">
        <v>694.67</v>
      </c>
      <c r="G197" s="146"/>
      <c r="H197" s="77">
        <f>Source!AC175</f>
        <v>694.67</v>
      </c>
      <c r="I197" s="78">
        <f>T197</f>
        <v>16672</v>
      </c>
      <c r="J197" s="146">
        <v>7.5</v>
      </c>
      <c r="K197" s="79">
        <f>U197</f>
        <v>125041</v>
      </c>
      <c r="O197" s="18"/>
      <c r="P197" s="18"/>
      <c r="Q197" s="18"/>
      <c r="R197" s="18"/>
      <c r="S197" s="18"/>
      <c r="T197" s="18">
        <f>ROUND(Source!AC175*Source!AW175*Source!I175,0)</f>
        <v>16672</v>
      </c>
      <c r="U197" s="18">
        <f>Source!P175</f>
        <v>125041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16672</v>
      </c>
      <c r="GK197" s="18"/>
      <c r="GL197" s="18"/>
      <c r="GM197" s="18"/>
      <c r="GN197" s="18">
        <f>T197</f>
        <v>16672</v>
      </c>
      <c r="GO197" s="18"/>
      <c r="GP197" s="18">
        <f>T197</f>
        <v>16672</v>
      </c>
      <c r="GQ197" s="18">
        <f>T197</f>
        <v>16672</v>
      </c>
      <c r="GR197" s="18"/>
      <c r="GS197" s="18">
        <f>T197</f>
        <v>16672</v>
      </c>
      <c r="GT197" s="18"/>
      <c r="GU197" s="18"/>
      <c r="GV197" s="18"/>
      <c r="GW197" s="18">
        <f>ROUND(Source!AG175*Source!I175,0)</f>
        <v>0</v>
      </c>
      <c r="GX197" s="18">
        <f>ROUND(Source!AJ175*Source!I175,0)</f>
        <v>0</v>
      </c>
      <c r="GY197" s="18"/>
      <c r="GZ197" s="18"/>
      <c r="HA197" s="18"/>
      <c r="HB197" s="18">
        <f>T197</f>
        <v>16672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3.5" thickBot="1" x14ac:dyDescent="0.25">
      <c r="A198" s="151"/>
      <c r="B198" s="152" t="s">
        <v>565</v>
      </c>
      <c r="C198" s="152" t="s">
        <v>594</v>
      </c>
      <c r="D198" s="153"/>
      <c r="E198" s="153"/>
      <c r="F198" s="153"/>
      <c r="G198" s="153"/>
      <c r="H198" s="153"/>
      <c r="I198" s="153"/>
      <c r="J198" s="153"/>
      <c r="K198" s="154"/>
    </row>
    <row r="199" spans="1:255" x14ac:dyDescent="0.2">
      <c r="A199" s="65"/>
      <c r="B199" s="64"/>
      <c r="C199" s="64"/>
      <c r="D199" s="64"/>
      <c r="E199" s="64"/>
      <c r="F199" s="64"/>
      <c r="G199" s="64"/>
      <c r="H199" s="124">
        <f>R199</f>
        <v>22870</v>
      </c>
      <c r="I199" s="125"/>
      <c r="J199" s="124">
        <f>S199</f>
        <v>215321</v>
      </c>
      <c r="K199" s="126"/>
      <c r="O199" s="18"/>
      <c r="P199" s="18"/>
      <c r="Q199" s="18"/>
      <c r="R199" s="18">
        <f>SUM(T189:T198)</f>
        <v>22870</v>
      </c>
      <c r="S199" s="18">
        <f>SUM(U189:U198)</f>
        <v>215321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>
        <f>R199</f>
        <v>22870</v>
      </c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33.75" x14ac:dyDescent="0.2">
      <c r="A200" s="73">
        <v>12</v>
      </c>
      <c r="B200" s="80" t="s">
        <v>267</v>
      </c>
      <c r="C200" s="74" t="s">
        <v>268</v>
      </c>
      <c r="D200" s="75" t="s">
        <v>17</v>
      </c>
      <c r="E200" s="76">
        <v>21</v>
      </c>
      <c r="F200" s="77">
        <f>Source!AK193</f>
        <v>152.85</v>
      </c>
      <c r="G200" s="144" t="s">
        <v>23</v>
      </c>
      <c r="H200" s="77">
        <f>Source!AB193</f>
        <v>144</v>
      </c>
      <c r="I200" s="78"/>
      <c r="J200" s="145"/>
      <c r="K200" s="79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x14ac:dyDescent="0.2">
      <c r="A201" s="50"/>
      <c r="B201" s="47"/>
      <c r="C201" s="47" t="s">
        <v>553</v>
      </c>
      <c r="D201" s="48"/>
      <c r="E201" s="49"/>
      <c r="F201" s="51">
        <v>6.85</v>
      </c>
      <c r="G201" s="143" t="s">
        <v>554</v>
      </c>
      <c r="H201" s="51">
        <f>Source!AF193</f>
        <v>8.2200000000000006</v>
      </c>
      <c r="I201" s="52">
        <f>T201</f>
        <v>173</v>
      </c>
      <c r="J201" s="143">
        <v>18.3</v>
      </c>
      <c r="K201" s="53">
        <f>U201</f>
        <v>3159</v>
      </c>
      <c r="O201" s="18"/>
      <c r="P201" s="18"/>
      <c r="Q201" s="18"/>
      <c r="R201" s="18"/>
      <c r="S201" s="18"/>
      <c r="T201" s="18">
        <f>ROUND(Source!AF193*Source!AV193*Source!I193,0)</f>
        <v>173</v>
      </c>
      <c r="U201" s="18">
        <f>Source!S193</f>
        <v>3159</v>
      </c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>
        <f>T201</f>
        <v>173</v>
      </c>
      <c r="GK201" s="18">
        <f>T201</f>
        <v>173</v>
      </c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>
        <f>T201</f>
        <v>173</v>
      </c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x14ac:dyDescent="0.2">
      <c r="A202" s="59"/>
      <c r="B202" s="55"/>
      <c r="C202" s="55" t="s">
        <v>555</v>
      </c>
      <c r="D202" s="56"/>
      <c r="E202" s="57"/>
      <c r="F202" s="61">
        <v>113.15</v>
      </c>
      <c r="G202" s="58" t="s">
        <v>554</v>
      </c>
      <c r="H202" s="61">
        <f>Source!AD193</f>
        <v>135.78</v>
      </c>
      <c r="I202" s="62">
        <f>T202</f>
        <v>2851</v>
      </c>
      <c r="J202" s="58">
        <v>12.5</v>
      </c>
      <c r="K202" s="63">
        <f>U202</f>
        <v>35642</v>
      </c>
      <c r="O202" s="18"/>
      <c r="P202" s="18"/>
      <c r="Q202" s="18"/>
      <c r="R202" s="18"/>
      <c r="S202" s="18"/>
      <c r="T202" s="18">
        <f>ROUND(Source!AD193*Source!AV193*Source!I193,0)</f>
        <v>2851</v>
      </c>
      <c r="U202" s="18">
        <f>Source!Q193</f>
        <v>35642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>
        <f>T202</f>
        <v>2851</v>
      </c>
      <c r="GK202" s="18"/>
      <c r="GL202" s="18">
        <f>T202</f>
        <v>2851</v>
      </c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>
        <f>T202</f>
        <v>2851</v>
      </c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59"/>
      <c r="B203" s="55"/>
      <c r="C203" s="55" t="s">
        <v>556</v>
      </c>
      <c r="D203" s="56"/>
      <c r="E203" s="57"/>
      <c r="F203" s="61">
        <v>6.14</v>
      </c>
      <c r="G203" s="58" t="s">
        <v>554</v>
      </c>
      <c r="H203" s="61">
        <f>Source!AE193</f>
        <v>7.37</v>
      </c>
      <c r="I203" s="62">
        <f>GM203</f>
        <v>155</v>
      </c>
      <c r="J203" s="58">
        <v>18.3</v>
      </c>
      <c r="K203" s="63">
        <f>Source!R193</f>
        <v>2832</v>
      </c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>
        <f>ROUND(Source!AE193*Source!AV193*Source!I193,0)</f>
        <v>155</v>
      </c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x14ac:dyDescent="0.2">
      <c r="A204" s="59"/>
      <c r="B204" s="55"/>
      <c r="C204" s="55" t="s">
        <v>557</v>
      </c>
      <c r="D204" s="56"/>
      <c r="E204" s="57">
        <v>105</v>
      </c>
      <c r="F204" s="62" t="s">
        <v>558</v>
      </c>
      <c r="G204" s="58"/>
      <c r="H204" s="61">
        <f>ROUND((Source!AF193*Source!AV193+Source!AE193*Source!AV193)*(Source!FX193)/100,2)</f>
        <v>16.37</v>
      </c>
      <c r="I204" s="62">
        <f>T204</f>
        <v>344</v>
      </c>
      <c r="J204" s="58" t="s">
        <v>559</v>
      </c>
      <c r="K204" s="63">
        <f>U204</f>
        <v>5332</v>
      </c>
      <c r="O204" s="18"/>
      <c r="P204" s="18"/>
      <c r="Q204" s="18"/>
      <c r="R204" s="18"/>
      <c r="S204" s="18"/>
      <c r="T204" s="18">
        <f>ROUND((ROUND(Source!AF193*Source!AV193*Source!I193,0)+ROUND(Source!AE193*Source!AV193*Source!I193,0))*(Source!FX193)/100,0)</f>
        <v>344</v>
      </c>
      <c r="U204" s="18">
        <f>Source!X193</f>
        <v>5332</v>
      </c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>
        <f>T204</f>
        <v>344</v>
      </c>
      <c r="GZ204" s="18"/>
      <c r="HA204" s="18"/>
      <c r="HB204" s="18">
        <f>T204</f>
        <v>344</v>
      </c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x14ac:dyDescent="0.2">
      <c r="A205" s="59"/>
      <c r="B205" s="55"/>
      <c r="C205" s="55" t="s">
        <v>560</v>
      </c>
      <c r="D205" s="56"/>
      <c r="E205" s="57">
        <v>60</v>
      </c>
      <c r="F205" s="62" t="s">
        <v>558</v>
      </c>
      <c r="G205" s="58"/>
      <c r="H205" s="61">
        <f>ROUND((Source!AF193*Source!AV193+Source!AE193*Source!AV193)*(Source!FY193)/100,2)</f>
        <v>9.35</v>
      </c>
      <c r="I205" s="62">
        <f>T205</f>
        <v>197</v>
      </c>
      <c r="J205" s="58" t="s">
        <v>561</v>
      </c>
      <c r="K205" s="63">
        <f>U205</f>
        <v>2876</v>
      </c>
      <c r="O205" s="18"/>
      <c r="P205" s="18"/>
      <c r="Q205" s="18"/>
      <c r="R205" s="18"/>
      <c r="S205" s="18"/>
      <c r="T205" s="18">
        <f>ROUND((ROUND(Source!AF193*Source!AV193*Source!I193,0)+ROUND(Source!AE193*Source!AV193*Source!I193,0))*(Source!FY193)/100,0)</f>
        <v>197</v>
      </c>
      <c r="U205" s="18">
        <f>Source!Y193</f>
        <v>2876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>
        <f>T205</f>
        <v>197</v>
      </c>
      <c r="HA205" s="18"/>
      <c r="HB205" s="18">
        <f>T205</f>
        <v>197</v>
      </c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59"/>
      <c r="B206" s="55"/>
      <c r="C206" s="55" t="s">
        <v>562</v>
      </c>
      <c r="D206" s="56" t="s">
        <v>563</v>
      </c>
      <c r="E206" s="57">
        <v>0.81</v>
      </c>
      <c r="F206" s="58"/>
      <c r="G206" s="58" t="s">
        <v>554</v>
      </c>
      <c r="H206" s="58">
        <f>ROUND(Source!AH193,2)</f>
        <v>0.97</v>
      </c>
      <c r="I206" s="61">
        <f>Source!U193</f>
        <v>20.411999999999999</v>
      </c>
      <c r="J206" s="58"/>
      <c r="K206" s="60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x14ac:dyDescent="0.2">
      <c r="A207" s="73" t="s">
        <v>270</v>
      </c>
      <c r="B207" s="80" t="s">
        <v>43</v>
      </c>
      <c r="C207" s="74" t="s">
        <v>271</v>
      </c>
      <c r="D207" s="75" t="s">
        <v>62</v>
      </c>
      <c r="E207" s="76">
        <f>Source!I195</f>
        <v>50</v>
      </c>
      <c r="F207" s="77">
        <v>5.96</v>
      </c>
      <c r="G207" s="146"/>
      <c r="H207" s="77">
        <f>Source!AC195</f>
        <v>5.96</v>
      </c>
      <c r="I207" s="78">
        <f>T207</f>
        <v>298</v>
      </c>
      <c r="J207" s="146">
        <v>7.5</v>
      </c>
      <c r="K207" s="79">
        <f>U207</f>
        <v>2235</v>
      </c>
      <c r="O207" s="18"/>
      <c r="P207" s="18"/>
      <c r="Q207" s="18"/>
      <c r="R207" s="18"/>
      <c r="S207" s="18"/>
      <c r="T207" s="18">
        <f>ROUND(Source!AC195*Source!AW195*Source!I195,0)</f>
        <v>298</v>
      </c>
      <c r="U207" s="18">
        <f>Source!P195</f>
        <v>2235</v>
      </c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>
        <f>T207</f>
        <v>298</v>
      </c>
      <c r="GK207" s="18"/>
      <c r="GL207" s="18"/>
      <c r="GM207" s="18"/>
      <c r="GN207" s="18">
        <f>T207</f>
        <v>298</v>
      </c>
      <c r="GO207" s="18"/>
      <c r="GP207" s="18">
        <f>T207</f>
        <v>298</v>
      </c>
      <c r="GQ207" s="18">
        <f>T207</f>
        <v>298</v>
      </c>
      <c r="GR207" s="18"/>
      <c r="GS207" s="18">
        <f>T207</f>
        <v>298</v>
      </c>
      <c r="GT207" s="18"/>
      <c r="GU207" s="18"/>
      <c r="GV207" s="18"/>
      <c r="GW207" s="18">
        <f>ROUND(Source!AG195*Source!I195,0)</f>
        <v>0</v>
      </c>
      <c r="GX207" s="18">
        <f>ROUND(Source!AJ195*Source!I195,0)</f>
        <v>0</v>
      </c>
      <c r="GY207" s="18"/>
      <c r="GZ207" s="18"/>
      <c r="HA207" s="18"/>
      <c r="HB207" s="18">
        <f>T207</f>
        <v>298</v>
      </c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x14ac:dyDescent="0.2">
      <c r="A208" s="147"/>
      <c r="B208" s="148" t="s">
        <v>565</v>
      </c>
      <c r="C208" s="148" t="s">
        <v>595</v>
      </c>
      <c r="D208" s="149"/>
      <c r="E208" s="149"/>
      <c r="F208" s="149"/>
      <c r="G208" s="149"/>
      <c r="H208" s="149"/>
      <c r="I208" s="149"/>
      <c r="J208" s="149"/>
      <c r="K208" s="150"/>
    </row>
    <row r="209" spans="1:255" x14ac:dyDescent="0.2">
      <c r="A209" s="73" t="s">
        <v>273</v>
      </c>
      <c r="B209" s="80" t="s">
        <v>43</v>
      </c>
      <c r="C209" s="74" t="s">
        <v>274</v>
      </c>
      <c r="D209" s="75" t="s">
        <v>62</v>
      </c>
      <c r="E209" s="76">
        <f>Source!I197</f>
        <v>30</v>
      </c>
      <c r="F209" s="77">
        <v>5.98</v>
      </c>
      <c r="G209" s="146"/>
      <c r="H209" s="77">
        <f>Source!AC197</f>
        <v>5.98</v>
      </c>
      <c r="I209" s="78">
        <f>T209</f>
        <v>179</v>
      </c>
      <c r="J209" s="146">
        <v>7.5</v>
      </c>
      <c r="K209" s="79">
        <f>U209</f>
        <v>1346</v>
      </c>
      <c r="O209" s="18"/>
      <c r="P209" s="18"/>
      <c r="Q209" s="18"/>
      <c r="R209" s="18"/>
      <c r="S209" s="18"/>
      <c r="T209" s="18">
        <f>ROUND(Source!AC197*Source!AW197*Source!I197,0)</f>
        <v>179</v>
      </c>
      <c r="U209" s="18">
        <f>Source!P197</f>
        <v>1346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179</v>
      </c>
      <c r="GK209" s="18"/>
      <c r="GL209" s="18"/>
      <c r="GM209" s="18"/>
      <c r="GN209" s="18">
        <f>T209</f>
        <v>179</v>
      </c>
      <c r="GO209" s="18"/>
      <c r="GP209" s="18">
        <f>T209</f>
        <v>179</v>
      </c>
      <c r="GQ209" s="18">
        <f>T209</f>
        <v>179</v>
      </c>
      <c r="GR209" s="18"/>
      <c r="GS209" s="18">
        <f>T209</f>
        <v>179</v>
      </c>
      <c r="GT209" s="18"/>
      <c r="GU209" s="18"/>
      <c r="GV209" s="18"/>
      <c r="GW209" s="18">
        <f>ROUND(Source!AG197*Source!I197,0)</f>
        <v>0</v>
      </c>
      <c r="GX209" s="18">
        <f>ROUND(Source!AJ197*Source!I197,0)</f>
        <v>0</v>
      </c>
      <c r="GY209" s="18"/>
      <c r="GZ209" s="18"/>
      <c r="HA209" s="18"/>
      <c r="HB209" s="18">
        <f>T209</f>
        <v>179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x14ac:dyDescent="0.2">
      <c r="A210" s="147"/>
      <c r="B210" s="148" t="s">
        <v>565</v>
      </c>
      <c r="C210" s="148" t="s">
        <v>596</v>
      </c>
      <c r="D210" s="149"/>
      <c r="E210" s="149"/>
      <c r="F210" s="149"/>
      <c r="G210" s="149"/>
      <c r="H210" s="149"/>
      <c r="I210" s="149"/>
      <c r="J210" s="149"/>
      <c r="K210" s="150"/>
    </row>
    <row r="211" spans="1:255" x14ac:dyDescent="0.2">
      <c r="A211" s="73" t="s">
        <v>277</v>
      </c>
      <c r="B211" s="80" t="s">
        <v>43</v>
      </c>
      <c r="C211" s="74" t="s">
        <v>278</v>
      </c>
      <c r="D211" s="75" t="s">
        <v>45</v>
      </c>
      <c r="E211" s="76">
        <f>Source!I199</f>
        <v>21</v>
      </c>
      <c r="F211" s="77">
        <v>65.17</v>
      </c>
      <c r="G211" s="146"/>
      <c r="H211" s="77">
        <f>Source!AC199</f>
        <v>65.17</v>
      </c>
      <c r="I211" s="78">
        <f>T211</f>
        <v>1369</v>
      </c>
      <c r="J211" s="146">
        <v>7.5</v>
      </c>
      <c r="K211" s="79">
        <f>U211</f>
        <v>10264</v>
      </c>
      <c r="O211" s="18"/>
      <c r="P211" s="18"/>
      <c r="Q211" s="18"/>
      <c r="R211" s="18"/>
      <c r="S211" s="18"/>
      <c r="T211" s="18">
        <f>ROUND(Source!AC199*Source!AW199*Source!I199,0)</f>
        <v>1369</v>
      </c>
      <c r="U211" s="18">
        <f>Source!P199</f>
        <v>10264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>
        <f>T211</f>
        <v>1369</v>
      </c>
      <c r="GK211" s="18"/>
      <c r="GL211" s="18"/>
      <c r="GM211" s="18"/>
      <c r="GN211" s="18">
        <f>T211</f>
        <v>1369</v>
      </c>
      <c r="GO211" s="18"/>
      <c r="GP211" s="18">
        <f>T211</f>
        <v>1369</v>
      </c>
      <c r="GQ211" s="18">
        <f>T211</f>
        <v>1369</v>
      </c>
      <c r="GR211" s="18"/>
      <c r="GS211" s="18">
        <f>T211</f>
        <v>1369</v>
      </c>
      <c r="GT211" s="18"/>
      <c r="GU211" s="18"/>
      <c r="GV211" s="18"/>
      <c r="GW211" s="18">
        <f>ROUND(Source!AG199*Source!I199,0)</f>
        <v>0</v>
      </c>
      <c r="GX211" s="18">
        <f>ROUND(Source!AJ199*Source!I199,0)</f>
        <v>0</v>
      </c>
      <c r="GY211" s="18"/>
      <c r="GZ211" s="18"/>
      <c r="HA211" s="18"/>
      <c r="HB211" s="18">
        <f>T211</f>
        <v>1369</v>
      </c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ht="13.5" thickBot="1" x14ac:dyDescent="0.25">
      <c r="A212" s="151"/>
      <c r="B212" s="152" t="s">
        <v>565</v>
      </c>
      <c r="C212" s="152" t="s">
        <v>597</v>
      </c>
      <c r="D212" s="153"/>
      <c r="E212" s="153"/>
      <c r="F212" s="153"/>
      <c r="G212" s="153"/>
      <c r="H212" s="153"/>
      <c r="I212" s="153"/>
      <c r="J212" s="153"/>
      <c r="K212" s="154"/>
    </row>
    <row r="213" spans="1:255" x14ac:dyDescent="0.2">
      <c r="A213" s="65"/>
      <c r="B213" s="64"/>
      <c r="C213" s="64"/>
      <c r="D213" s="64"/>
      <c r="E213" s="64"/>
      <c r="F213" s="64"/>
      <c r="G213" s="64"/>
      <c r="H213" s="124">
        <f>R213</f>
        <v>5411</v>
      </c>
      <c r="I213" s="125"/>
      <c r="J213" s="124">
        <f>S213</f>
        <v>60854</v>
      </c>
      <c r="K213" s="126"/>
      <c r="O213" s="18"/>
      <c r="P213" s="18"/>
      <c r="Q213" s="18"/>
      <c r="R213" s="18">
        <f>SUM(T200:T212)</f>
        <v>5411</v>
      </c>
      <c r="S213" s="18">
        <f>SUM(U200:U212)</f>
        <v>60854</v>
      </c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>
        <f>R213</f>
        <v>5411</v>
      </c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ht="24" x14ac:dyDescent="0.2">
      <c r="A214" s="73">
        <v>13</v>
      </c>
      <c r="B214" s="80" t="s">
        <v>282</v>
      </c>
      <c r="C214" s="74" t="s">
        <v>283</v>
      </c>
      <c r="D214" s="75" t="s">
        <v>17</v>
      </c>
      <c r="E214" s="76">
        <v>2</v>
      </c>
      <c r="F214" s="77">
        <f>Source!AK201</f>
        <v>65.94</v>
      </c>
      <c r="G214" s="144" t="s">
        <v>6</v>
      </c>
      <c r="H214" s="77">
        <f>Source!AB201</f>
        <v>65.94</v>
      </c>
      <c r="I214" s="78"/>
      <c r="J214" s="145"/>
      <c r="K214" s="79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x14ac:dyDescent="0.2">
      <c r="A215" s="50"/>
      <c r="B215" s="47"/>
      <c r="C215" s="47" t="s">
        <v>553</v>
      </c>
      <c r="D215" s="48"/>
      <c r="E215" s="49"/>
      <c r="F215" s="51">
        <v>65.94</v>
      </c>
      <c r="G215" s="143"/>
      <c r="H215" s="51">
        <f>Source!AF201</f>
        <v>65.94</v>
      </c>
      <c r="I215" s="52">
        <f>T215</f>
        <v>132</v>
      </c>
      <c r="J215" s="143">
        <v>18.3</v>
      </c>
      <c r="K215" s="53">
        <f>U215</f>
        <v>2413</v>
      </c>
      <c r="O215" s="18"/>
      <c r="P215" s="18"/>
      <c r="Q215" s="18"/>
      <c r="R215" s="18"/>
      <c r="S215" s="18"/>
      <c r="T215" s="18">
        <f>ROUND(Source!AF201*Source!AV201*Source!I201,0)</f>
        <v>132</v>
      </c>
      <c r="U215" s="18">
        <f>Source!S201</f>
        <v>2413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132</v>
      </c>
      <c r="GK215" s="18">
        <f>T215</f>
        <v>132</v>
      </c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>
        <f>T215</f>
        <v>132</v>
      </c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x14ac:dyDescent="0.2">
      <c r="A216" s="59"/>
      <c r="B216" s="55"/>
      <c r="C216" s="55" t="s">
        <v>557</v>
      </c>
      <c r="D216" s="56"/>
      <c r="E216" s="57">
        <v>65</v>
      </c>
      <c r="F216" s="62" t="s">
        <v>558</v>
      </c>
      <c r="G216" s="58"/>
      <c r="H216" s="61">
        <f>ROUND((Source!AF201*Source!AV201+Source!AE201*Source!AV201)*(Source!FX201)/100,2)</f>
        <v>42.86</v>
      </c>
      <c r="I216" s="62">
        <f>T216</f>
        <v>86</v>
      </c>
      <c r="J216" s="58" t="s">
        <v>598</v>
      </c>
      <c r="K216" s="63">
        <f>U216</f>
        <v>1327</v>
      </c>
      <c r="O216" s="18"/>
      <c r="P216" s="18"/>
      <c r="Q216" s="18"/>
      <c r="R216" s="18"/>
      <c r="S216" s="18"/>
      <c r="T216" s="18">
        <f>ROUND((ROUND(Source!AF201*Source!AV201*Source!I201,0)+ROUND(Source!AE201*Source!AV201*Source!I201,0))*(Source!FX201)/100,0)</f>
        <v>86</v>
      </c>
      <c r="U216" s="18">
        <f>Source!X201</f>
        <v>1327</v>
      </c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>
        <f>T216</f>
        <v>86</v>
      </c>
      <c r="GZ216" s="18"/>
      <c r="HA216" s="18"/>
      <c r="HB216" s="18"/>
      <c r="HC216" s="18"/>
      <c r="HD216" s="18"/>
      <c r="HE216" s="18">
        <f>T216</f>
        <v>86</v>
      </c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x14ac:dyDescent="0.2">
      <c r="A217" s="59"/>
      <c r="B217" s="55"/>
      <c r="C217" s="55" t="s">
        <v>560</v>
      </c>
      <c r="D217" s="56"/>
      <c r="E217" s="57">
        <v>40</v>
      </c>
      <c r="F217" s="62" t="s">
        <v>558</v>
      </c>
      <c r="G217" s="58"/>
      <c r="H217" s="61">
        <f>ROUND((Source!AF201*Source!AV201+Source!AE201*Source!AV201)*(Source!FY201)/100,2)</f>
        <v>26.38</v>
      </c>
      <c r="I217" s="62">
        <f>T217</f>
        <v>53</v>
      </c>
      <c r="J217" s="58" t="s">
        <v>599</v>
      </c>
      <c r="K217" s="63">
        <f>U217</f>
        <v>772</v>
      </c>
      <c r="O217" s="18"/>
      <c r="P217" s="18"/>
      <c r="Q217" s="18"/>
      <c r="R217" s="18"/>
      <c r="S217" s="18"/>
      <c r="T217" s="18">
        <f>ROUND((ROUND(Source!AF201*Source!AV201*Source!I201,0)+ROUND(Source!AE201*Source!AV201*Source!I201,0))*(Source!FY201)/100,0)</f>
        <v>53</v>
      </c>
      <c r="U217" s="18">
        <f>Source!Y201</f>
        <v>772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>
        <f>T217</f>
        <v>53</v>
      </c>
      <c r="HA217" s="18"/>
      <c r="HB217" s="18"/>
      <c r="HC217" s="18"/>
      <c r="HD217" s="18"/>
      <c r="HE217" s="18">
        <f>T217</f>
        <v>53</v>
      </c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ht="13.5" thickBot="1" x14ac:dyDescent="0.25">
      <c r="A218" s="66"/>
      <c r="B218" s="67"/>
      <c r="C218" s="67" t="s">
        <v>562</v>
      </c>
      <c r="D218" s="68" t="s">
        <v>563</v>
      </c>
      <c r="E218" s="69">
        <v>5.4</v>
      </c>
      <c r="F218" s="70"/>
      <c r="G218" s="70"/>
      <c r="H218" s="70">
        <f>ROUND(Source!AH201,2)</f>
        <v>5.4</v>
      </c>
      <c r="I218" s="71">
        <f>Source!U201</f>
        <v>10.8</v>
      </c>
      <c r="J218" s="70"/>
      <c r="K218" s="72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x14ac:dyDescent="0.2">
      <c r="A219" s="65"/>
      <c r="B219" s="64"/>
      <c r="C219" s="64"/>
      <c r="D219" s="64"/>
      <c r="E219" s="64"/>
      <c r="F219" s="64"/>
      <c r="G219" s="64"/>
      <c r="H219" s="124">
        <f>R219</f>
        <v>271</v>
      </c>
      <c r="I219" s="125"/>
      <c r="J219" s="124">
        <f>S219</f>
        <v>4512</v>
      </c>
      <c r="K219" s="126"/>
      <c r="O219" s="18"/>
      <c r="P219" s="18"/>
      <c r="Q219" s="18"/>
      <c r="R219" s="18">
        <f>SUM(T214:T218)</f>
        <v>271</v>
      </c>
      <c r="S219" s="18">
        <f>SUM(U214:U218)</f>
        <v>4512</v>
      </c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>
        <f>R219</f>
        <v>271</v>
      </c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</row>
    <row r="220" spans="1:255" ht="24" x14ac:dyDescent="0.2">
      <c r="A220" s="73">
        <v>14</v>
      </c>
      <c r="B220" s="80" t="s">
        <v>289</v>
      </c>
      <c r="C220" s="74" t="s">
        <v>290</v>
      </c>
      <c r="D220" s="75" t="s">
        <v>291</v>
      </c>
      <c r="E220" s="76">
        <v>20</v>
      </c>
      <c r="F220" s="77">
        <f>Source!AK203</f>
        <v>15.62</v>
      </c>
      <c r="G220" s="144" t="s">
        <v>6</v>
      </c>
      <c r="H220" s="77">
        <f>Source!AB203</f>
        <v>15.62</v>
      </c>
      <c r="I220" s="78"/>
      <c r="J220" s="145"/>
      <c r="K220" s="79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x14ac:dyDescent="0.2">
      <c r="A221" s="50"/>
      <c r="B221" s="47"/>
      <c r="C221" s="47" t="s">
        <v>553</v>
      </c>
      <c r="D221" s="48"/>
      <c r="E221" s="49"/>
      <c r="F221" s="51">
        <v>15.62</v>
      </c>
      <c r="G221" s="143"/>
      <c r="H221" s="51">
        <f>Source!AF203</f>
        <v>15.62</v>
      </c>
      <c r="I221" s="52">
        <f>T221</f>
        <v>312</v>
      </c>
      <c r="J221" s="143">
        <v>18.3</v>
      </c>
      <c r="K221" s="53">
        <f>U221</f>
        <v>5717</v>
      </c>
      <c r="O221" s="18"/>
      <c r="P221" s="18"/>
      <c r="Q221" s="18"/>
      <c r="R221" s="18"/>
      <c r="S221" s="18"/>
      <c r="T221" s="18">
        <f>ROUND(Source!AF203*Source!AV203*Source!I203,0)</f>
        <v>312</v>
      </c>
      <c r="U221" s="18">
        <f>Source!S203</f>
        <v>5717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312</v>
      </c>
      <c r="GK221" s="18">
        <f>T221</f>
        <v>312</v>
      </c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>
        <f>T221</f>
        <v>312</v>
      </c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x14ac:dyDescent="0.2">
      <c r="A222" s="59"/>
      <c r="B222" s="55"/>
      <c r="C222" s="55" t="s">
        <v>557</v>
      </c>
      <c r="D222" s="56"/>
      <c r="E222" s="57">
        <v>65</v>
      </c>
      <c r="F222" s="62" t="s">
        <v>558</v>
      </c>
      <c r="G222" s="58"/>
      <c r="H222" s="61">
        <f>ROUND((Source!AF203*Source!AV203+Source!AE203*Source!AV203)*(Source!FX203)/100,2)</f>
        <v>10.15</v>
      </c>
      <c r="I222" s="62">
        <f>T222</f>
        <v>203</v>
      </c>
      <c r="J222" s="58" t="s">
        <v>598</v>
      </c>
      <c r="K222" s="63">
        <f>U222</f>
        <v>3144</v>
      </c>
      <c r="O222" s="18"/>
      <c r="P222" s="18"/>
      <c r="Q222" s="18"/>
      <c r="R222" s="18"/>
      <c r="S222" s="18"/>
      <c r="T222" s="18">
        <f>ROUND((ROUND(Source!AF203*Source!AV203*Source!I203,0)+ROUND(Source!AE203*Source!AV203*Source!I203,0))*(Source!FX203)/100,0)</f>
        <v>203</v>
      </c>
      <c r="U222" s="18">
        <f>Source!X203</f>
        <v>3144</v>
      </c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>
        <f>T222</f>
        <v>203</v>
      </c>
      <c r="GZ222" s="18"/>
      <c r="HA222" s="18"/>
      <c r="HB222" s="18"/>
      <c r="HC222" s="18"/>
      <c r="HD222" s="18"/>
      <c r="HE222" s="18">
        <f>T222</f>
        <v>203</v>
      </c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pans="1:255" x14ac:dyDescent="0.2">
      <c r="A223" s="59"/>
      <c r="B223" s="55"/>
      <c r="C223" s="55" t="s">
        <v>560</v>
      </c>
      <c r="D223" s="56"/>
      <c r="E223" s="57">
        <v>40</v>
      </c>
      <c r="F223" s="62" t="s">
        <v>558</v>
      </c>
      <c r="G223" s="58"/>
      <c r="H223" s="61">
        <f>ROUND((Source!AF203*Source!AV203+Source!AE203*Source!AV203)*(Source!FY203)/100,2)</f>
        <v>6.25</v>
      </c>
      <c r="I223" s="62">
        <f>T223</f>
        <v>125</v>
      </c>
      <c r="J223" s="58" t="s">
        <v>599</v>
      </c>
      <c r="K223" s="63">
        <f>U223</f>
        <v>1829</v>
      </c>
      <c r="O223" s="18"/>
      <c r="P223" s="18"/>
      <c r="Q223" s="18"/>
      <c r="R223" s="18"/>
      <c r="S223" s="18"/>
      <c r="T223" s="18">
        <f>ROUND((ROUND(Source!AF203*Source!AV203*Source!I203,0)+ROUND(Source!AE203*Source!AV203*Source!I203,0))*(Source!FY203)/100,0)</f>
        <v>125</v>
      </c>
      <c r="U223" s="18">
        <f>Source!Y203</f>
        <v>1829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>
        <f>T223</f>
        <v>125</v>
      </c>
      <c r="HA223" s="18"/>
      <c r="HB223" s="18"/>
      <c r="HC223" s="18"/>
      <c r="HD223" s="18"/>
      <c r="HE223" s="18">
        <f>T223</f>
        <v>125</v>
      </c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13.5" thickBot="1" x14ac:dyDescent="0.25">
      <c r="A224" s="66"/>
      <c r="B224" s="67"/>
      <c r="C224" s="67" t="s">
        <v>562</v>
      </c>
      <c r="D224" s="68" t="s">
        <v>563</v>
      </c>
      <c r="E224" s="69">
        <v>1.22</v>
      </c>
      <c r="F224" s="70"/>
      <c r="G224" s="70"/>
      <c r="H224" s="70">
        <f>ROUND(Source!AH203,2)</f>
        <v>1.22</v>
      </c>
      <c r="I224" s="71">
        <f>Source!U203</f>
        <v>24.4</v>
      </c>
      <c r="J224" s="70"/>
      <c r="K224" s="72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x14ac:dyDescent="0.2">
      <c r="A225" s="65"/>
      <c r="B225" s="64"/>
      <c r="C225" s="64"/>
      <c r="D225" s="64"/>
      <c r="E225" s="64"/>
      <c r="F225" s="64"/>
      <c r="G225" s="64"/>
      <c r="H225" s="124">
        <f>R225</f>
        <v>640</v>
      </c>
      <c r="I225" s="125"/>
      <c r="J225" s="124">
        <f>S225</f>
        <v>10690</v>
      </c>
      <c r="K225" s="126"/>
      <c r="O225" s="18"/>
      <c r="P225" s="18"/>
      <c r="Q225" s="18"/>
      <c r="R225" s="18">
        <f>SUM(T220:T224)</f>
        <v>640</v>
      </c>
      <c r="S225" s="18">
        <f>SUM(U220:U224)</f>
        <v>10690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>
        <f>R225</f>
        <v>640</v>
      </c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</row>
    <row r="226" spans="1:255" ht="36" x14ac:dyDescent="0.2">
      <c r="A226" s="73">
        <v>15</v>
      </c>
      <c r="B226" s="80" t="s">
        <v>294</v>
      </c>
      <c r="C226" s="74" t="s">
        <v>295</v>
      </c>
      <c r="D226" s="75" t="s">
        <v>17</v>
      </c>
      <c r="E226" s="76">
        <v>1</v>
      </c>
      <c r="F226" s="77">
        <f>Source!AK205</f>
        <v>20.75</v>
      </c>
      <c r="G226" s="144" t="s">
        <v>6</v>
      </c>
      <c r="H226" s="77">
        <f>Source!AB205</f>
        <v>20.75</v>
      </c>
      <c r="I226" s="78"/>
      <c r="J226" s="145"/>
      <c r="K226" s="79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x14ac:dyDescent="0.2">
      <c r="A227" s="50"/>
      <c r="B227" s="47"/>
      <c r="C227" s="47" t="s">
        <v>553</v>
      </c>
      <c r="D227" s="48"/>
      <c r="E227" s="49"/>
      <c r="F227" s="51">
        <v>20.75</v>
      </c>
      <c r="G227" s="143"/>
      <c r="H227" s="51">
        <f>Source!AF205</f>
        <v>20.75</v>
      </c>
      <c r="I227" s="52">
        <f>T227</f>
        <v>21</v>
      </c>
      <c r="J227" s="143">
        <v>18.3</v>
      </c>
      <c r="K227" s="53">
        <f>U227</f>
        <v>380</v>
      </c>
      <c r="O227" s="18"/>
      <c r="P227" s="18"/>
      <c r="Q227" s="18"/>
      <c r="R227" s="18"/>
      <c r="S227" s="18"/>
      <c r="T227" s="18">
        <f>ROUND(Source!AF205*Source!AV205*Source!I205,0)</f>
        <v>21</v>
      </c>
      <c r="U227" s="18">
        <f>Source!S205</f>
        <v>380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>
        <f>T227</f>
        <v>21</v>
      </c>
      <c r="GK227" s="18">
        <f>T227</f>
        <v>21</v>
      </c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>
        <f>T227</f>
        <v>21</v>
      </c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x14ac:dyDescent="0.2">
      <c r="A228" s="59"/>
      <c r="B228" s="55"/>
      <c r="C228" s="55" t="s">
        <v>557</v>
      </c>
      <c r="D228" s="56"/>
      <c r="E228" s="57">
        <v>65</v>
      </c>
      <c r="F228" s="62" t="s">
        <v>558</v>
      </c>
      <c r="G228" s="58"/>
      <c r="H228" s="61">
        <f>ROUND((Source!AF205*Source!AV205+Source!AE205*Source!AV205)*(Source!FX205)/100,2)</f>
        <v>13.49</v>
      </c>
      <c r="I228" s="62">
        <f>T228</f>
        <v>14</v>
      </c>
      <c r="J228" s="58" t="s">
        <v>598</v>
      </c>
      <c r="K228" s="63">
        <f>U228</f>
        <v>209</v>
      </c>
      <c r="O228" s="18"/>
      <c r="P228" s="18"/>
      <c r="Q228" s="18"/>
      <c r="R228" s="18"/>
      <c r="S228" s="18"/>
      <c r="T228" s="18">
        <f>ROUND((ROUND(Source!AF205*Source!AV205*Source!I205,0)+ROUND(Source!AE205*Source!AV205*Source!I205,0))*(Source!FX205)/100,0)</f>
        <v>14</v>
      </c>
      <c r="U228" s="18">
        <f>Source!X205</f>
        <v>209</v>
      </c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>
        <f>T228</f>
        <v>14</v>
      </c>
      <c r="GZ228" s="18"/>
      <c r="HA228" s="18"/>
      <c r="HB228" s="18"/>
      <c r="HC228" s="18"/>
      <c r="HD228" s="18"/>
      <c r="HE228" s="18">
        <f>T228</f>
        <v>14</v>
      </c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</row>
    <row r="229" spans="1:255" x14ac:dyDescent="0.2">
      <c r="A229" s="59"/>
      <c r="B229" s="55"/>
      <c r="C229" s="55" t="s">
        <v>560</v>
      </c>
      <c r="D229" s="56"/>
      <c r="E229" s="57">
        <v>40</v>
      </c>
      <c r="F229" s="62" t="s">
        <v>558</v>
      </c>
      <c r="G229" s="58"/>
      <c r="H229" s="61">
        <f>ROUND((Source!AF205*Source!AV205+Source!AE205*Source!AV205)*(Source!FY205)/100,2)</f>
        <v>8.3000000000000007</v>
      </c>
      <c r="I229" s="62">
        <f>T229</f>
        <v>8</v>
      </c>
      <c r="J229" s="58" t="s">
        <v>599</v>
      </c>
      <c r="K229" s="63">
        <f>U229</f>
        <v>122</v>
      </c>
      <c r="O229" s="18"/>
      <c r="P229" s="18"/>
      <c r="Q229" s="18"/>
      <c r="R229" s="18"/>
      <c r="S229" s="18"/>
      <c r="T229" s="18">
        <f>ROUND((ROUND(Source!AF205*Source!AV205*Source!I205,0)+ROUND(Source!AE205*Source!AV205*Source!I205,0))*(Source!FY205)/100,0)</f>
        <v>8</v>
      </c>
      <c r="U229" s="18">
        <f>Source!Y205</f>
        <v>122</v>
      </c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>
        <f>T229</f>
        <v>8</v>
      </c>
      <c r="HA229" s="18"/>
      <c r="HB229" s="18"/>
      <c r="HC229" s="18"/>
      <c r="HD229" s="18"/>
      <c r="HE229" s="18">
        <f>T229</f>
        <v>8</v>
      </c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ht="13.5" thickBot="1" x14ac:dyDescent="0.25">
      <c r="A230" s="66"/>
      <c r="B230" s="67"/>
      <c r="C230" s="67" t="s">
        <v>562</v>
      </c>
      <c r="D230" s="68" t="s">
        <v>563</v>
      </c>
      <c r="E230" s="69">
        <v>1.62</v>
      </c>
      <c r="F230" s="70"/>
      <c r="G230" s="70"/>
      <c r="H230" s="70">
        <f>ROUND(Source!AH205,2)</f>
        <v>1.62</v>
      </c>
      <c r="I230" s="71">
        <f>Source!U205</f>
        <v>1.62</v>
      </c>
      <c r="J230" s="70"/>
      <c r="K230" s="72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x14ac:dyDescent="0.2">
      <c r="A231" s="65"/>
      <c r="B231" s="64"/>
      <c r="C231" s="64"/>
      <c r="D231" s="64"/>
      <c r="E231" s="64"/>
      <c r="F231" s="64"/>
      <c r="G231" s="64"/>
      <c r="H231" s="124">
        <f>R231</f>
        <v>43</v>
      </c>
      <c r="I231" s="125"/>
      <c r="J231" s="124">
        <f>S231</f>
        <v>711</v>
      </c>
      <c r="K231" s="126"/>
      <c r="O231" s="18"/>
      <c r="P231" s="18"/>
      <c r="Q231" s="18"/>
      <c r="R231" s="18">
        <f>SUM(T226:T230)</f>
        <v>43</v>
      </c>
      <c r="S231" s="18">
        <f>SUM(U226:U230)</f>
        <v>711</v>
      </c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>
        <f>R231</f>
        <v>43</v>
      </c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</row>
    <row r="232" spans="1:255" ht="36" x14ac:dyDescent="0.2">
      <c r="A232" s="73">
        <v>16</v>
      </c>
      <c r="B232" s="80" t="s">
        <v>298</v>
      </c>
      <c r="C232" s="74" t="s">
        <v>299</v>
      </c>
      <c r="D232" s="75" t="s">
        <v>300</v>
      </c>
      <c r="E232" s="76">
        <v>1</v>
      </c>
      <c r="F232" s="77">
        <f>Source!AK207</f>
        <v>165.95</v>
      </c>
      <c r="G232" s="144" t="s">
        <v>6</v>
      </c>
      <c r="H232" s="77">
        <f>Source!AB207</f>
        <v>165.95</v>
      </c>
      <c r="I232" s="78"/>
      <c r="J232" s="145"/>
      <c r="K232" s="79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50"/>
      <c r="B233" s="47"/>
      <c r="C233" s="47" t="s">
        <v>553</v>
      </c>
      <c r="D233" s="48"/>
      <c r="E233" s="49"/>
      <c r="F233" s="51">
        <v>165.95</v>
      </c>
      <c r="G233" s="143"/>
      <c r="H233" s="51">
        <f>Source!AF207</f>
        <v>165.95</v>
      </c>
      <c r="I233" s="52">
        <f>T233</f>
        <v>166</v>
      </c>
      <c r="J233" s="143">
        <v>18.3</v>
      </c>
      <c r="K233" s="53">
        <f>U233</f>
        <v>3037</v>
      </c>
      <c r="O233" s="18"/>
      <c r="P233" s="18"/>
      <c r="Q233" s="18"/>
      <c r="R233" s="18"/>
      <c r="S233" s="18"/>
      <c r="T233" s="18">
        <f>ROUND(Source!AF207*Source!AV207*Source!I207,0)</f>
        <v>166</v>
      </c>
      <c r="U233" s="18">
        <f>Source!S207</f>
        <v>3037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>
        <f>T233</f>
        <v>166</v>
      </c>
      <c r="GK233" s="18">
        <f>T233</f>
        <v>166</v>
      </c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>
        <f>T233</f>
        <v>166</v>
      </c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x14ac:dyDescent="0.2">
      <c r="A234" s="59"/>
      <c r="B234" s="55"/>
      <c r="C234" s="55" t="s">
        <v>557</v>
      </c>
      <c r="D234" s="56"/>
      <c r="E234" s="57">
        <v>65</v>
      </c>
      <c r="F234" s="62" t="s">
        <v>558</v>
      </c>
      <c r="G234" s="58"/>
      <c r="H234" s="61">
        <f>ROUND((Source!AF207*Source!AV207+Source!AE207*Source!AV207)*(Source!FX207)/100,2)</f>
        <v>107.87</v>
      </c>
      <c r="I234" s="62">
        <f>T234</f>
        <v>108</v>
      </c>
      <c r="J234" s="58" t="s">
        <v>598</v>
      </c>
      <c r="K234" s="63">
        <f>U234</f>
        <v>1670</v>
      </c>
      <c r="O234" s="18"/>
      <c r="P234" s="18"/>
      <c r="Q234" s="18"/>
      <c r="R234" s="18"/>
      <c r="S234" s="18"/>
      <c r="T234" s="18">
        <f>ROUND((ROUND(Source!AF207*Source!AV207*Source!I207,0)+ROUND(Source!AE207*Source!AV207*Source!I207,0))*(Source!FX207)/100,0)</f>
        <v>108</v>
      </c>
      <c r="U234" s="18">
        <f>Source!X207</f>
        <v>1670</v>
      </c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>
        <f>T234</f>
        <v>108</v>
      </c>
      <c r="GZ234" s="18"/>
      <c r="HA234" s="18"/>
      <c r="HB234" s="18"/>
      <c r="HC234" s="18"/>
      <c r="HD234" s="18"/>
      <c r="HE234" s="18">
        <f>T234</f>
        <v>108</v>
      </c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</row>
    <row r="235" spans="1:255" x14ac:dyDescent="0.2">
      <c r="A235" s="59"/>
      <c r="B235" s="55"/>
      <c r="C235" s="55" t="s">
        <v>560</v>
      </c>
      <c r="D235" s="56"/>
      <c r="E235" s="57">
        <v>40</v>
      </c>
      <c r="F235" s="62" t="s">
        <v>558</v>
      </c>
      <c r="G235" s="58"/>
      <c r="H235" s="61">
        <f>ROUND((Source!AF207*Source!AV207+Source!AE207*Source!AV207)*(Source!FY207)/100,2)</f>
        <v>66.38</v>
      </c>
      <c r="I235" s="62">
        <f>T235</f>
        <v>66</v>
      </c>
      <c r="J235" s="58" t="s">
        <v>599</v>
      </c>
      <c r="K235" s="63">
        <f>U235</f>
        <v>972</v>
      </c>
      <c r="O235" s="18"/>
      <c r="P235" s="18"/>
      <c r="Q235" s="18"/>
      <c r="R235" s="18"/>
      <c r="S235" s="18"/>
      <c r="T235" s="18">
        <f>ROUND((ROUND(Source!AF207*Source!AV207*Source!I207,0)+ROUND(Source!AE207*Source!AV207*Source!I207,0))*(Source!FY207)/100,0)</f>
        <v>66</v>
      </c>
      <c r="U235" s="18">
        <f>Source!Y207</f>
        <v>972</v>
      </c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>
        <f>T235</f>
        <v>66</v>
      </c>
      <c r="HA235" s="18"/>
      <c r="HB235" s="18"/>
      <c r="HC235" s="18"/>
      <c r="HD235" s="18"/>
      <c r="HE235" s="18">
        <f>T235</f>
        <v>66</v>
      </c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ht="13.5" thickBot="1" x14ac:dyDescent="0.25">
      <c r="A236" s="66"/>
      <c r="B236" s="67"/>
      <c r="C236" s="67" t="s">
        <v>562</v>
      </c>
      <c r="D236" s="68" t="s">
        <v>563</v>
      </c>
      <c r="E236" s="69">
        <v>12.96</v>
      </c>
      <c r="F236" s="70"/>
      <c r="G236" s="70"/>
      <c r="H236" s="70">
        <f>ROUND(Source!AH207,2)</f>
        <v>12.96</v>
      </c>
      <c r="I236" s="71">
        <f>Source!U207</f>
        <v>12.96</v>
      </c>
      <c r="J236" s="70"/>
      <c r="K236" s="72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3.5" thickBot="1" x14ac:dyDescent="0.25">
      <c r="A237" s="65"/>
      <c r="B237" s="64"/>
      <c r="C237" s="64"/>
      <c r="D237" s="64"/>
      <c r="E237" s="64"/>
      <c r="F237" s="64"/>
      <c r="G237" s="64"/>
      <c r="H237" s="124">
        <f>R237</f>
        <v>340</v>
      </c>
      <c r="I237" s="125"/>
      <c r="J237" s="124">
        <f>S237</f>
        <v>5679</v>
      </c>
      <c r="K237" s="126"/>
      <c r="O237" s="18"/>
      <c r="P237" s="18"/>
      <c r="Q237" s="18"/>
      <c r="R237" s="18">
        <f>SUM(T232:T236)</f>
        <v>340</v>
      </c>
      <c r="S237" s="18">
        <f>SUM(U232:U236)</f>
        <v>5679</v>
      </c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>
        <f>R237</f>
        <v>340</v>
      </c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</row>
    <row r="238" spans="1:255" x14ac:dyDescent="0.2">
      <c r="A238" s="155"/>
      <c r="B238" s="155"/>
      <c r="C238" s="82" t="s">
        <v>600</v>
      </c>
      <c r="D238" s="82"/>
      <c r="E238" s="82"/>
      <c r="F238" s="82"/>
      <c r="G238" s="82"/>
      <c r="H238" s="127">
        <f>FM238</f>
        <v>140820</v>
      </c>
      <c r="I238" s="127"/>
      <c r="J238" s="127">
        <f>DP238</f>
        <v>1312325</v>
      </c>
      <c r="K238" s="127"/>
      <c r="P238" s="18">
        <f>SUM(R46:R237)</f>
        <v>140820</v>
      </c>
      <c r="Q238" s="18">
        <f>SUM(S46:S237)</f>
        <v>1312325</v>
      </c>
      <c r="R238" s="18"/>
      <c r="S238" s="18"/>
      <c r="T238" s="18"/>
      <c r="U238" s="18"/>
      <c r="V238" s="18"/>
      <c r="W238" s="18"/>
      <c r="X238" s="18"/>
      <c r="Y238" s="18">
        <v>513</v>
      </c>
      <c r="Z238" s="18" t="s">
        <v>601</v>
      </c>
      <c r="AA238" s="18"/>
      <c r="AB238" s="18" t="s">
        <v>532</v>
      </c>
      <c r="AC238" s="18" t="str">
        <f>Source!G209</f>
        <v>Новая локальная смета</v>
      </c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>
        <f>Source!DM209</f>
        <v>570.39599999999996</v>
      </c>
      <c r="CX238" s="18">
        <f>Source!DN209</f>
        <v>167.17</v>
      </c>
      <c r="CY238" s="18">
        <f>Source!DG209</f>
        <v>1128389</v>
      </c>
      <c r="CZ238" s="18">
        <f>Source!DK209</f>
        <v>97943</v>
      </c>
      <c r="DA238" s="18">
        <f>Source!DI209</f>
        <v>263105</v>
      </c>
      <c r="DB238" s="18">
        <f>Source!DJ209</f>
        <v>40916</v>
      </c>
      <c r="DC238" s="18">
        <f>Source!DH209</f>
        <v>767341</v>
      </c>
      <c r="DD238" s="18">
        <f>Source!EG209</f>
        <v>0</v>
      </c>
      <c r="DE238" s="18">
        <f>Source!EN209</f>
        <v>767341</v>
      </c>
      <c r="DF238" s="18">
        <f>Source!EO209</f>
        <v>767341</v>
      </c>
      <c r="DG238" s="18">
        <f>Source!EP209</f>
        <v>0</v>
      </c>
      <c r="DH238" s="18">
        <f>Source!EQ209</f>
        <v>767341</v>
      </c>
      <c r="DI238" s="18">
        <f>Source!EH209</f>
        <v>0</v>
      </c>
      <c r="DJ238" s="18">
        <f>Source!EI209</f>
        <v>0</v>
      </c>
      <c r="DK238" s="18">
        <f>Source!ER209</f>
        <v>0</v>
      </c>
      <c r="DL238" s="18">
        <f>Source!DL209</f>
        <v>0</v>
      </c>
      <c r="DM238" s="18">
        <f>Source!DO209</f>
        <v>0</v>
      </c>
      <c r="DN238" s="18">
        <f>Source!DP209</f>
        <v>118609</v>
      </c>
      <c r="DO238" s="18">
        <f>Source!DQ209</f>
        <v>65327</v>
      </c>
      <c r="DP238" s="18">
        <f>Source!EJ209</f>
        <v>1312325</v>
      </c>
      <c r="DQ238" s="18">
        <f>Source!EK209</f>
        <v>1227761</v>
      </c>
      <c r="DR238" s="18">
        <f>Source!EL209</f>
        <v>62972</v>
      </c>
      <c r="DS238" s="18">
        <f>Source!EH209</f>
        <v>0</v>
      </c>
      <c r="DT238" s="18">
        <f>Source!EM209</f>
        <v>21592</v>
      </c>
      <c r="DU238" s="18">
        <f>Source!EK209+Source!EL209</f>
        <v>1290733</v>
      </c>
      <c r="DV238" s="18"/>
      <c r="DW238" s="18">
        <f>Source!ES209</f>
        <v>0</v>
      </c>
      <c r="DX238" s="18">
        <f>Source!ET209</f>
        <v>0</v>
      </c>
      <c r="DY238" s="18">
        <f>Source!EU209</f>
        <v>0</v>
      </c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>
        <f>Source!DM209</f>
        <v>570.39599999999996</v>
      </c>
      <c r="EU238" s="18">
        <f>Source!DN209</f>
        <v>167.17</v>
      </c>
      <c r="EV238" s="18">
        <f t="shared" ref="EV238:FQ238" si="0">SUM(GJ46:GJ237)</f>
        <v>128713</v>
      </c>
      <c r="EW238" s="18">
        <f t="shared" si="0"/>
        <v>5353</v>
      </c>
      <c r="EX238" s="18">
        <f t="shared" si="0"/>
        <v>21048</v>
      </c>
      <c r="EY238" s="18">
        <f t="shared" si="0"/>
        <v>2236</v>
      </c>
      <c r="EZ238" s="18">
        <f t="shared" si="0"/>
        <v>102312</v>
      </c>
      <c r="FA238" s="18">
        <f t="shared" si="0"/>
        <v>0</v>
      </c>
      <c r="FB238" s="18">
        <f t="shared" si="0"/>
        <v>102312</v>
      </c>
      <c r="FC238" s="18">
        <f t="shared" si="0"/>
        <v>102312</v>
      </c>
      <c r="FD238" s="18">
        <f t="shared" si="0"/>
        <v>0</v>
      </c>
      <c r="FE238" s="18">
        <f t="shared" si="0"/>
        <v>102312</v>
      </c>
      <c r="FF238" s="18">
        <f t="shared" si="0"/>
        <v>0</v>
      </c>
      <c r="FG238" s="18">
        <f t="shared" si="0"/>
        <v>0</v>
      </c>
      <c r="FH238" s="18">
        <f t="shared" si="0"/>
        <v>0</v>
      </c>
      <c r="FI238" s="18">
        <f t="shared" si="0"/>
        <v>0</v>
      </c>
      <c r="FJ238" s="18">
        <f t="shared" si="0"/>
        <v>0</v>
      </c>
      <c r="FK238" s="18">
        <f t="shared" si="0"/>
        <v>7645</v>
      </c>
      <c r="FL238" s="18">
        <f t="shared" si="0"/>
        <v>4462</v>
      </c>
      <c r="FM238" s="18">
        <f t="shared" si="0"/>
        <v>140820</v>
      </c>
      <c r="FN238" s="18">
        <f t="shared" si="0"/>
        <v>134882</v>
      </c>
      <c r="FO238" s="18">
        <f t="shared" si="0"/>
        <v>4644</v>
      </c>
      <c r="FP238" s="18">
        <f t="shared" si="0"/>
        <v>0</v>
      </c>
      <c r="FQ238" s="18">
        <f t="shared" si="0"/>
        <v>1294</v>
      </c>
      <c r="FR238" s="18">
        <f>FN238+FO238</f>
        <v>139526</v>
      </c>
      <c r="FS238" s="18">
        <f>SUM(HG46:HG237)</f>
        <v>0</v>
      </c>
      <c r="FT238" s="18">
        <f>SUM(HH46:HH237)</f>
        <v>0</v>
      </c>
      <c r="FU238" s="18">
        <f>SUM(HI46:HI237)</f>
        <v>0</v>
      </c>
      <c r="FV238" s="18">
        <f>SUM(HJ46:HJ237)</f>
        <v>0</v>
      </c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133"/>
      <c r="B239" s="133"/>
      <c r="C239" s="133"/>
      <c r="D239" s="133"/>
      <c r="E239" s="133"/>
      <c r="F239" s="133"/>
      <c r="G239" s="133"/>
      <c r="H239" s="156"/>
      <c r="I239" s="156"/>
      <c r="J239" s="156"/>
      <c r="K239" s="156"/>
    </row>
    <row r="240" spans="1:255" x14ac:dyDescent="0.2">
      <c r="A240" s="133"/>
      <c r="B240" s="133"/>
      <c r="C240" s="19" t="s">
        <v>303</v>
      </c>
      <c r="D240" s="19"/>
      <c r="E240" s="19"/>
      <c r="F240" s="19"/>
      <c r="G240" s="19"/>
      <c r="H240" s="128">
        <f>EV238</f>
        <v>128713</v>
      </c>
      <c r="I240" s="128"/>
      <c r="J240" s="128">
        <f>CY238</f>
        <v>1128389</v>
      </c>
      <c r="K240" s="157"/>
    </row>
    <row r="241" spans="1:11" x14ac:dyDescent="0.2">
      <c r="A241" s="133"/>
      <c r="B241" s="133"/>
      <c r="C241" s="19" t="s">
        <v>604</v>
      </c>
      <c r="D241" s="19"/>
      <c r="E241" s="19"/>
      <c r="F241" s="19"/>
      <c r="G241" s="19"/>
      <c r="H241" s="129"/>
      <c r="I241" s="129"/>
      <c r="J241" s="129"/>
      <c r="K241" s="156"/>
    </row>
    <row r="242" spans="1:11" x14ac:dyDescent="0.2">
      <c r="A242" s="133"/>
      <c r="B242" s="133"/>
      <c r="C242" s="19" t="s">
        <v>605</v>
      </c>
      <c r="D242" s="19"/>
      <c r="E242" s="19"/>
      <c r="F242" s="19"/>
      <c r="G242" s="19"/>
      <c r="H242" s="128">
        <f>EW238</f>
        <v>5353</v>
      </c>
      <c r="I242" s="128"/>
      <c r="J242" s="128">
        <f>CZ238</f>
        <v>97943</v>
      </c>
      <c r="K242" s="157"/>
    </row>
    <row r="243" spans="1:11" x14ac:dyDescent="0.2">
      <c r="A243" s="133"/>
      <c r="B243" s="133"/>
      <c r="C243" s="19" t="s">
        <v>606</v>
      </c>
      <c r="D243" s="19"/>
      <c r="E243" s="19"/>
      <c r="F243" s="19"/>
      <c r="G243" s="19"/>
      <c r="H243" s="128">
        <f>EX238</f>
        <v>21048</v>
      </c>
      <c r="I243" s="128"/>
      <c r="J243" s="128">
        <f>DA238</f>
        <v>263105</v>
      </c>
      <c r="K243" s="157"/>
    </row>
    <row r="244" spans="1:11" x14ac:dyDescent="0.2">
      <c r="A244" s="133"/>
      <c r="B244" s="133"/>
      <c r="C244" s="19" t="s">
        <v>607</v>
      </c>
      <c r="D244" s="19"/>
      <c r="E244" s="19"/>
      <c r="F244" s="19"/>
      <c r="G244" s="19"/>
      <c r="H244" s="128">
        <f>EZ238</f>
        <v>102312</v>
      </c>
      <c r="I244" s="128"/>
      <c r="J244" s="128">
        <f>DC238</f>
        <v>767341</v>
      </c>
      <c r="K244" s="157"/>
    </row>
    <row r="245" spans="1:11" x14ac:dyDescent="0.2">
      <c r="A245" s="133"/>
      <c r="B245" s="133"/>
      <c r="C245" s="19"/>
      <c r="D245" s="19"/>
      <c r="E245" s="19"/>
      <c r="F245" s="19"/>
      <c r="G245" s="19"/>
      <c r="H245" s="129"/>
      <c r="I245" s="129"/>
      <c r="J245" s="129"/>
      <c r="K245" s="156"/>
    </row>
    <row r="246" spans="1:11" x14ac:dyDescent="0.2">
      <c r="A246" s="133"/>
      <c r="B246" s="133"/>
      <c r="C246" s="19" t="s">
        <v>608</v>
      </c>
      <c r="D246" s="19"/>
      <c r="E246" s="19"/>
      <c r="F246" s="19"/>
      <c r="G246" s="19"/>
      <c r="H246" s="128">
        <f>FK238</f>
        <v>7645</v>
      </c>
      <c r="I246" s="128"/>
      <c r="J246" s="128">
        <f>DN238</f>
        <v>118609</v>
      </c>
      <c r="K246" s="157"/>
    </row>
    <row r="247" spans="1:11" x14ac:dyDescent="0.2">
      <c r="A247" s="133"/>
      <c r="B247" s="133"/>
      <c r="C247" s="19" t="s">
        <v>609</v>
      </c>
      <c r="D247" s="19"/>
      <c r="E247" s="19"/>
      <c r="F247" s="19"/>
      <c r="G247" s="19"/>
      <c r="H247" s="128">
        <f>FL238</f>
        <v>4462</v>
      </c>
      <c r="I247" s="128"/>
      <c r="J247" s="128">
        <f>DO238</f>
        <v>65327</v>
      </c>
      <c r="K247" s="157"/>
    </row>
    <row r="248" spans="1:11" x14ac:dyDescent="0.2">
      <c r="A248" s="133"/>
      <c r="B248" s="133"/>
      <c r="C248" s="19" t="s">
        <v>610</v>
      </c>
      <c r="D248" s="19"/>
      <c r="E248" s="19"/>
      <c r="F248" s="19"/>
      <c r="G248" s="19"/>
      <c r="H248" s="128">
        <f>FM238</f>
        <v>140820</v>
      </c>
      <c r="I248" s="128"/>
      <c r="J248" s="128">
        <f>DP238</f>
        <v>1312325</v>
      </c>
      <c r="K248" s="157"/>
    </row>
    <row r="249" spans="1:11" x14ac:dyDescent="0.2">
      <c r="A249" s="133"/>
      <c r="B249" s="133"/>
      <c r="C249" s="19" t="s">
        <v>611</v>
      </c>
      <c r="D249" s="19"/>
      <c r="E249" s="19"/>
      <c r="F249" s="19"/>
      <c r="G249" s="19"/>
      <c r="H249" s="129"/>
      <c r="I249" s="129"/>
      <c r="J249" s="129"/>
      <c r="K249" s="156"/>
    </row>
    <row r="250" spans="1:11" x14ac:dyDescent="0.2">
      <c r="A250" s="133"/>
      <c r="B250" s="133"/>
      <c r="C250" s="19" t="s">
        <v>612</v>
      </c>
      <c r="D250" s="19"/>
      <c r="E250" s="19"/>
      <c r="F250" s="19"/>
      <c r="G250" s="19"/>
      <c r="H250" s="128">
        <f>FN238</f>
        <v>134882</v>
      </c>
      <c r="I250" s="128"/>
      <c r="J250" s="128">
        <f>DQ238</f>
        <v>1227761</v>
      </c>
      <c r="K250" s="157"/>
    </row>
    <row r="251" spans="1:11" x14ac:dyDescent="0.2">
      <c r="A251" s="133"/>
      <c r="B251" s="133"/>
      <c r="C251" s="19" t="s">
        <v>613</v>
      </c>
      <c r="D251" s="19"/>
      <c r="E251" s="19"/>
      <c r="F251" s="19"/>
      <c r="G251" s="19"/>
      <c r="H251" s="128">
        <f>FO238</f>
        <v>4644</v>
      </c>
      <c r="I251" s="128"/>
      <c r="J251" s="128">
        <f>DR238</f>
        <v>62972</v>
      </c>
      <c r="K251" s="157"/>
    </row>
    <row r="252" spans="1:11" hidden="1" x14ac:dyDescent="0.2">
      <c r="A252" s="133"/>
      <c r="B252" s="133"/>
      <c r="C252" s="19" t="s">
        <v>614</v>
      </c>
      <c r="D252" s="19"/>
      <c r="E252" s="19"/>
      <c r="F252" s="19"/>
      <c r="G252" s="19"/>
      <c r="H252" s="128">
        <f>FP238</f>
        <v>0</v>
      </c>
      <c r="I252" s="128"/>
      <c r="J252" s="128">
        <f>DS238</f>
        <v>0</v>
      </c>
      <c r="K252" s="157"/>
    </row>
    <row r="253" spans="1:11" x14ac:dyDescent="0.2">
      <c r="A253" s="133"/>
      <c r="B253" s="133"/>
      <c r="C253" s="19" t="s">
        <v>615</v>
      </c>
      <c r="D253" s="19"/>
      <c r="E253" s="19"/>
      <c r="F253" s="19"/>
      <c r="G253" s="19"/>
      <c r="H253" s="128">
        <f>FQ238</f>
        <v>1294</v>
      </c>
      <c r="I253" s="128"/>
      <c r="J253" s="128">
        <f>DT238</f>
        <v>21592</v>
      </c>
      <c r="K253" s="157"/>
    </row>
    <row r="254" spans="1:11" x14ac:dyDescent="0.2">
      <c r="A254" s="133"/>
      <c r="B254" s="133"/>
      <c r="C254" s="19"/>
      <c r="D254" s="19"/>
      <c r="E254" s="19"/>
      <c r="F254" s="19"/>
      <c r="G254" s="19"/>
      <c r="H254" s="129"/>
      <c r="I254" s="129"/>
      <c r="J254" s="129"/>
      <c r="K254" s="156"/>
    </row>
    <row r="255" spans="1:11" x14ac:dyDescent="0.2">
      <c r="A255" s="133"/>
      <c r="B255" s="133"/>
      <c r="C255" s="19" t="s">
        <v>616</v>
      </c>
      <c r="D255" s="19"/>
      <c r="E255" s="19"/>
      <c r="F255" s="19"/>
      <c r="G255" s="19"/>
      <c r="H255" s="128">
        <f>H248</f>
        <v>140820</v>
      </c>
      <c r="I255" s="128"/>
      <c r="J255" s="128">
        <f>J248</f>
        <v>1312325</v>
      </c>
      <c r="K255" s="157"/>
    </row>
    <row r="256" spans="1:11" hidden="1" x14ac:dyDescent="0.2">
      <c r="A256" s="133"/>
      <c r="B256" s="133"/>
      <c r="C256" s="19" t="s">
        <v>617</v>
      </c>
      <c r="D256" s="19"/>
      <c r="E256" s="83">
        <v>18</v>
      </c>
      <c r="F256" s="84" t="s">
        <v>558</v>
      </c>
      <c r="G256" s="19"/>
      <c r="H256" s="19"/>
      <c r="I256" s="19"/>
      <c r="J256" s="130">
        <f>ROUND(J255*E256/100,2)</f>
        <v>236218.5</v>
      </c>
      <c r="K256" s="158"/>
    </row>
    <row r="257" spans="1:255" hidden="1" x14ac:dyDescent="0.2">
      <c r="A257" s="133"/>
      <c r="B257" s="133"/>
      <c r="C257" s="19" t="s">
        <v>618</v>
      </c>
      <c r="D257" s="19"/>
      <c r="E257" s="19"/>
      <c r="F257" s="19"/>
      <c r="G257" s="19"/>
      <c r="H257" s="19"/>
      <c r="I257" s="19"/>
      <c r="J257" s="130">
        <f>J256+J255</f>
        <v>1548543.5</v>
      </c>
      <c r="K257" s="159"/>
    </row>
    <row r="258" spans="1:255" x14ac:dyDescent="0.2">
      <c r="A258" s="133"/>
      <c r="B258" s="133"/>
      <c r="C258" s="19"/>
      <c r="D258" s="19"/>
      <c r="E258" s="19"/>
      <c r="F258" s="19"/>
      <c r="G258" s="19"/>
      <c r="H258" s="19"/>
      <c r="I258" s="19"/>
      <c r="J258" s="129"/>
      <c r="K258" s="156"/>
      <c r="L258" s="81"/>
    </row>
    <row r="259" spans="1:255" hidden="1" outlineLevel="1" x14ac:dyDescent="0.2">
      <c r="A259" s="133"/>
      <c r="B259" s="133"/>
      <c r="C259" s="19"/>
      <c r="D259" s="19"/>
      <c r="E259" s="19"/>
      <c r="F259" s="19"/>
      <c r="G259" s="19"/>
      <c r="H259" s="19"/>
      <c r="I259" s="19"/>
      <c r="J259" s="19"/>
      <c r="K259" s="133"/>
    </row>
    <row r="260" spans="1:255" hidden="1" outlineLevel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</row>
    <row r="261" spans="1:255" hidden="1" outlineLevel="1" x14ac:dyDescent="0.2">
      <c r="A261" s="85" t="s">
        <v>619</v>
      </c>
      <c r="B261" s="85"/>
      <c r="C261" s="131"/>
      <c r="D261" s="131"/>
      <c r="E261" s="131"/>
      <c r="F261" s="131"/>
      <c r="G261" s="86"/>
      <c r="H261" s="86"/>
      <c r="I261" s="131"/>
      <c r="J261" s="131"/>
      <c r="K261" s="133"/>
      <c r="BY261" s="87">
        <f>C261</f>
        <v>0</v>
      </c>
      <c r="BZ261" s="87">
        <f>I261</f>
        <v>0</v>
      </c>
      <c r="IU261" s="18"/>
    </row>
    <row r="262" spans="1:255" s="89" customFormat="1" ht="11.25" hidden="1" outlineLevel="1" x14ac:dyDescent="0.2">
      <c r="A262" s="88"/>
      <c r="B262" s="88"/>
      <c r="C262" s="132" t="s">
        <v>620</v>
      </c>
      <c r="D262" s="132"/>
      <c r="E262" s="132"/>
      <c r="F262" s="132"/>
      <c r="G262" s="132"/>
      <c r="H262" s="132"/>
      <c r="I262" s="132" t="s">
        <v>621</v>
      </c>
      <c r="J262" s="132"/>
    </row>
    <row r="263" spans="1:255" hidden="1" outlineLevel="1" x14ac:dyDescent="0.2">
      <c r="A263" s="160"/>
      <c r="B263" s="160"/>
      <c r="C263" s="160"/>
      <c r="D263" s="160"/>
      <c r="E263" s="160"/>
      <c r="F263" s="160"/>
      <c r="G263" s="161" t="s">
        <v>622</v>
      </c>
      <c r="H263" s="160"/>
      <c r="I263" s="160"/>
      <c r="J263" s="160"/>
      <c r="K263" s="133"/>
    </row>
    <row r="264" spans="1:255" hidden="1" outlineLevel="1" x14ac:dyDescent="0.2">
      <c r="A264" s="85" t="s">
        <v>623</v>
      </c>
      <c r="B264" s="85"/>
      <c r="C264" s="131"/>
      <c r="D264" s="131"/>
      <c r="E264" s="131"/>
      <c r="F264" s="131"/>
      <c r="G264" s="86"/>
      <c r="H264" s="86"/>
      <c r="I264" s="131"/>
      <c r="J264" s="131"/>
      <c r="K264" s="133"/>
      <c r="BY264" s="87">
        <f>C264</f>
        <v>0</v>
      </c>
      <c r="BZ264" s="87">
        <f>I264</f>
        <v>0</v>
      </c>
      <c r="IU264" s="18"/>
    </row>
    <row r="265" spans="1:255" s="89" customFormat="1" ht="11.25" hidden="1" outlineLevel="1" x14ac:dyDescent="0.2">
      <c r="A265" s="88"/>
      <c r="B265" s="88"/>
      <c r="C265" s="132" t="s">
        <v>620</v>
      </c>
      <c r="D265" s="132"/>
      <c r="E265" s="132"/>
      <c r="F265" s="132"/>
      <c r="G265" s="132"/>
      <c r="H265" s="132"/>
      <c r="I265" s="132" t="s">
        <v>621</v>
      </c>
      <c r="J265" s="132"/>
    </row>
    <row r="266" spans="1:255" hidden="1" outlineLevel="1" x14ac:dyDescent="0.2">
      <c r="A266" s="160"/>
      <c r="B266" s="160"/>
      <c r="C266" s="160"/>
      <c r="D266" s="160"/>
      <c r="E266" s="160"/>
      <c r="F266" s="160"/>
      <c r="G266" s="161" t="s">
        <v>622</v>
      </c>
      <c r="H266" s="160"/>
      <c r="I266" s="160"/>
      <c r="J266" s="160"/>
      <c r="K266" s="133"/>
    </row>
    <row r="267" spans="1:255" collapsed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</row>
    <row r="268" spans="1:255" outlineLevel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</row>
    <row r="269" spans="1:255" outlineLevel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</row>
    <row r="270" spans="1:255" outlineLevel="1" x14ac:dyDescent="0.2">
      <c r="A270" s="85" t="s">
        <v>506</v>
      </c>
      <c r="B270" s="85"/>
      <c r="C270" s="131"/>
      <c r="D270" s="131"/>
      <c r="E270" s="131"/>
      <c r="F270" s="131"/>
      <c r="G270" s="86"/>
      <c r="H270" s="86"/>
      <c r="I270" s="131"/>
      <c r="J270" s="131"/>
      <c r="K270" s="133"/>
      <c r="BY270" s="87">
        <f>C270</f>
        <v>0</v>
      </c>
      <c r="BZ270" s="87">
        <f>I270</f>
        <v>0</v>
      </c>
      <c r="IU270" s="18"/>
    </row>
    <row r="271" spans="1:255" s="89" customFormat="1" ht="11.25" outlineLevel="1" x14ac:dyDescent="0.2">
      <c r="A271" s="88"/>
      <c r="B271" s="88"/>
      <c r="C271" s="132" t="s">
        <v>620</v>
      </c>
      <c r="D271" s="132"/>
      <c r="E271" s="132"/>
      <c r="F271" s="132"/>
      <c r="G271" s="132"/>
      <c r="H271" s="132"/>
      <c r="I271" s="132" t="s">
        <v>621</v>
      </c>
      <c r="J271" s="132"/>
    </row>
    <row r="272" spans="1:255" outlineLevel="1" x14ac:dyDescent="0.2">
      <c r="A272" s="160"/>
      <c r="B272" s="160"/>
      <c r="C272" s="160"/>
      <c r="D272" s="160"/>
      <c r="E272" s="160"/>
      <c r="F272" s="160"/>
      <c r="G272" s="161" t="s">
        <v>622</v>
      </c>
      <c r="H272" s="160"/>
      <c r="I272" s="160"/>
      <c r="J272" s="160"/>
      <c r="K272" s="133"/>
    </row>
    <row r="273" spans="1:255" outlineLevel="1" x14ac:dyDescent="0.2">
      <c r="A273" s="85" t="s">
        <v>625</v>
      </c>
      <c r="B273" s="85"/>
      <c r="C273" s="131"/>
      <c r="D273" s="131"/>
      <c r="E273" s="131"/>
      <c r="F273" s="131"/>
      <c r="G273" s="86"/>
      <c r="H273" s="86"/>
      <c r="I273" s="131"/>
      <c r="J273" s="131"/>
      <c r="K273" s="133"/>
      <c r="BY273" s="87">
        <f>C273</f>
        <v>0</v>
      </c>
      <c r="BZ273" s="87">
        <f>I273</f>
        <v>0</v>
      </c>
      <c r="IU273" s="18"/>
    </row>
    <row r="274" spans="1:255" s="89" customFormat="1" ht="11.25" outlineLevel="1" x14ac:dyDescent="0.2">
      <c r="A274" s="88"/>
      <c r="B274" s="88"/>
      <c r="C274" s="132" t="s">
        <v>620</v>
      </c>
      <c r="D274" s="132"/>
      <c r="E274" s="132"/>
      <c r="F274" s="132"/>
      <c r="G274" s="132"/>
      <c r="H274" s="132"/>
      <c r="I274" s="132" t="s">
        <v>621</v>
      </c>
      <c r="J274" s="132"/>
    </row>
    <row r="275" spans="1:255" outlineLevel="1" x14ac:dyDescent="0.2">
      <c r="A275" s="160"/>
      <c r="B275" s="160"/>
      <c r="C275" s="160"/>
      <c r="D275" s="160"/>
      <c r="E275" s="160"/>
      <c r="F275" s="160"/>
      <c r="G275" s="161" t="s">
        <v>622</v>
      </c>
      <c r="H275" s="160"/>
      <c r="I275" s="160"/>
      <c r="J275" s="160"/>
      <c r="K275" s="133"/>
    </row>
    <row r="276" spans="1:255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</row>
    <row r="277" spans="1:255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Y277" s="18">
        <v>999</v>
      </c>
      <c r="Z277" s="18" t="s">
        <v>624</v>
      </c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</row>
  </sheetData>
  <mergeCells count="135">
    <mergeCell ref="C274:H274"/>
    <mergeCell ref="I274:J274"/>
    <mergeCell ref="C270:F270"/>
    <mergeCell ref="I270:J270"/>
    <mergeCell ref="C271:H271"/>
    <mergeCell ref="I271:J271"/>
    <mergeCell ref="C273:F273"/>
    <mergeCell ref="I273:J273"/>
    <mergeCell ref="C262:H262"/>
    <mergeCell ref="I262:J262"/>
    <mergeCell ref="C264:F264"/>
    <mergeCell ref="I264:J264"/>
    <mergeCell ref="C265:H265"/>
    <mergeCell ref="I265:J265"/>
    <mergeCell ref="H255:I255"/>
    <mergeCell ref="J255:K255"/>
    <mergeCell ref="J256:K256"/>
    <mergeCell ref="J257:K257"/>
    <mergeCell ref="J258:K258"/>
    <mergeCell ref="C261:F261"/>
    <mergeCell ref="I261:J261"/>
    <mergeCell ref="H252:I252"/>
    <mergeCell ref="J252:K252"/>
    <mergeCell ref="H253:I253"/>
    <mergeCell ref="J253:K253"/>
    <mergeCell ref="H254:I254"/>
    <mergeCell ref="J254:K254"/>
    <mergeCell ref="H249:I249"/>
    <mergeCell ref="J249:K249"/>
    <mergeCell ref="H250:I250"/>
    <mergeCell ref="J250:K250"/>
    <mergeCell ref="H251:I251"/>
    <mergeCell ref="J251:K251"/>
    <mergeCell ref="H246:I246"/>
    <mergeCell ref="J246:K246"/>
    <mergeCell ref="H247:I247"/>
    <mergeCell ref="J247:K247"/>
    <mergeCell ref="H248:I248"/>
    <mergeCell ref="J248:K248"/>
    <mergeCell ref="H243:I243"/>
    <mergeCell ref="J243:K243"/>
    <mergeCell ref="H244:I244"/>
    <mergeCell ref="J244:K244"/>
    <mergeCell ref="H245:I245"/>
    <mergeCell ref="J245:K245"/>
    <mergeCell ref="H240:I240"/>
    <mergeCell ref="J240:K240"/>
    <mergeCell ref="H241:I241"/>
    <mergeCell ref="J241:K241"/>
    <mergeCell ref="H242:I242"/>
    <mergeCell ref="J242:K242"/>
    <mergeCell ref="H237:I237"/>
    <mergeCell ref="J237:K237"/>
    <mergeCell ref="H238:I238"/>
    <mergeCell ref="J238:K238"/>
    <mergeCell ref="H239:I239"/>
    <mergeCell ref="J239:K239"/>
    <mergeCell ref="H219:I219"/>
    <mergeCell ref="J219:K219"/>
    <mergeCell ref="H225:I225"/>
    <mergeCell ref="J225:K225"/>
    <mergeCell ref="H231:I231"/>
    <mergeCell ref="J231:K231"/>
    <mergeCell ref="H188:I188"/>
    <mergeCell ref="J188:K188"/>
    <mergeCell ref="H199:I199"/>
    <mergeCell ref="J199:K199"/>
    <mergeCell ref="H213:I213"/>
    <mergeCell ref="J213:K213"/>
    <mergeCell ref="H154:I154"/>
    <mergeCell ref="J154:K154"/>
    <mergeCell ref="H164:I164"/>
    <mergeCell ref="J164:K164"/>
    <mergeCell ref="H172:I172"/>
    <mergeCell ref="J172:K172"/>
    <mergeCell ref="H77:I77"/>
    <mergeCell ref="J77:K77"/>
    <mergeCell ref="H92:I92"/>
    <mergeCell ref="J92:K92"/>
    <mergeCell ref="H113:I113"/>
    <mergeCell ref="J113:K11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7"/>
  <sheetViews>
    <sheetView workbookViewId="0">
      <selection activeCell="A303" sqref="A303:AH30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496</v>
      </c>
    </row>
    <row r="6" spans="1:133" x14ac:dyDescent="0.2">
      <c r="G6">
        <v>10</v>
      </c>
      <c r="H6" t="s">
        <v>492</v>
      </c>
    </row>
    <row r="7" spans="1:133" x14ac:dyDescent="0.2">
      <c r="G7">
        <v>2</v>
      </c>
      <c r="H7" t="s">
        <v>493</v>
      </c>
    </row>
    <row r="8" spans="1:133" x14ac:dyDescent="0.2">
      <c r="G8">
        <f>IF((Source!AR209&lt;&gt;'1.Смета.или.Акт'!P238),0,1)</f>
        <v>1</v>
      </c>
      <c r="H8" t="s">
        <v>602</v>
      </c>
    </row>
    <row r="9" spans="1:133" x14ac:dyDescent="0.2">
      <c r="G9" s="11" t="s">
        <v>494</v>
      </c>
      <c r="H9" t="s">
        <v>495</v>
      </c>
    </row>
    <row r="12" spans="1:133" x14ac:dyDescent="0.2">
      <c r="A12" s="1">
        <v>1</v>
      </c>
      <c r="B12" s="1">
        <v>301</v>
      </c>
      <c r="C12" s="1">
        <v>0</v>
      </c>
      <c r="D12" s="1">
        <f>ROW(A238)</f>
        <v>238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B238</f>
        <v>301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Реконструкция 6 10кВ СИП 3 1х95</v>
      </c>
      <c r="H18" s="3"/>
      <c r="I18" s="3"/>
      <c r="J18" s="3"/>
      <c r="K18" s="3"/>
      <c r="L18" s="3"/>
      <c r="M18" s="3"/>
      <c r="N18" s="3"/>
      <c r="O18" s="3">
        <f t="shared" ref="O18:AT18" si="1">O238</f>
        <v>128713</v>
      </c>
      <c r="P18" s="3">
        <f t="shared" si="1"/>
        <v>102312</v>
      </c>
      <c r="Q18" s="3">
        <f t="shared" si="1"/>
        <v>21048</v>
      </c>
      <c r="R18" s="3">
        <f t="shared" si="1"/>
        <v>2236</v>
      </c>
      <c r="S18" s="3">
        <f t="shared" si="1"/>
        <v>5353</v>
      </c>
      <c r="T18" s="3">
        <f t="shared" si="1"/>
        <v>0</v>
      </c>
      <c r="U18" s="3">
        <f t="shared" si="1"/>
        <v>570.39599999999996</v>
      </c>
      <c r="V18" s="3">
        <f t="shared" si="1"/>
        <v>167.17</v>
      </c>
      <c r="W18" s="3">
        <f t="shared" si="1"/>
        <v>0</v>
      </c>
      <c r="X18" s="3">
        <f t="shared" si="1"/>
        <v>7645</v>
      </c>
      <c r="Y18" s="3">
        <f t="shared" si="1"/>
        <v>4462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140820</v>
      </c>
      <c r="AS18" s="3">
        <f t="shared" si="1"/>
        <v>134882</v>
      </c>
      <c r="AT18" s="3">
        <f t="shared" si="1"/>
        <v>4644</v>
      </c>
      <c r="AU18" s="3">
        <f t="shared" ref="AU18:BZ18" si="2">AU238</f>
        <v>1294</v>
      </c>
      <c r="AV18" s="3">
        <f t="shared" si="2"/>
        <v>102312</v>
      </c>
      <c r="AW18" s="3">
        <f t="shared" si="2"/>
        <v>102312</v>
      </c>
      <c r="AX18" s="3">
        <f t="shared" si="2"/>
        <v>0</v>
      </c>
      <c r="AY18" s="3">
        <f t="shared" si="2"/>
        <v>102312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DG238</f>
        <v>1128389</v>
      </c>
      <c r="DH18" s="4">
        <f t="shared" si="4"/>
        <v>767341</v>
      </c>
      <c r="DI18" s="4">
        <f t="shared" si="4"/>
        <v>263105</v>
      </c>
      <c r="DJ18" s="4">
        <f t="shared" si="4"/>
        <v>40916</v>
      </c>
      <c r="DK18" s="4">
        <f t="shared" si="4"/>
        <v>97943</v>
      </c>
      <c r="DL18" s="4">
        <f t="shared" si="4"/>
        <v>0</v>
      </c>
      <c r="DM18" s="4">
        <f t="shared" si="4"/>
        <v>570.39599999999996</v>
      </c>
      <c r="DN18" s="4">
        <f t="shared" si="4"/>
        <v>167.17</v>
      </c>
      <c r="DO18" s="4">
        <f t="shared" si="4"/>
        <v>0</v>
      </c>
      <c r="DP18" s="4">
        <f t="shared" si="4"/>
        <v>118609</v>
      </c>
      <c r="DQ18" s="4">
        <f t="shared" si="4"/>
        <v>65327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1312325</v>
      </c>
      <c r="EK18" s="4">
        <f t="shared" si="4"/>
        <v>1227761</v>
      </c>
      <c r="EL18" s="4">
        <f t="shared" si="4"/>
        <v>62972</v>
      </c>
      <c r="EM18" s="4">
        <f t="shared" ref="EM18:FR18" si="5">EM238</f>
        <v>21592</v>
      </c>
      <c r="EN18" s="4">
        <f t="shared" si="5"/>
        <v>767341</v>
      </c>
      <c r="EO18" s="4">
        <f t="shared" si="5"/>
        <v>767341</v>
      </c>
      <c r="EP18" s="4">
        <f t="shared" si="5"/>
        <v>0</v>
      </c>
      <c r="EQ18" s="4">
        <f t="shared" si="5"/>
        <v>767341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ROW(A209)</f>
        <v>209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O209</f>
        <v>128713</v>
      </c>
      <c r="P22" s="3">
        <f t="shared" si="8"/>
        <v>102312</v>
      </c>
      <c r="Q22" s="3">
        <f t="shared" si="8"/>
        <v>21048</v>
      </c>
      <c r="R22" s="3">
        <f t="shared" si="8"/>
        <v>2236</v>
      </c>
      <c r="S22" s="3">
        <f t="shared" si="8"/>
        <v>5353</v>
      </c>
      <c r="T22" s="3">
        <f t="shared" si="8"/>
        <v>0</v>
      </c>
      <c r="U22" s="3">
        <f t="shared" si="8"/>
        <v>570.39599999999996</v>
      </c>
      <c r="V22" s="3">
        <f t="shared" si="8"/>
        <v>167.17</v>
      </c>
      <c r="W22" s="3">
        <f t="shared" si="8"/>
        <v>0</v>
      </c>
      <c r="X22" s="3">
        <f t="shared" si="8"/>
        <v>7645</v>
      </c>
      <c r="Y22" s="3">
        <f t="shared" si="8"/>
        <v>4462</v>
      </c>
      <c r="Z22" s="3">
        <f t="shared" si="8"/>
        <v>0</v>
      </c>
      <c r="AA22" s="3">
        <f t="shared" si="8"/>
        <v>0</v>
      </c>
      <c r="AB22" s="3">
        <f t="shared" si="8"/>
        <v>128713</v>
      </c>
      <c r="AC22" s="3">
        <f t="shared" si="8"/>
        <v>102312</v>
      </c>
      <c r="AD22" s="3">
        <f t="shared" si="8"/>
        <v>21048</v>
      </c>
      <c r="AE22" s="3">
        <f t="shared" si="8"/>
        <v>2236</v>
      </c>
      <c r="AF22" s="3">
        <f t="shared" si="8"/>
        <v>5353</v>
      </c>
      <c r="AG22" s="3">
        <f t="shared" si="8"/>
        <v>0</v>
      </c>
      <c r="AH22" s="3">
        <f t="shared" si="8"/>
        <v>570.39599999999996</v>
      </c>
      <c r="AI22" s="3">
        <f t="shared" si="8"/>
        <v>167.17</v>
      </c>
      <c r="AJ22" s="3">
        <f t="shared" si="8"/>
        <v>0</v>
      </c>
      <c r="AK22" s="3">
        <f t="shared" si="8"/>
        <v>7645</v>
      </c>
      <c r="AL22" s="3">
        <f t="shared" si="8"/>
        <v>4462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140820</v>
      </c>
      <c r="AS22" s="3">
        <f t="shared" si="8"/>
        <v>134882</v>
      </c>
      <c r="AT22" s="3">
        <f t="shared" si="8"/>
        <v>4644</v>
      </c>
      <c r="AU22" s="3">
        <f t="shared" ref="AU22:BZ22" si="9">AU209</f>
        <v>1294</v>
      </c>
      <c r="AV22" s="3">
        <f t="shared" si="9"/>
        <v>102312</v>
      </c>
      <c r="AW22" s="3">
        <f t="shared" si="9"/>
        <v>102312</v>
      </c>
      <c r="AX22" s="3">
        <f t="shared" si="9"/>
        <v>0</v>
      </c>
      <c r="AY22" s="3">
        <f t="shared" si="9"/>
        <v>102312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CA209</f>
        <v>140820</v>
      </c>
      <c r="CB22" s="3">
        <f t="shared" si="10"/>
        <v>134882</v>
      </c>
      <c r="CC22" s="3">
        <f t="shared" si="10"/>
        <v>4644</v>
      </c>
      <c r="CD22" s="3">
        <f t="shared" si="10"/>
        <v>1294</v>
      </c>
      <c r="CE22" s="3">
        <f t="shared" si="10"/>
        <v>102312</v>
      </c>
      <c r="CF22" s="3">
        <f t="shared" si="10"/>
        <v>102312</v>
      </c>
      <c r="CG22" s="3">
        <f t="shared" si="10"/>
        <v>0</v>
      </c>
      <c r="CH22" s="3">
        <f t="shared" si="10"/>
        <v>102312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DG209</f>
        <v>1128389</v>
      </c>
      <c r="DH22" s="4">
        <f t="shared" si="11"/>
        <v>767341</v>
      </c>
      <c r="DI22" s="4">
        <f t="shared" si="11"/>
        <v>263105</v>
      </c>
      <c r="DJ22" s="4">
        <f t="shared" si="11"/>
        <v>40916</v>
      </c>
      <c r="DK22" s="4">
        <f t="shared" si="11"/>
        <v>97943</v>
      </c>
      <c r="DL22" s="4">
        <f t="shared" si="11"/>
        <v>0</v>
      </c>
      <c r="DM22" s="4">
        <f t="shared" si="11"/>
        <v>570.39599999999996</v>
      </c>
      <c r="DN22" s="4">
        <f t="shared" si="11"/>
        <v>167.17</v>
      </c>
      <c r="DO22" s="4">
        <f t="shared" si="11"/>
        <v>0</v>
      </c>
      <c r="DP22" s="4">
        <f t="shared" si="11"/>
        <v>118609</v>
      </c>
      <c r="DQ22" s="4">
        <f t="shared" si="11"/>
        <v>65327</v>
      </c>
      <c r="DR22" s="4">
        <f t="shared" si="11"/>
        <v>0</v>
      </c>
      <c r="DS22" s="4">
        <f t="shared" si="11"/>
        <v>0</v>
      </c>
      <c r="DT22" s="4">
        <f t="shared" si="11"/>
        <v>1128389</v>
      </c>
      <c r="DU22" s="4">
        <f t="shared" si="11"/>
        <v>767341</v>
      </c>
      <c r="DV22" s="4">
        <f t="shared" si="11"/>
        <v>263105</v>
      </c>
      <c r="DW22" s="4">
        <f t="shared" si="11"/>
        <v>40916</v>
      </c>
      <c r="DX22" s="4">
        <f t="shared" si="11"/>
        <v>97943</v>
      </c>
      <c r="DY22" s="4">
        <f t="shared" si="11"/>
        <v>0</v>
      </c>
      <c r="DZ22" s="4">
        <f t="shared" si="11"/>
        <v>570.39599999999996</v>
      </c>
      <c r="EA22" s="4">
        <f t="shared" si="11"/>
        <v>167.17</v>
      </c>
      <c r="EB22" s="4">
        <f t="shared" si="11"/>
        <v>0</v>
      </c>
      <c r="EC22" s="4">
        <f t="shared" si="11"/>
        <v>118609</v>
      </c>
      <c r="ED22" s="4">
        <f t="shared" si="11"/>
        <v>65327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1312325</v>
      </c>
      <c r="EK22" s="4">
        <f t="shared" si="11"/>
        <v>1227761</v>
      </c>
      <c r="EL22" s="4">
        <f t="shared" si="11"/>
        <v>62972</v>
      </c>
      <c r="EM22" s="4">
        <f t="shared" ref="EM22:FR22" si="12">EM209</f>
        <v>21592</v>
      </c>
      <c r="EN22" s="4">
        <f t="shared" si="12"/>
        <v>767341</v>
      </c>
      <c r="EO22" s="4">
        <f t="shared" si="12"/>
        <v>767341</v>
      </c>
      <c r="EP22" s="4">
        <f t="shared" si="12"/>
        <v>0</v>
      </c>
      <c r="EQ22" s="4">
        <f t="shared" si="12"/>
        <v>767341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FS209</f>
        <v>1312325</v>
      </c>
      <c r="FT22" s="4">
        <f t="shared" si="13"/>
        <v>1227761</v>
      </c>
      <c r="FU22" s="4">
        <f t="shared" si="13"/>
        <v>62972</v>
      </c>
      <c r="FV22" s="4">
        <f t="shared" si="13"/>
        <v>21592</v>
      </c>
      <c r="FW22" s="4">
        <f t="shared" si="13"/>
        <v>767341</v>
      </c>
      <c r="FX22" s="4">
        <f t="shared" si="13"/>
        <v>767341</v>
      </c>
      <c r="FY22" s="4">
        <f t="shared" si="13"/>
        <v>0</v>
      </c>
      <c r="FZ22" s="4">
        <f t="shared" si="13"/>
        <v>767341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17</v>
      </c>
      <c r="J24" s="2">
        <v>0</v>
      </c>
      <c r="K24" s="2"/>
      <c r="L24" s="2"/>
      <c r="M24" s="2"/>
      <c r="N24" s="2"/>
      <c r="O24" s="2">
        <f t="shared" ref="O24:O55" si="14">ROUND(CP24,0)</f>
        <v>1447</v>
      </c>
      <c r="P24" s="2">
        <f t="shared" ref="P24:P55" si="15">ROUND(CQ24*I24,0)</f>
        <v>0</v>
      </c>
      <c r="Q24" s="2">
        <f t="shared" ref="Q24:Q55" si="16">ROUND(CR24*I24,0)</f>
        <v>1297</v>
      </c>
      <c r="R24" s="2">
        <f t="shared" ref="R24:R55" si="17">ROUND(CS24*I24,0)</f>
        <v>113</v>
      </c>
      <c r="S24" s="2">
        <f t="shared" ref="S24:S55" si="18">ROUND(CT24*I24,0)</f>
        <v>150</v>
      </c>
      <c r="T24" s="2">
        <f t="shared" ref="T24:T55" si="19">ROUND(CU24*I24,0)</f>
        <v>0</v>
      </c>
      <c r="U24" s="2">
        <f t="shared" ref="U24:U55" si="20">CV24*I24</f>
        <v>16.524000000000001</v>
      </c>
      <c r="V24" s="2">
        <f t="shared" ref="V24:V55" si="21">CW24*I24</f>
        <v>8.16</v>
      </c>
      <c r="W24" s="2">
        <f t="shared" ref="W24:W55" si="22">ROUND(CX24*I24,0)</f>
        <v>0</v>
      </c>
      <c r="X24" s="2">
        <f t="shared" ref="X24:X55" si="23">ROUND(CY24,0)</f>
        <v>276</v>
      </c>
      <c r="Y24" s="2">
        <f t="shared" ref="Y24:Y55" si="24">ROUND(CZ24,0)</f>
        <v>158</v>
      </c>
      <c r="Z24" s="2"/>
      <c r="AA24" s="2">
        <v>34652951</v>
      </c>
      <c r="AB24" s="2">
        <f t="shared" ref="AB24:AB55" si="25">ROUND((AC24+AD24+AF24),2)</f>
        <v>85.13</v>
      </c>
      <c r="AC24" s="2">
        <f t="shared" ref="AC24:AC31" si="26">ROUND((ES24),2)</f>
        <v>0</v>
      </c>
      <c r="AD24" s="2">
        <f t="shared" ref="AD24:AD29" si="27">ROUND(((((ET24*1.2))-((EU24*1.2)))+AE24),2)</f>
        <v>76.31</v>
      </c>
      <c r="AE24" s="2">
        <f t="shared" ref="AE24:AF29" si="28">ROUND(((EU24*1.2)),2)</f>
        <v>6.67</v>
      </c>
      <c r="AF24" s="2">
        <f t="shared" si="28"/>
        <v>8.82</v>
      </c>
      <c r="AG24" s="2">
        <f t="shared" ref="AG24:AG55" si="29">ROUND((AP24),2)</f>
        <v>0</v>
      </c>
      <c r="AH24" s="2">
        <f t="shared" ref="AH24:AH29" si="30">((EW24*1.2))</f>
        <v>0.97199999999999998</v>
      </c>
      <c r="AI24" s="2">
        <f>((EX24*1.2)+(SUM(SmtRes!BH1:'SmtRes'!BH4)+SUM(EtalonRes!AQ1:'EtalonRes'!AQ4)))</f>
        <v>0.48</v>
      </c>
      <c r="AJ24" s="2">
        <f t="shared" ref="AJ24:AJ55" si="31">ROUND((AS24),2)</f>
        <v>0</v>
      </c>
      <c r="AK24" s="2">
        <v>70.94</v>
      </c>
      <c r="AL24" s="2">
        <v>0</v>
      </c>
      <c r="AM24" s="2">
        <v>63.59</v>
      </c>
      <c r="AN24" s="2">
        <v>5.56</v>
      </c>
      <c r="AO24" s="2">
        <v>7.35</v>
      </c>
      <c r="AP24" s="2">
        <v>0</v>
      </c>
      <c r="AQ24" s="2">
        <v>0.81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491</v>
      </c>
      <c r="CO24" s="2">
        <v>0</v>
      </c>
      <c r="CP24" s="2">
        <f t="shared" ref="CP24:CP55" si="32">(P24+Q24+S24)</f>
        <v>1447</v>
      </c>
      <c r="CQ24" s="2">
        <f t="shared" ref="CQ24:CQ55" si="33">AC24*BC24</f>
        <v>0</v>
      </c>
      <c r="CR24" s="2">
        <f t="shared" ref="CR24:CR55" si="34">AD24*BB24</f>
        <v>76.31</v>
      </c>
      <c r="CS24" s="2">
        <f t="shared" ref="CS24:CS55" si="35">AE24*BS24</f>
        <v>6.67</v>
      </c>
      <c r="CT24" s="2">
        <f t="shared" ref="CT24:CT55" si="36">AF24*BA24</f>
        <v>8.82</v>
      </c>
      <c r="CU24" s="2">
        <f t="shared" ref="CU24:CU55" si="37">AG24</f>
        <v>0</v>
      </c>
      <c r="CV24" s="2">
        <f t="shared" ref="CV24:CV55" si="38">AH24</f>
        <v>0.97199999999999998</v>
      </c>
      <c r="CW24" s="2">
        <f t="shared" ref="CW24:CW55" si="39">AI24</f>
        <v>0.48</v>
      </c>
      <c r="CX24" s="2">
        <f t="shared" ref="CX24:CX55" si="40">AJ24</f>
        <v>0</v>
      </c>
      <c r="CY24" s="2">
        <f t="shared" ref="CY24:CY55" si="41">(((S24+(R24*IF(0,0,1)))*AT24)/100)</f>
        <v>276.14999999999998</v>
      </c>
      <c r="CZ24" s="2">
        <f t="shared" ref="CZ24:CZ55" si="42">(((S24+(R24*IF(0,0,1)))*AU24)/100)</f>
        <v>157.80000000000001</v>
      </c>
      <c r="DA24" s="2"/>
      <c r="DB24" s="2"/>
      <c r="DC24" s="2" t="s">
        <v>6</v>
      </c>
      <c r="DD24" s="2" t="s">
        <v>6</v>
      </c>
      <c r="DE24" s="2" t="s">
        <v>19</v>
      </c>
      <c r="DF24" s="2" t="s">
        <v>19</v>
      </c>
      <c r="DG24" s="2" t="s">
        <v>19</v>
      </c>
      <c r="DH24" s="2" t="s">
        <v>6</v>
      </c>
      <c r="DI24" s="2" t="s">
        <v>19</v>
      </c>
      <c r="DJ24" s="2" t="s">
        <v>19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20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70.94</v>
      </c>
      <c r="ES24" s="2">
        <v>0</v>
      </c>
      <c r="ET24" s="2">
        <v>63.59</v>
      </c>
      <c r="EU24" s="2">
        <v>5.56</v>
      </c>
      <c r="EV24" s="2">
        <v>7.35</v>
      </c>
      <c r="EW24" s="2">
        <v>0.81</v>
      </c>
      <c r="EX24" s="2">
        <v>0.48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-1436423105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1881</v>
      </c>
      <c r="GN24" s="2">
        <f t="shared" ref="GN24:GN55" si="46">IF(OR(BI24=0,BI24=1),ROUND(O24+X24+Y24+GK24,0),0)</f>
        <v>1881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17</v>
      </c>
      <c r="J25">
        <v>0</v>
      </c>
      <c r="O25">
        <f t="shared" si="14"/>
        <v>18960</v>
      </c>
      <c r="P25">
        <f t="shared" si="15"/>
        <v>0</v>
      </c>
      <c r="Q25">
        <f t="shared" si="16"/>
        <v>16216</v>
      </c>
      <c r="R25">
        <f t="shared" si="17"/>
        <v>2075</v>
      </c>
      <c r="S25">
        <f t="shared" si="18"/>
        <v>2744</v>
      </c>
      <c r="T25">
        <f t="shared" si="19"/>
        <v>0</v>
      </c>
      <c r="U25">
        <f t="shared" si="20"/>
        <v>16.524000000000001</v>
      </c>
      <c r="V25">
        <f t="shared" si="21"/>
        <v>8.16</v>
      </c>
      <c r="W25">
        <f t="shared" si="22"/>
        <v>0</v>
      </c>
      <c r="X25">
        <f t="shared" si="23"/>
        <v>4289</v>
      </c>
      <c r="Y25">
        <f t="shared" si="24"/>
        <v>2313</v>
      </c>
      <c r="AA25">
        <v>34652952</v>
      </c>
      <c r="AB25">
        <f t="shared" si="25"/>
        <v>85.13</v>
      </c>
      <c r="AC25">
        <f t="shared" si="26"/>
        <v>0</v>
      </c>
      <c r="AD25">
        <f t="shared" si="27"/>
        <v>76.31</v>
      </c>
      <c r="AE25">
        <f t="shared" si="28"/>
        <v>6.67</v>
      </c>
      <c r="AF25">
        <f t="shared" si="28"/>
        <v>8.82</v>
      </c>
      <c r="AG25">
        <f t="shared" si="29"/>
        <v>0</v>
      </c>
      <c r="AH25">
        <f t="shared" si="30"/>
        <v>0.97199999999999998</v>
      </c>
      <c r="AI25">
        <f>((EX25*1.2)+(SUM(SmtRes!BH5:'SmtRes'!BH8)+SUM(EtalonRes!AQ5:'EtalonRes'!AQ8)))</f>
        <v>0.48</v>
      </c>
      <c r="AJ25">
        <f t="shared" si="31"/>
        <v>0</v>
      </c>
      <c r="AK25">
        <f>AL25+AM25+AO25</f>
        <v>70.94</v>
      </c>
      <c r="AL25">
        <v>0</v>
      </c>
      <c r="AM25" s="54">
        <f>'1.Смета.или.Акт'!F48</f>
        <v>63.59</v>
      </c>
      <c r="AN25" s="54">
        <f>'1.Смета.или.Акт'!F49</f>
        <v>5.56</v>
      </c>
      <c r="AO25" s="54">
        <f>'1.Смета.или.Акт'!F47</f>
        <v>7.35</v>
      </c>
      <c r="AP25">
        <v>0</v>
      </c>
      <c r="AQ25">
        <f>'1.Смета.или.Акт'!E52</f>
        <v>0.81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491</v>
      </c>
      <c r="CO25">
        <v>0</v>
      </c>
      <c r="CP25">
        <f t="shared" si="32"/>
        <v>18960</v>
      </c>
      <c r="CQ25">
        <f t="shared" si="33"/>
        <v>0</v>
      </c>
      <c r="CR25">
        <f t="shared" si="34"/>
        <v>953.875</v>
      </c>
      <c r="CS25">
        <f t="shared" si="35"/>
        <v>122.06100000000001</v>
      </c>
      <c r="CT25">
        <f t="shared" si="36"/>
        <v>161.40600000000001</v>
      </c>
      <c r="CU25">
        <f t="shared" si="37"/>
        <v>0</v>
      </c>
      <c r="CV25">
        <f t="shared" si="38"/>
        <v>0.97199999999999998</v>
      </c>
      <c r="CW25">
        <f t="shared" si="39"/>
        <v>0.48</v>
      </c>
      <c r="CX25">
        <f t="shared" si="40"/>
        <v>0</v>
      </c>
      <c r="CY25">
        <f t="shared" si="41"/>
        <v>4288.91</v>
      </c>
      <c r="CZ25">
        <f t="shared" si="42"/>
        <v>2313.12</v>
      </c>
      <c r="DC25" t="s">
        <v>6</v>
      </c>
      <c r="DD25" t="s">
        <v>6</v>
      </c>
      <c r="DE25" t="s">
        <v>19</v>
      </c>
      <c r="DF25" t="s">
        <v>19</v>
      </c>
      <c r="DG25" t="s">
        <v>19</v>
      </c>
      <c r="DH25" t="s">
        <v>6</v>
      </c>
      <c r="DI25" t="s">
        <v>19</v>
      </c>
      <c r="DJ25" t="s">
        <v>19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20</v>
      </c>
      <c r="EH25">
        <v>0</v>
      </c>
      <c r="EI25" t="s">
        <v>6</v>
      </c>
      <c r="EJ25">
        <v>1</v>
      </c>
      <c r="EK25">
        <v>33001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70.94</v>
      </c>
      <c r="ES25">
        <v>0</v>
      </c>
      <c r="ET25" s="54">
        <f>'1.Смета.или.Акт'!F48</f>
        <v>63.59</v>
      </c>
      <c r="EU25" s="54">
        <f>'1.Смета.или.Акт'!F49</f>
        <v>5.56</v>
      </c>
      <c r="EV25" s="54">
        <f>'1.Смета.или.Акт'!F47</f>
        <v>7.35</v>
      </c>
      <c r="EW25">
        <f>'1.Смета.или.Акт'!E52</f>
        <v>0.81</v>
      </c>
      <c r="EX25">
        <v>0.48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105</v>
      </c>
      <c r="FY25">
        <v>60</v>
      </c>
      <c r="GA25" t="s">
        <v>6</v>
      </c>
      <c r="GD25">
        <v>0</v>
      </c>
      <c r="GF25">
        <v>-1436423105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25562</v>
      </c>
      <c r="GN25">
        <f t="shared" si="46"/>
        <v>25562</v>
      </c>
      <c r="GO25">
        <f t="shared" si="47"/>
        <v>0</v>
      </c>
      <c r="GP25">
        <f t="shared" si="48"/>
        <v>0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26</v>
      </c>
      <c r="F26" s="2" t="s">
        <v>27</v>
      </c>
      <c r="G26" s="2" t="s">
        <v>28</v>
      </c>
      <c r="H26" s="2" t="s">
        <v>17</v>
      </c>
      <c r="I26" s="2">
        <f>'1.Смета.или.Акт'!E54</f>
        <v>25</v>
      </c>
      <c r="J26" s="2">
        <v>0</v>
      </c>
      <c r="K26" s="2"/>
      <c r="L26" s="2"/>
      <c r="M26" s="2"/>
      <c r="N26" s="2"/>
      <c r="O26" s="2">
        <f t="shared" si="14"/>
        <v>1827</v>
      </c>
      <c r="P26" s="2">
        <f t="shared" si="15"/>
        <v>0</v>
      </c>
      <c r="Q26" s="2">
        <f t="shared" si="16"/>
        <v>1307</v>
      </c>
      <c r="R26" s="2">
        <f t="shared" si="17"/>
        <v>171</v>
      </c>
      <c r="S26" s="2">
        <f t="shared" si="18"/>
        <v>520</v>
      </c>
      <c r="T26" s="2">
        <f t="shared" si="19"/>
        <v>0</v>
      </c>
      <c r="U26" s="2">
        <f t="shared" si="20"/>
        <v>60.899999999999984</v>
      </c>
      <c r="V26" s="2">
        <f t="shared" si="21"/>
        <v>13.750000000000002</v>
      </c>
      <c r="W26" s="2">
        <f t="shared" si="22"/>
        <v>0</v>
      </c>
      <c r="X26" s="2">
        <f t="shared" si="23"/>
        <v>726</v>
      </c>
      <c r="Y26" s="2">
        <f t="shared" si="24"/>
        <v>415</v>
      </c>
      <c r="Z26" s="2"/>
      <c r="AA26" s="2">
        <v>34652951</v>
      </c>
      <c r="AB26" s="2">
        <f t="shared" si="25"/>
        <v>73.069999999999993</v>
      </c>
      <c r="AC26" s="2">
        <f t="shared" si="26"/>
        <v>0</v>
      </c>
      <c r="AD26" s="2">
        <f t="shared" si="27"/>
        <v>52.29</v>
      </c>
      <c r="AE26" s="2">
        <f t="shared" si="28"/>
        <v>6.83</v>
      </c>
      <c r="AF26" s="2">
        <f t="shared" si="28"/>
        <v>20.78</v>
      </c>
      <c r="AG26" s="2">
        <f t="shared" si="29"/>
        <v>0</v>
      </c>
      <c r="AH26" s="2">
        <f t="shared" si="30"/>
        <v>2.4359999999999995</v>
      </c>
      <c r="AI26" s="2">
        <f>((EX26*1.2)+(SUM(SmtRes!BH9:'SmtRes'!BH12)+SUM(EtalonRes!AQ9:'EtalonRes'!AQ12)))</f>
        <v>0.55000000000000004</v>
      </c>
      <c r="AJ26" s="2">
        <f t="shared" si="31"/>
        <v>0</v>
      </c>
      <c r="AK26" s="2">
        <v>60.89</v>
      </c>
      <c r="AL26" s="2">
        <v>0</v>
      </c>
      <c r="AM26" s="2">
        <v>43.57</v>
      </c>
      <c r="AN26" s="2">
        <v>5.69</v>
      </c>
      <c r="AO26" s="2">
        <v>17.32</v>
      </c>
      <c r="AP26" s="2">
        <v>0</v>
      </c>
      <c r="AQ26" s="2">
        <v>2.0299999999999998</v>
      </c>
      <c r="AR26" s="2">
        <v>0.55000000000000004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29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491</v>
      </c>
      <c r="CO26" s="2">
        <v>0</v>
      </c>
      <c r="CP26" s="2">
        <f t="shared" si="32"/>
        <v>1827</v>
      </c>
      <c r="CQ26" s="2">
        <f t="shared" si="33"/>
        <v>0</v>
      </c>
      <c r="CR26" s="2">
        <f t="shared" si="34"/>
        <v>52.29</v>
      </c>
      <c r="CS26" s="2">
        <f t="shared" si="35"/>
        <v>6.83</v>
      </c>
      <c r="CT26" s="2">
        <f t="shared" si="36"/>
        <v>20.78</v>
      </c>
      <c r="CU26" s="2">
        <f t="shared" si="37"/>
        <v>0</v>
      </c>
      <c r="CV26" s="2">
        <f t="shared" si="38"/>
        <v>2.4359999999999995</v>
      </c>
      <c r="CW26" s="2">
        <f t="shared" si="39"/>
        <v>0.55000000000000004</v>
      </c>
      <c r="CX26" s="2">
        <f t="shared" si="40"/>
        <v>0</v>
      </c>
      <c r="CY26" s="2">
        <f t="shared" si="41"/>
        <v>725.55</v>
      </c>
      <c r="CZ26" s="2">
        <f t="shared" si="42"/>
        <v>414.6</v>
      </c>
      <c r="DA26" s="2"/>
      <c r="DB26" s="2"/>
      <c r="DC26" s="2" t="s">
        <v>6</v>
      </c>
      <c r="DD26" s="2" t="s">
        <v>6</v>
      </c>
      <c r="DE26" s="2" t="s">
        <v>19</v>
      </c>
      <c r="DF26" s="2" t="s">
        <v>19</v>
      </c>
      <c r="DG26" s="2" t="s">
        <v>19</v>
      </c>
      <c r="DH26" s="2" t="s">
        <v>6</v>
      </c>
      <c r="DI26" s="2" t="s">
        <v>19</v>
      </c>
      <c r="DJ26" s="2" t="s">
        <v>19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20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60.89</v>
      </c>
      <c r="ES26" s="2">
        <v>0</v>
      </c>
      <c r="ET26" s="2">
        <v>43.57</v>
      </c>
      <c r="EU26" s="2">
        <v>5.69</v>
      </c>
      <c r="EV26" s="2">
        <v>17.32</v>
      </c>
      <c r="EW26" s="2">
        <v>2.0299999999999998</v>
      </c>
      <c r="EX26" s="2">
        <v>0.55000000000000004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1214499166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2968</v>
      </c>
      <c r="GN26" s="2">
        <f t="shared" si="46"/>
        <v>2968</v>
      </c>
      <c r="GO26" s="2">
        <f t="shared" si="47"/>
        <v>0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26</v>
      </c>
      <c r="F27" t="s">
        <v>27</v>
      </c>
      <c r="G27" t="s">
        <v>28</v>
      </c>
      <c r="H27" t="s">
        <v>17</v>
      </c>
      <c r="I27">
        <f>'1.Смета.или.Акт'!E54</f>
        <v>25</v>
      </c>
      <c r="J27">
        <v>0</v>
      </c>
      <c r="O27">
        <f t="shared" si="14"/>
        <v>25848</v>
      </c>
      <c r="P27">
        <f t="shared" si="15"/>
        <v>0</v>
      </c>
      <c r="Q27">
        <f t="shared" si="16"/>
        <v>16341</v>
      </c>
      <c r="R27">
        <f t="shared" si="17"/>
        <v>3125</v>
      </c>
      <c r="S27">
        <f t="shared" si="18"/>
        <v>9507</v>
      </c>
      <c r="T27">
        <f t="shared" si="19"/>
        <v>0</v>
      </c>
      <c r="U27">
        <f t="shared" si="20"/>
        <v>60.899999999999984</v>
      </c>
      <c r="V27">
        <f t="shared" si="21"/>
        <v>13.750000000000002</v>
      </c>
      <c r="W27">
        <f t="shared" si="22"/>
        <v>0</v>
      </c>
      <c r="X27">
        <f t="shared" si="23"/>
        <v>11242</v>
      </c>
      <c r="Y27">
        <f t="shared" si="24"/>
        <v>6063</v>
      </c>
      <c r="AA27">
        <v>34652952</v>
      </c>
      <c r="AB27">
        <f t="shared" si="25"/>
        <v>73.069999999999993</v>
      </c>
      <c r="AC27">
        <f t="shared" si="26"/>
        <v>0</v>
      </c>
      <c r="AD27">
        <f t="shared" si="27"/>
        <v>52.29</v>
      </c>
      <c r="AE27">
        <f t="shared" si="28"/>
        <v>6.83</v>
      </c>
      <c r="AF27">
        <f t="shared" si="28"/>
        <v>20.78</v>
      </c>
      <c r="AG27">
        <f t="shared" si="29"/>
        <v>0</v>
      </c>
      <c r="AH27">
        <f t="shared" si="30"/>
        <v>2.4359999999999995</v>
      </c>
      <c r="AI27">
        <f>((EX27*1.2)+(SUM(SmtRes!BH13:'SmtRes'!BH16)+SUM(EtalonRes!AQ13:'EtalonRes'!AQ16)))</f>
        <v>0.55000000000000004</v>
      </c>
      <c r="AJ27">
        <f t="shared" si="31"/>
        <v>0</v>
      </c>
      <c r="AK27">
        <f>AL27+AM27+AO27</f>
        <v>60.89</v>
      </c>
      <c r="AL27">
        <v>0</v>
      </c>
      <c r="AM27" s="54">
        <f>'1.Смета.или.Акт'!F56</f>
        <v>43.57</v>
      </c>
      <c r="AN27" s="54">
        <f>'1.Смета.или.Акт'!F57</f>
        <v>5.69</v>
      </c>
      <c r="AO27" s="54">
        <f>'1.Смета.или.Акт'!F55</f>
        <v>17.32</v>
      </c>
      <c r="AP27">
        <v>0</v>
      </c>
      <c r="AQ27">
        <f>'1.Смета.или.Акт'!E60</f>
        <v>2.0299999999999998</v>
      </c>
      <c r="AR27">
        <v>0.55000000000000004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29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491</v>
      </c>
      <c r="CO27">
        <v>0</v>
      </c>
      <c r="CP27">
        <f t="shared" si="32"/>
        <v>25848</v>
      </c>
      <c r="CQ27">
        <f t="shared" si="33"/>
        <v>0</v>
      </c>
      <c r="CR27">
        <f t="shared" si="34"/>
        <v>653.625</v>
      </c>
      <c r="CS27">
        <f t="shared" si="35"/>
        <v>124.989</v>
      </c>
      <c r="CT27">
        <f t="shared" si="36"/>
        <v>380.27400000000006</v>
      </c>
      <c r="CU27">
        <f t="shared" si="37"/>
        <v>0</v>
      </c>
      <c r="CV27">
        <f t="shared" si="38"/>
        <v>2.4359999999999995</v>
      </c>
      <c r="CW27">
        <f t="shared" si="39"/>
        <v>0.55000000000000004</v>
      </c>
      <c r="CX27">
        <f t="shared" si="40"/>
        <v>0</v>
      </c>
      <c r="CY27">
        <f t="shared" si="41"/>
        <v>11242.48</v>
      </c>
      <c r="CZ27">
        <f t="shared" si="42"/>
        <v>6063.36</v>
      </c>
      <c r="DC27" t="s">
        <v>6</v>
      </c>
      <c r="DD27" t="s">
        <v>6</v>
      </c>
      <c r="DE27" t="s">
        <v>19</v>
      </c>
      <c r="DF27" t="s">
        <v>19</v>
      </c>
      <c r="DG27" t="s">
        <v>19</v>
      </c>
      <c r="DH27" t="s">
        <v>6</v>
      </c>
      <c r="DI27" t="s">
        <v>19</v>
      </c>
      <c r="DJ27" t="s">
        <v>19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20</v>
      </c>
      <c r="EH27">
        <v>0</v>
      </c>
      <c r="EI27" t="s">
        <v>6</v>
      </c>
      <c r="EJ27">
        <v>1</v>
      </c>
      <c r="EK27">
        <v>33001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60.89</v>
      </c>
      <c r="ES27">
        <v>0</v>
      </c>
      <c r="ET27" s="54">
        <f>'1.Смета.или.Акт'!F56</f>
        <v>43.57</v>
      </c>
      <c r="EU27" s="54">
        <f>'1.Смета.или.Акт'!F57</f>
        <v>5.69</v>
      </c>
      <c r="EV27" s="54">
        <f>'1.Смета.или.Акт'!F55</f>
        <v>17.32</v>
      </c>
      <c r="EW27">
        <f>'1.Смета.или.Акт'!E60</f>
        <v>2.0299999999999998</v>
      </c>
      <c r="EX27">
        <v>0.55000000000000004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105</v>
      </c>
      <c r="FY27">
        <v>60</v>
      </c>
      <c r="GA27" t="s">
        <v>6</v>
      </c>
      <c r="GD27">
        <v>0</v>
      </c>
      <c r="GF27">
        <v>1214499166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43153</v>
      </c>
      <c r="GN27">
        <f t="shared" si="46"/>
        <v>43153</v>
      </c>
      <c r="GO27">
        <f t="shared" si="47"/>
        <v>0</v>
      </c>
      <c r="GP27">
        <f t="shared" si="48"/>
        <v>0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ROW(SmtRes!A21)</f>
        <v>21</v>
      </c>
      <c r="D28" s="2">
        <f>ROW(EtalonRes!A21)</f>
        <v>21</v>
      </c>
      <c r="E28" s="2" t="s">
        <v>30</v>
      </c>
      <c r="F28" s="2" t="s">
        <v>31</v>
      </c>
      <c r="G28" s="2" t="s">
        <v>32</v>
      </c>
      <c r="H28" s="2" t="s">
        <v>17</v>
      </c>
      <c r="I28" s="2">
        <f>'1.Смета.или.Акт'!E62</f>
        <v>4</v>
      </c>
      <c r="J28" s="2">
        <v>0</v>
      </c>
      <c r="K28" s="2"/>
      <c r="L28" s="2"/>
      <c r="M28" s="2"/>
      <c r="N28" s="2"/>
      <c r="O28" s="2">
        <f t="shared" si="14"/>
        <v>1074</v>
      </c>
      <c r="P28" s="2">
        <f t="shared" si="15"/>
        <v>0</v>
      </c>
      <c r="Q28" s="2">
        <f t="shared" si="16"/>
        <v>998</v>
      </c>
      <c r="R28" s="2">
        <f t="shared" si="17"/>
        <v>99</v>
      </c>
      <c r="S28" s="2">
        <f t="shared" si="18"/>
        <v>76</v>
      </c>
      <c r="T28" s="2">
        <f t="shared" si="19"/>
        <v>0</v>
      </c>
      <c r="U28" s="2">
        <f t="shared" si="20"/>
        <v>8.4</v>
      </c>
      <c r="V28" s="2">
        <f t="shared" si="21"/>
        <v>7.56</v>
      </c>
      <c r="W28" s="2">
        <f t="shared" si="22"/>
        <v>0</v>
      </c>
      <c r="X28" s="2">
        <f t="shared" si="23"/>
        <v>184</v>
      </c>
      <c r="Y28" s="2">
        <f t="shared" si="24"/>
        <v>105</v>
      </c>
      <c r="Z28" s="2"/>
      <c r="AA28" s="2">
        <v>34652951</v>
      </c>
      <c r="AB28" s="2">
        <f t="shared" si="25"/>
        <v>268.61</v>
      </c>
      <c r="AC28" s="2">
        <f t="shared" si="26"/>
        <v>0</v>
      </c>
      <c r="AD28" s="2">
        <f t="shared" si="27"/>
        <v>249.57</v>
      </c>
      <c r="AE28" s="2">
        <f t="shared" si="28"/>
        <v>24.76</v>
      </c>
      <c r="AF28" s="2">
        <f t="shared" si="28"/>
        <v>19.04</v>
      </c>
      <c r="AG28" s="2">
        <f t="shared" si="29"/>
        <v>0</v>
      </c>
      <c r="AH28" s="2">
        <f t="shared" si="30"/>
        <v>2.1</v>
      </c>
      <c r="AI28" s="2">
        <f>((EX28*1.2)+(SUM(SmtRes!BH17:'SmtRes'!BH21)+SUM(EtalonRes!AQ17:'EtalonRes'!AQ21)))</f>
        <v>1.89</v>
      </c>
      <c r="AJ28" s="2">
        <f t="shared" si="31"/>
        <v>0</v>
      </c>
      <c r="AK28" s="2">
        <v>223.84</v>
      </c>
      <c r="AL28" s="2">
        <v>0</v>
      </c>
      <c r="AM28" s="2">
        <v>207.97</v>
      </c>
      <c r="AN28" s="2">
        <v>20.63</v>
      </c>
      <c r="AO28" s="2">
        <v>15.87</v>
      </c>
      <c r="AP28" s="2">
        <v>0</v>
      </c>
      <c r="AQ28" s="2">
        <v>1.75</v>
      </c>
      <c r="AR28" s="2">
        <v>1.89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33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491</v>
      </c>
      <c r="CO28" s="2">
        <v>0</v>
      </c>
      <c r="CP28" s="2">
        <f t="shared" si="32"/>
        <v>1074</v>
      </c>
      <c r="CQ28" s="2">
        <f t="shared" si="33"/>
        <v>0</v>
      </c>
      <c r="CR28" s="2">
        <f t="shared" si="34"/>
        <v>249.57</v>
      </c>
      <c r="CS28" s="2">
        <f t="shared" si="35"/>
        <v>24.76</v>
      </c>
      <c r="CT28" s="2">
        <f t="shared" si="36"/>
        <v>19.04</v>
      </c>
      <c r="CU28" s="2">
        <f t="shared" si="37"/>
        <v>0</v>
      </c>
      <c r="CV28" s="2">
        <f t="shared" si="38"/>
        <v>2.1</v>
      </c>
      <c r="CW28" s="2">
        <f t="shared" si="39"/>
        <v>1.89</v>
      </c>
      <c r="CX28" s="2">
        <f t="shared" si="40"/>
        <v>0</v>
      </c>
      <c r="CY28" s="2">
        <f t="shared" si="41"/>
        <v>183.75</v>
      </c>
      <c r="CZ28" s="2">
        <f t="shared" si="42"/>
        <v>105</v>
      </c>
      <c r="DA28" s="2"/>
      <c r="DB28" s="2"/>
      <c r="DC28" s="2" t="s">
        <v>6</v>
      </c>
      <c r="DD28" s="2" t="s">
        <v>6</v>
      </c>
      <c r="DE28" s="2" t="s">
        <v>19</v>
      </c>
      <c r="DF28" s="2" t="s">
        <v>19</v>
      </c>
      <c r="DG28" s="2" t="s">
        <v>19</v>
      </c>
      <c r="DH28" s="2" t="s">
        <v>6</v>
      </c>
      <c r="DI28" s="2" t="s">
        <v>19</v>
      </c>
      <c r="DJ28" s="2" t="s">
        <v>19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17</v>
      </c>
      <c r="DW28" s="2" t="s">
        <v>17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20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223.84</v>
      </c>
      <c r="ES28" s="2">
        <v>0</v>
      </c>
      <c r="ET28" s="2">
        <v>207.97</v>
      </c>
      <c r="EU28" s="2">
        <v>20.63</v>
      </c>
      <c r="EV28" s="2">
        <v>15.87</v>
      </c>
      <c r="EW28" s="2">
        <v>1.75</v>
      </c>
      <c r="EX28" s="2">
        <v>1.89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1267743103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1363</v>
      </c>
      <c r="GN28" s="2">
        <f t="shared" si="46"/>
        <v>1363</v>
      </c>
      <c r="GO28" s="2">
        <f t="shared" si="47"/>
        <v>0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ROW(SmtRes!A26)</f>
        <v>26</v>
      </c>
      <c r="D29">
        <f>ROW(EtalonRes!A26)</f>
        <v>26</v>
      </c>
      <c r="E29" t="s">
        <v>30</v>
      </c>
      <c r="F29" t="s">
        <v>31</v>
      </c>
      <c r="G29" t="s">
        <v>32</v>
      </c>
      <c r="H29" t="s">
        <v>17</v>
      </c>
      <c r="I29">
        <f>'1.Смета.или.Акт'!E62</f>
        <v>4</v>
      </c>
      <c r="J29">
        <v>0</v>
      </c>
      <c r="O29">
        <f t="shared" si="14"/>
        <v>13873</v>
      </c>
      <c r="P29">
        <f t="shared" si="15"/>
        <v>0</v>
      </c>
      <c r="Q29">
        <f t="shared" si="16"/>
        <v>12479</v>
      </c>
      <c r="R29">
        <f t="shared" si="17"/>
        <v>1812</v>
      </c>
      <c r="S29">
        <f t="shared" si="18"/>
        <v>1394</v>
      </c>
      <c r="T29">
        <f t="shared" si="19"/>
        <v>0</v>
      </c>
      <c r="U29">
        <f t="shared" si="20"/>
        <v>8.4</v>
      </c>
      <c r="V29">
        <f t="shared" si="21"/>
        <v>7.56</v>
      </c>
      <c r="W29">
        <f t="shared" si="22"/>
        <v>0</v>
      </c>
      <c r="X29">
        <f t="shared" si="23"/>
        <v>2853</v>
      </c>
      <c r="Y29">
        <f t="shared" si="24"/>
        <v>1539</v>
      </c>
      <c r="AA29">
        <v>34652952</v>
      </c>
      <c r="AB29">
        <f t="shared" si="25"/>
        <v>268.61</v>
      </c>
      <c r="AC29">
        <f t="shared" si="26"/>
        <v>0</v>
      </c>
      <c r="AD29">
        <f t="shared" si="27"/>
        <v>249.57</v>
      </c>
      <c r="AE29">
        <f t="shared" si="28"/>
        <v>24.76</v>
      </c>
      <c r="AF29">
        <f t="shared" si="28"/>
        <v>19.04</v>
      </c>
      <c r="AG29">
        <f t="shared" si="29"/>
        <v>0</v>
      </c>
      <c r="AH29">
        <f t="shared" si="30"/>
        <v>2.1</v>
      </c>
      <c r="AI29">
        <f>((EX29*1.2)+(SUM(SmtRes!BH22:'SmtRes'!BH26)+SUM(EtalonRes!AQ22:'EtalonRes'!AQ26)))</f>
        <v>1.89</v>
      </c>
      <c r="AJ29">
        <f t="shared" si="31"/>
        <v>0</v>
      </c>
      <c r="AK29">
        <f>AL29+AM29+AO29</f>
        <v>223.84</v>
      </c>
      <c r="AL29">
        <v>0</v>
      </c>
      <c r="AM29" s="54">
        <f>'1.Смета.или.Акт'!F64</f>
        <v>207.97</v>
      </c>
      <c r="AN29" s="54">
        <f>'1.Смета.или.Акт'!F65</f>
        <v>20.63</v>
      </c>
      <c r="AO29" s="54">
        <f>'1.Смета.или.Акт'!F63</f>
        <v>15.87</v>
      </c>
      <c r="AP29">
        <v>0</v>
      </c>
      <c r="AQ29">
        <f>'1.Смета.или.Акт'!E68</f>
        <v>1.75</v>
      </c>
      <c r="AR29">
        <v>1.89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33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491</v>
      </c>
      <c r="CO29">
        <v>0</v>
      </c>
      <c r="CP29">
        <f t="shared" si="32"/>
        <v>13873</v>
      </c>
      <c r="CQ29">
        <f t="shared" si="33"/>
        <v>0</v>
      </c>
      <c r="CR29">
        <f t="shared" si="34"/>
        <v>3119.625</v>
      </c>
      <c r="CS29">
        <f t="shared" si="35"/>
        <v>453.10800000000006</v>
      </c>
      <c r="CT29">
        <f t="shared" si="36"/>
        <v>348.43200000000002</v>
      </c>
      <c r="CU29">
        <f t="shared" si="37"/>
        <v>0</v>
      </c>
      <c r="CV29">
        <f t="shared" si="38"/>
        <v>2.1</v>
      </c>
      <c r="CW29">
        <f t="shared" si="39"/>
        <v>1.89</v>
      </c>
      <c r="CX29">
        <f t="shared" si="40"/>
        <v>0</v>
      </c>
      <c r="CY29">
        <f t="shared" si="41"/>
        <v>2853.34</v>
      </c>
      <c r="CZ29">
        <f t="shared" si="42"/>
        <v>1538.88</v>
      </c>
      <c r="DC29" t="s">
        <v>6</v>
      </c>
      <c r="DD29" t="s">
        <v>6</v>
      </c>
      <c r="DE29" t="s">
        <v>19</v>
      </c>
      <c r="DF29" t="s">
        <v>19</v>
      </c>
      <c r="DG29" t="s">
        <v>19</v>
      </c>
      <c r="DH29" t="s">
        <v>6</v>
      </c>
      <c r="DI29" t="s">
        <v>19</v>
      </c>
      <c r="DJ29" t="s">
        <v>19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17</v>
      </c>
      <c r="DW29" t="str">
        <f>'1.Смета.или.Акт'!D62</f>
        <v>ШТ</v>
      </c>
      <c r="DX29">
        <v>1</v>
      </c>
      <c r="EE29">
        <v>32653413</v>
      </c>
      <c r="EF29">
        <v>1</v>
      </c>
      <c r="EG29" t="s">
        <v>20</v>
      </c>
      <c r="EH29">
        <v>0</v>
      </c>
      <c r="EI29" t="s">
        <v>6</v>
      </c>
      <c r="EJ29">
        <v>1</v>
      </c>
      <c r="EK29">
        <v>33001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223.84</v>
      </c>
      <c r="ES29">
        <v>0</v>
      </c>
      <c r="ET29" s="54">
        <f>'1.Смета.или.Акт'!F64</f>
        <v>207.97</v>
      </c>
      <c r="EU29" s="54">
        <f>'1.Смета.или.Акт'!F65</f>
        <v>20.63</v>
      </c>
      <c r="EV29" s="54">
        <f>'1.Смета.или.Акт'!F63</f>
        <v>15.87</v>
      </c>
      <c r="EW29">
        <f>'1.Смета.или.Акт'!E68</f>
        <v>1.75</v>
      </c>
      <c r="EX29">
        <v>1.89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105</v>
      </c>
      <c r="FY29">
        <v>60</v>
      </c>
      <c r="GA29" t="s">
        <v>6</v>
      </c>
      <c r="GD29">
        <v>0</v>
      </c>
      <c r="GF29">
        <v>1267743103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18265</v>
      </c>
      <c r="GN29">
        <f t="shared" si="46"/>
        <v>18265</v>
      </c>
      <c r="GO29">
        <f t="shared" si="47"/>
        <v>0</v>
      </c>
      <c r="GP29">
        <f t="shared" si="48"/>
        <v>0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ROW(SmtRes!A31)</f>
        <v>31</v>
      </c>
      <c r="D30" s="2">
        <f>ROW(EtalonRes!A31)</f>
        <v>31</v>
      </c>
      <c r="E30" s="2" t="s">
        <v>34</v>
      </c>
      <c r="F30" s="2" t="s">
        <v>35</v>
      </c>
      <c r="G30" s="2" t="s">
        <v>36</v>
      </c>
      <c r="H30" s="2" t="s">
        <v>17</v>
      </c>
      <c r="I30" s="2">
        <f>'1.Смета.или.Акт'!E70</f>
        <v>25</v>
      </c>
      <c r="J30" s="2">
        <v>0</v>
      </c>
      <c r="K30" s="2"/>
      <c r="L30" s="2"/>
      <c r="M30" s="2"/>
      <c r="N30" s="2"/>
      <c r="O30" s="2">
        <f t="shared" si="14"/>
        <v>1234</v>
      </c>
      <c r="P30" s="2">
        <f t="shared" si="15"/>
        <v>0</v>
      </c>
      <c r="Q30" s="2">
        <f t="shared" si="16"/>
        <v>1144</v>
      </c>
      <c r="R30" s="2">
        <f t="shared" si="17"/>
        <v>162</v>
      </c>
      <c r="S30" s="2">
        <f t="shared" si="18"/>
        <v>90</v>
      </c>
      <c r="T30" s="2">
        <f t="shared" si="19"/>
        <v>0</v>
      </c>
      <c r="U30" s="2">
        <f t="shared" si="20"/>
        <v>11</v>
      </c>
      <c r="V30" s="2">
        <f t="shared" si="21"/>
        <v>12</v>
      </c>
      <c r="W30" s="2">
        <f t="shared" si="22"/>
        <v>0</v>
      </c>
      <c r="X30" s="2">
        <f t="shared" si="23"/>
        <v>265</v>
      </c>
      <c r="Y30" s="2">
        <f t="shared" si="24"/>
        <v>151</v>
      </c>
      <c r="Z30" s="2"/>
      <c r="AA30" s="2">
        <v>34652951</v>
      </c>
      <c r="AB30" s="2">
        <f t="shared" si="25"/>
        <v>49.34</v>
      </c>
      <c r="AC30" s="2">
        <f t="shared" si="26"/>
        <v>0</v>
      </c>
      <c r="AD30" s="2">
        <f>ROUND((((ET30)-(EU30))+AE30),2)</f>
        <v>45.75</v>
      </c>
      <c r="AE30" s="2">
        <f>ROUND((EU30),2)</f>
        <v>6.48</v>
      </c>
      <c r="AF30" s="2">
        <f>ROUND((EV30),2)</f>
        <v>3.59</v>
      </c>
      <c r="AG30" s="2">
        <f t="shared" si="29"/>
        <v>0</v>
      </c>
      <c r="AH30" s="2">
        <f>(EW30)</f>
        <v>0.44</v>
      </c>
      <c r="AI30" s="2">
        <f>(EX30)</f>
        <v>0.48</v>
      </c>
      <c r="AJ30" s="2">
        <f t="shared" si="31"/>
        <v>0</v>
      </c>
      <c r="AK30" s="2">
        <v>49.34</v>
      </c>
      <c r="AL30" s="2">
        <v>0</v>
      </c>
      <c r="AM30" s="2">
        <v>45.75</v>
      </c>
      <c r="AN30" s="2">
        <v>6.48</v>
      </c>
      <c r="AO30" s="2">
        <v>3.59</v>
      </c>
      <c r="AP30" s="2">
        <v>0</v>
      </c>
      <c r="AQ30" s="2">
        <v>0.44</v>
      </c>
      <c r="AR30" s="2">
        <v>0.48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37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2"/>
        <v>1234</v>
      </c>
      <c r="CQ30" s="2">
        <f t="shared" si="33"/>
        <v>0</v>
      </c>
      <c r="CR30" s="2">
        <f t="shared" si="34"/>
        <v>45.75</v>
      </c>
      <c r="CS30" s="2">
        <f t="shared" si="35"/>
        <v>6.48</v>
      </c>
      <c r="CT30" s="2">
        <f t="shared" si="36"/>
        <v>3.59</v>
      </c>
      <c r="CU30" s="2">
        <f t="shared" si="37"/>
        <v>0</v>
      </c>
      <c r="CV30" s="2">
        <f t="shared" si="38"/>
        <v>0.44</v>
      </c>
      <c r="CW30" s="2">
        <f t="shared" si="39"/>
        <v>0.48</v>
      </c>
      <c r="CX30" s="2">
        <f t="shared" si="40"/>
        <v>0</v>
      </c>
      <c r="CY30" s="2">
        <f t="shared" si="41"/>
        <v>264.60000000000002</v>
      </c>
      <c r="CZ30" s="2">
        <f t="shared" si="42"/>
        <v>151.19999999999999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17</v>
      </c>
      <c r="DW30" s="2" t="s">
        <v>17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20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21</v>
      </c>
      <c r="EM30" s="2" t="s">
        <v>22</v>
      </c>
      <c r="EN30" s="2"/>
      <c r="EO30" s="2" t="s">
        <v>6</v>
      </c>
      <c r="EP30" s="2"/>
      <c r="EQ30" s="2">
        <v>0</v>
      </c>
      <c r="ER30" s="2">
        <v>49.34</v>
      </c>
      <c r="ES30" s="2">
        <v>0</v>
      </c>
      <c r="ET30" s="2">
        <v>45.75</v>
      </c>
      <c r="EU30" s="2">
        <v>6.48</v>
      </c>
      <c r="EV30" s="2">
        <v>3.59</v>
      </c>
      <c r="EW30" s="2">
        <v>0.44</v>
      </c>
      <c r="EX30" s="2">
        <v>0.48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1064428026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1650</v>
      </c>
      <c r="GN30" s="2">
        <f t="shared" si="46"/>
        <v>1650</v>
      </c>
      <c r="GO30" s="2">
        <f t="shared" si="47"/>
        <v>0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ROW(SmtRes!A36)</f>
        <v>36</v>
      </c>
      <c r="D31">
        <f>ROW(EtalonRes!A36)</f>
        <v>36</v>
      </c>
      <c r="E31" t="s">
        <v>34</v>
      </c>
      <c r="F31" t="s">
        <v>35</v>
      </c>
      <c r="G31" t="s">
        <v>36</v>
      </c>
      <c r="H31" t="s">
        <v>17</v>
      </c>
      <c r="I31">
        <f>'1.Смета.или.Акт'!E70</f>
        <v>25</v>
      </c>
      <c r="J31">
        <v>0</v>
      </c>
      <c r="O31">
        <f t="shared" si="14"/>
        <v>15939</v>
      </c>
      <c r="P31">
        <f t="shared" si="15"/>
        <v>0</v>
      </c>
      <c r="Q31">
        <f t="shared" si="16"/>
        <v>14297</v>
      </c>
      <c r="R31">
        <f t="shared" si="17"/>
        <v>2965</v>
      </c>
      <c r="S31">
        <f t="shared" si="18"/>
        <v>1642</v>
      </c>
      <c r="T31">
        <f t="shared" si="19"/>
        <v>0</v>
      </c>
      <c r="U31">
        <f t="shared" si="20"/>
        <v>11</v>
      </c>
      <c r="V31">
        <f t="shared" si="21"/>
        <v>12</v>
      </c>
      <c r="W31">
        <f t="shared" si="22"/>
        <v>0</v>
      </c>
      <c r="X31">
        <f t="shared" si="23"/>
        <v>4100</v>
      </c>
      <c r="Y31">
        <f t="shared" si="24"/>
        <v>2211</v>
      </c>
      <c r="AA31">
        <v>34652952</v>
      </c>
      <c r="AB31">
        <f t="shared" si="25"/>
        <v>49.34</v>
      </c>
      <c r="AC31">
        <f t="shared" si="26"/>
        <v>0</v>
      </c>
      <c r="AD31">
        <f>ROUND((((ET31)-(EU31))+AE31),2)</f>
        <v>45.75</v>
      </c>
      <c r="AE31">
        <f>ROUND((EU31),2)</f>
        <v>6.48</v>
      </c>
      <c r="AF31">
        <f>ROUND((EV31),2)</f>
        <v>3.59</v>
      </c>
      <c r="AG31">
        <f t="shared" si="29"/>
        <v>0</v>
      </c>
      <c r="AH31">
        <f>(EW31)</f>
        <v>0.44</v>
      </c>
      <c r="AI31">
        <f>(EX31)</f>
        <v>0.48</v>
      </c>
      <c r="AJ31">
        <f t="shared" si="31"/>
        <v>0</v>
      </c>
      <c r="AK31">
        <f>AL31+AM31+AO31</f>
        <v>49.34</v>
      </c>
      <c r="AL31">
        <v>0</v>
      </c>
      <c r="AM31" s="54">
        <f>'1.Смета.или.Акт'!F72</f>
        <v>45.75</v>
      </c>
      <c r="AN31" s="54">
        <f>'1.Смета.или.Акт'!F73</f>
        <v>6.48</v>
      </c>
      <c r="AO31" s="54">
        <f>'1.Смета.или.Акт'!F71</f>
        <v>3.59</v>
      </c>
      <c r="AP31">
        <v>0</v>
      </c>
      <c r="AQ31">
        <f>'1.Смета.или.Акт'!E76</f>
        <v>0.44</v>
      </c>
      <c r="AR31">
        <v>0.48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37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2"/>
        <v>15939</v>
      </c>
      <c r="CQ31">
        <f t="shared" si="33"/>
        <v>0</v>
      </c>
      <c r="CR31">
        <f t="shared" si="34"/>
        <v>571.875</v>
      </c>
      <c r="CS31">
        <f t="shared" si="35"/>
        <v>118.58400000000002</v>
      </c>
      <c r="CT31">
        <f t="shared" si="36"/>
        <v>65.697000000000003</v>
      </c>
      <c r="CU31">
        <f t="shared" si="37"/>
        <v>0</v>
      </c>
      <c r="CV31">
        <f t="shared" si="38"/>
        <v>0.44</v>
      </c>
      <c r="CW31">
        <f t="shared" si="39"/>
        <v>0.48</v>
      </c>
      <c r="CX31">
        <f t="shared" si="40"/>
        <v>0</v>
      </c>
      <c r="CY31">
        <f t="shared" si="41"/>
        <v>4100.2299999999996</v>
      </c>
      <c r="CZ31">
        <f t="shared" si="42"/>
        <v>2211.36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17</v>
      </c>
      <c r="DW31" t="str">
        <f>'1.Смета.или.Акт'!D70</f>
        <v>ШТ</v>
      </c>
      <c r="DX31">
        <v>1</v>
      </c>
      <c r="EE31">
        <v>32653413</v>
      </c>
      <c r="EF31">
        <v>1</v>
      </c>
      <c r="EG31" t="s">
        <v>20</v>
      </c>
      <c r="EH31">
        <v>0</v>
      </c>
      <c r="EI31" t="s">
        <v>6</v>
      </c>
      <c r="EJ31">
        <v>1</v>
      </c>
      <c r="EK31">
        <v>33001</v>
      </c>
      <c r="EL31" t="s">
        <v>21</v>
      </c>
      <c r="EM31" t="s">
        <v>22</v>
      </c>
      <c r="EO31" t="s">
        <v>6</v>
      </c>
      <c r="EQ31">
        <v>0</v>
      </c>
      <c r="ER31">
        <f>ES31+ET31+EV31</f>
        <v>49.34</v>
      </c>
      <c r="ES31">
        <v>0</v>
      </c>
      <c r="ET31" s="54">
        <f>'1.Смета.или.Акт'!F72</f>
        <v>45.75</v>
      </c>
      <c r="EU31" s="54">
        <f>'1.Смета.или.Акт'!F73</f>
        <v>6.48</v>
      </c>
      <c r="EV31" s="54">
        <f>'1.Смета.или.Акт'!F71</f>
        <v>3.59</v>
      </c>
      <c r="EW31">
        <f>'1.Смета.или.Акт'!E76</f>
        <v>0.44</v>
      </c>
      <c r="EX31">
        <v>0.48</v>
      </c>
      <c r="EY31">
        <v>0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105</v>
      </c>
      <c r="FY31">
        <v>60</v>
      </c>
      <c r="GA31" t="s">
        <v>6</v>
      </c>
      <c r="GD31">
        <v>0</v>
      </c>
      <c r="GF31">
        <v>1064428026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22250</v>
      </c>
      <c r="GN31">
        <f t="shared" si="46"/>
        <v>22250</v>
      </c>
      <c r="GO31">
        <f t="shared" si="47"/>
        <v>0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ROW(SmtRes!A54)</f>
        <v>54</v>
      </c>
      <c r="D32" s="2">
        <f>ROW(EtalonRes!A54)</f>
        <v>54</v>
      </c>
      <c r="E32" s="2" t="s">
        <v>38</v>
      </c>
      <c r="F32" s="2" t="s">
        <v>39</v>
      </c>
      <c r="G32" s="2" t="s">
        <v>40</v>
      </c>
      <c r="H32" s="2" t="s">
        <v>17</v>
      </c>
      <c r="I32" s="2">
        <f>'1.Смета.или.Акт'!E78</f>
        <v>17</v>
      </c>
      <c r="J32" s="2">
        <v>0</v>
      </c>
      <c r="K32" s="2"/>
      <c r="L32" s="2"/>
      <c r="M32" s="2"/>
      <c r="N32" s="2"/>
      <c r="O32" s="2">
        <f t="shared" si="14"/>
        <v>3146</v>
      </c>
      <c r="P32" s="2">
        <f t="shared" si="15"/>
        <v>0</v>
      </c>
      <c r="Q32" s="2">
        <f t="shared" si="16"/>
        <v>2459</v>
      </c>
      <c r="R32" s="2">
        <f t="shared" si="17"/>
        <v>230</v>
      </c>
      <c r="S32" s="2">
        <f t="shared" si="18"/>
        <v>687</v>
      </c>
      <c r="T32" s="2">
        <f t="shared" si="19"/>
        <v>0</v>
      </c>
      <c r="U32" s="2">
        <f t="shared" si="20"/>
        <v>77.52</v>
      </c>
      <c r="V32" s="2">
        <f t="shared" si="21"/>
        <v>16.489999999999998</v>
      </c>
      <c r="W32" s="2">
        <f t="shared" si="22"/>
        <v>0</v>
      </c>
      <c r="X32" s="2">
        <f t="shared" si="23"/>
        <v>963</v>
      </c>
      <c r="Y32" s="2">
        <f t="shared" si="24"/>
        <v>550</v>
      </c>
      <c r="Z32" s="2"/>
      <c r="AA32" s="2">
        <v>34652951</v>
      </c>
      <c r="AB32" s="2">
        <f t="shared" si="25"/>
        <v>185.06</v>
      </c>
      <c r="AC32" s="2">
        <f>ROUND((ES32+(SUM(SmtRes!BC37:'SmtRes'!BC54)+SUM(EtalonRes!AL37:'EtalonRes'!AL54))),2)</f>
        <v>0.01</v>
      </c>
      <c r="AD32" s="2">
        <f>ROUND(((((ET32*1.2))-((EU32*1.2)))+AE32),2)</f>
        <v>144.65</v>
      </c>
      <c r="AE32" s="2">
        <f>ROUND(((EU32*1.2)),2)</f>
        <v>13.5</v>
      </c>
      <c r="AF32" s="2">
        <f>ROUND(((EV32*1.2)),2)</f>
        <v>40.4</v>
      </c>
      <c r="AG32" s="2">
        <f t="shared" si="29"/>
        <v>0</v>
      </c>
      <c r="AH32" s="2">
        <f>((EW32*1.2))</f>
        <v>4.5599999999999996</v>
      </c>
      <c r="AI32" s="2">
        <f>((EX32*1.2)+(SUM(SmtRes!BH37:'SmtRes'!BH54)+SUM(EtalonRes!AQ37:'EtalonRes'!AQ54)))</f>
        <v>0.97</v>
      </c>
      <c r="AJ32" s="2">
        <f t="shared" si="31"/>
        <v>0</v>
      </c>
      <c r="AK32" s="2">
        <v>199.82</v>
      </c>
      <c r="AL32" s="2">
        <v>45.61</v>
      </c>
      <c r="AM32" s="2">
        <v>120.54</v>
      </c>
      <c r="AN32" s="2">
        <v>11.25</v>
      </c>
      <c r="AO32" s="2">
        <v>33.67</v>
      </c>
      <c r="AP32" s="2">
        <v>0</v>
      </c>
      <c r="AQ32" s="2">
        <v>3.8</v>
      </c>
      <c r="AR32" s="2">
        <v>0.97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41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491</v>
      </c>
      <c r="CO32" s="2">
        <v>0</v>
      </c>
      <c r="CP32" s="2">
        <f t="shared" si="32"/>
        <v>3146</v>
      </c>
      <c r="CQ32" s="2">
        <f t="shared" si="33"/>
        <v>0.01</v>
      </c>
      <c r="CR32" s="2">
        <f t="shared" si="34"/>
        <v>144.65</v>
      </c>
      <c r="CS32" s="2">
        <f t="shared" si="35"/>
        <v>13.5</v>
      </c>
      <c r="CT32" s="2">
        <f t="shared" si="36"/>
        <v>40.4</v>
      </c>
      <c r="CU32" s="2">
        <f t="shared" si="37"/>
        <v>0</v>
      </c>
      <c r="CV32" s="2">
        <f t="shared" si="38"/>
        <v>4.5599999999999996</v>
      </c>
      <c r="CW32" s="2">
        <f t="shared" si="39"/>
        <v>0.97</v>
      </c>
      <c r="CX32" s="2">
        <f t="shared" si="40"/>
        <v>0</v>
      </c>
      <c r="CY32" s="2">
        <f t="shared" si="41"/>
        <v>962.85</v>
      </c>
      <c r="CZ32" s="2">
        <f t="shared" si="42"/>
        <v>550.20000000000005</v>
      </c>
      <c r="DA32" s="2"/>
      <c r="DB32" s="2"/>
      <c r="DC32" s="2" t="s">
        <v>6</v>
      </c>
      <c r="DD32" s="2" t="s">
        <v>6</v>
      </c>
      <c r="DE32" s="2" t="s">
        <v>19</v>
      </c>
      <c r="DF32" s="2" t="s">
        <v>19</v>
      </c>
      <c r="DG32" s="2" t="s">
        <v>19</v>
      </c>
      <c r="DH32" s="2" t="s">
        <v>6</v>
      </c>
      <c r="DI32" s="2" t="s">
        <v>19</v>
      </c>
      <c r="DJ32" s="2" t="s">
        <v>19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20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21</v>
      </c>
      <c r="EM32" s="2" t="s">
        <v>22</v>
      </c>
      <c r="EN32" s="2"/>
      <c r="EO32" s="2" t="s">
        <v>23</v>
      </c>
      <c r="EP32" s="2"/>
      <c r="EQ32" s="2">
        <v>0</v>
      </c>
      <c r="ER32" s="2">
        <v>199.82</v>
      </c>
      <c r="ES32" s="2">
        <v>45.61</v>
      </c>
      <c r="ET32" s="2">
        <v>120.54</v>
      </c>
      <c r="EU32" s="2">
        <v>11.25</v>
      </c>
      <c r="EV32" s="2">
        <v>33.67</v>
      </c>
      <c r="EW32" s="2">
        <v>3.8</v>
      </c>
      <c r="EX32" s="2">
        <v>0.97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-117476995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4659</v>
      </c>
      <c r="GN32" s="2">
        <f t="shared" si="46"/>
        <v>4659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ROW(SmtRes!A72)</f>
        <v>72</v>
      </c>
      <c r="D33">
        <f>ROW(EtalonRes!A72)</f>
        <v>72</v>
      </c>
      <c r="E33" t="s">
        <v>38</v>
      </c>
      <c r="F33" t="s">
        <v>39</v>
      </c>
      <c r="G33" t="s">
        <v>40</v>
      </c>
      <c r="H33" t="s">
        <v>17</v>
      </c>
      <c r="I33">
        <f>'1.Смета.или.Акт'!E78</f>
        <v>17</v>
      </c>
      <c r="J33">
        <v>0</v>
      </c>
      <c r="O33">
        <f t="shared" si="14"/>
        <v>43307</v>
      </c>
      <c r="P33">
        <f t="shared" si="15"/>
        <v>1</v>
      </c>
      <c r="Q33">
        <f t="shared" si="16"/>
        <v>30738</v>
      </c>
      <c r="R33">
        <f t="shared" si="17"/>
        <v>4200</v>
      </c>
      <c r="S33">
        <f t="shared" si="18"/>
        <v>12568</v>
      </c>
      <c r="T33">
        <f t="shared" si="19"/>
        <v>0</v>
      </c>
      <c r="U33">
        <f t="shared" si="20"/>
        <v>77.52</v>
      </c>
      <c r="V33">
        <f t="shared" si="21"/>
        <v>16.489999999999998</v>
      </c>
      <c r="W33">
        <f t="shared" si="22"/>
        <v>0</v>
      </c>
      <c r="X33">
        <f t="shared" si="23"/>
        <v>14924</v>
      </c>
      <c r="Y33">
        <f t="shared" si="24"/>
        <v>8049</v>
      </c>
      <c r="AA33">
        <v>34652952</v>
      </c>
      <c r="AB33">
        <f t="shared" si="25"/>
        <v>185.06</v>
      </c>
      <c r="AC33">
        <f>ROUND((ES33+(SUM(SmtRes!BC55:'SmtRes'!BC72)+SUM(EtalonRes!AL55:'EtalonRes'!AL72))),2)</f>
        <v>0.01</v>
      </c>
      <c r="AD33">
        <f>ROUND(((((ET33*1.2))-((EU33*1.2)))+AE33),2)</f>
        <v>144.65</v>
      </c>
      <c r="AE33">
        <f>ROUND(((EU33*1.2)),2)</f>
        <v>13.5</v>
      </c>
      <c r="AF33">
        <f>ROUND(((EV33*1.2)),2)</f>
        <v>40.4</v>
      </c>
      <c r="AG33">
        <f t="shared" si="29"/>
        <v>0</v>
      </c>
      <c r="AH33">
        <f>((EW33*1.2))</f>
        <v>4.5599999999999996</v>
      </c>
      <c r="AI33">
        <f>((EX33*1.2)+(SUM(SmtRes!BH55:'SmtRes'!BH72)+SUM(EtalonRes!AQ55:'EtalonRes'!AQ72)))</f>
        <v>0.97</v>
      </c>
      <c r="AJ33">
        <f t="shared" si="31"/>
        <v>0</v>
      </c>
      <c r="AK33">
        <f>AL33+AM33+AO33</f>
        <v>199.82</v>
      </c>
      <c r="AL33" s="54">
        <f>'1.Смета.или.Акт'!F82</f>
        <v>45.61</v>
      </c>
      <c r="AM33" s="54">
        <f>'1.Смета.или.Акт'!F80</f>
        <v>120.54</v>
      </c>
      <c r="AN33" s="54">
        <f>'1.Смета.или.Акт'!F81</f>
        <v>11.25</v>
      </c>
      <c r="AO33" s="54">
        <f>'1.Смета.или.Акт'!F79</f>
        <v>33.67</v>
      </c>
      <c r="AP33">
        <v>0</v>
      </c>
      <c r="AQ33">
        <f>'1.Смета.или.Акт'!E85</f>
        <v>3.8</v>
      </c>
      <c r="AR33">
        <v>0.97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f>'1.Смета.или.Акт'!J82</f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41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F33">
        <v>0</v>
      </c>
      <c r="CG33">
        <v>0</v>
      </c>
      <c r="CM33">
        <v>0</v>
      </c>
      <c r="CN33" t="s">
        <v>491</v>
      </c>
      <c r="CO33">
        <v>0</v>
      </c>
      <c r="CP33">
        <f t="shared" si="32"/>
        <v>43307</v>
      </c>
      <c r="CQ33">
        <f t="shared" si="33"/>
        <v>7.4999999999999997E-2</v>
      </c>
      <c r="CR33">
        <f t="shared" si="34"/>
        <v>1808.125</v>
      </c>
      <c r="CS33">
        <f t="shared" si="35"/>
        <v>247.05</v>
      </c>
      <c r="CT33">
        <f t="shared" si="36"/>
        <v>739.32</v>
      </c>
      <c r="CU33">
        <f t="shared" si="37"/>
        <v>0</v>
      </c>
      <c r="CV33">
        <f t="shared" si="38"/>
        <v>4.5599999999999996</v>
      </c>
      <c r="CW33">
        <f t="shared" si="39"/>
        <v>0.97</v>
      </c>
      <c r="CX33">
        <f t="shared" si="40"/>
        <v>0</v>
      </c>
      <c r="CY33">
        <f t="shared" si="41"/>
        <v>14923.52</v>
      </c>
      <c r="CZ33">
        <f t="shared" si="42"/>
        <v>8048.64</v>
      </c>
      <c r="DC33" t="s">
        <v>6</v>
      </c>
      <c r="DD33" t="s">
        <v>6</v>
      </c>
      <c r="DE33" t="s">
        <v>19</v>
      </c>
      <c r="DF33" t="s">
        <v>19</v>
      </c>
      <c r="DG33" t="s">
        <v>19</v>
      </c>
      <c r="DH33" t="s">
        <v>6</v>
      </c>
      <c r="DI33" t="s">
        <v>19</v>
      </c>
      <c r="DJ33" t="s">
        <v>19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tr">
        <f>'1.Смета.или.Акт'!D78</f>
        <v>ШТ</v>
      </c>
      <c r="DX33">
        <v>1</v>
      </c>
      <c r="EE33">
        <v>32653413</v>
      </c>
      <c r="EF33">
        <v>1</v>
      </c>
      <c r="EG33" t="s">
        <v>20</v>
      </c>
      <c r="EH33">
        <v>0</v>
      </c>
      <c r="EI33" t="s">
        <v>6</v>
      </c>
      <c r="EJ33">
        <v>1</v>
      </c>
      <c r="EK33">
        <v>33001</v>
      </c>
      <c r="EL33" t="s">
        <v>21</v>
      </c>
      <c r="EM33" t="s">
        <v>22</v>
      </c>
      <c r="EO33" t="s">
        <v>23</v>
      </c>
      <c r="EQ33">
        <v>0</v>
      </c>
      <c r="ER33">
        <f>ES33+ET33+EV33</f>
        <v>199.82</v>
      </c>
      <c r="ES33" s="54">
        <f>'1.Смета.или.Акт'!F82</f>
        <v>45.61</v>
      </c>
      <c r="ET33" s="54">
        <f>'1.Смета.или.Акт'!F80</f>
        <v>120.54</v>
      </c>
      <c r="EU33" s="54">
        <f>'1.Смета.или.Акт'!F81</f>
        <v>11.25</v>
      </c>
      <c r="EV33" s="54">
        <f>'1.Смета.или.Акт'!F79</f>
        <v>33.67</v>
      </c>
      <c r="EW33">
        <f>'1.Смета.или.Акт'!E85</f>
        <v>3.8</v>
      </c>
      <c r="EX33">
        <v>0.97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105</v>
      </c>
      <c r="FY33">
        <v>60</v>
      </c>
      <c r="GA33" t="s">
        <v>6</v>
      </c>
      <c r="GD33">
        <v>0</v>
      </c>
      <c r="GF33">
        <v>-117476995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66280</v>
      </c>
      <c r="GN33">
        <f t="shared" si="46"/>
        <v>66280</v>
      </c>
      <c r="GO33">
        <f t="shared" si="47"/>
        <v>0</v>
      </c>
      <c r="GP33">
        <f t="shared" si="48"/>
        <v>0</v>
      </c>
      <c r="GR33">
        <v>0</v>
      </c>
      <c r="GS33">
        <v>3</v>
      </c>
      <c r="GT33">
        <v>0</v>
      </c>
      <c r="GU33" t="s">
        <v>6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52</v>
      </c>
      <c r="D34" s="2"/>
      <c r="E34" s="2" t="s">
        <v>42</v>
      </c>
      <c r="F34" s="2" t="s">
        <v>43</v>
      </c>
      <c r="G34" s="2" t="s">
        <v>44</v>
      </c>
      <c r="H34" s="2" t="s">
        <v>45</v>
      </c>
      <c r="I34" s="2">
        <f>I32*J34</f>
        <v>17</v>
      </c>
      <c r="J34" s="2">
        <v>1</v>
      </c>
      <c r="K34" s="2"/>
      <c r="L34" s="2"/>
      <c r="M34" s="2"/>
      <c r="N34" s="2"/>
      <c r="O34" s="2">
        <f t="shared" si="14"/>
        <v>17272</v>
      </c>
      <c r="P34" s="2">
        <f t="shared" si="15"/>
        <v>17272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34652951</v>
      </c>
      <c r="AB34" s="2">
        <f t="shared" si="25"/>
        <v>1016</v>
      </c>
      <c r="AC34" s="2">
        <f t="shared" ref="AC34:AC61" si="51">ROUND((ES34),2)</f>
        <v>1016</v>
      </c>
      <c r="AD34" s="2">
        <f t="shared" ref="AD34:AD61" si="52">ROUND((((ET34)-(EU34))+AE34),2)</f>
        <v>0</v>
      </c>
      <c r="AE34" s="2">
        <f t="shared" ref="AE34:AE61" si="53">ROUND((EU34),2)</f>
        <v>0</v>
      </c>
      <c r="AF34" s="2">
        <f t="shared" ref="AF34:AF61" si="54">ROUND((EV34),2)</f>
        <v>0</v>
      </c>
      <c r="AG34" s="2">
        <f t="shared" si="29"/>
        <v>0</v>
      </c>
      <c r="AH34" s="2">
        <f t="shared" ref="AH34:AH61" si="55">(EW34)</f>
        <v>0</v>
      </c>
      <c r="AI34" s="2">
        <f t="shared" ref="AI34:AI61" si="56">(EX34)</f>
        <v>0</v>
      </c>
      <c r="AJ34" s="2">
        <f t="shared" si="31"/>
        <v>0</v>
      </c>
      <c r="AK34" s="2">
        <v>1016</v>
      </c>
      <c r="AL34" s="2">
        <v>1016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17272</v>
      </c>
      <c r="CQ34" s="2">
        <f t="shared" si="33"/>
        <v>1016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45</v>
      </c>
      <c r="DW34" s="2" t="s">
        <v>45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47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48</v>
      </c>
      <c r="EM34" s="2" t="s">
        <v>49</v>
      </c>
      <c r="EN34" s="2"/>
      <c r="EO34" s="2" t="s">
        <v>6</v>
      </c>
      <c r="EP34" s="2"/>
      <c r="EQ34" s="2">
        <v>0</v>
      </c>
      <c r="ER34" s="2">
        <v>14.4</v>
      </c>
      <c r="ES34" s="2">
        <v>1016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445135153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17272</v>
      </c>
      <c r="GN34" s="2">
        <f t="shared" si="46"/>
        <v>17272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70</v>
      </c>
      <c r="E35" t="s">
        <v>42</v>
      </c>
      <c r="F35" t="str">
        <f>'1.Смета.или.Акт'!B86</f>
        <v>Накладная</v>
      </c>
      <c r="G35" t="str">
        <f>'1.Смета.или.Акт'!C86</f>
        <v>Стойка жБ СВ 110-5</v>
      </c>
      <c r="H35" t="s">
        <v>45</v>
      </c>
      <c r="I35">
        <f>I33*J35</f>
        <v>17</v>
      </c>
      <c r="J35">
        <v>1</v>
      </c>
      <c r="O35">
        <f t="shared" si="14"/>
        <v>129540</v>
      </c>
      <c r="P35">
        <f t="shared" si="15"/>
        <v>129540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34652952</v>
      </c>
      <c r="AB35">
        <f t="shared" si="25"/>
        <v>1016</v>
      </c>
      <c r="AC35">
        <f t="shared" si="51"/>
        <v>1016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1016</v>
      </c>
      <c r="AL35" s="54">
        <f>'1.Смета.или.Акт'!F86</f>
        <v>1016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'1.Смета.или.Акт'!J86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129540</v>
      </c>
      <c r="CQ35">
        <f t="shared" si="33"/>
        <v>7620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45</v>
      </c>
      <c r="DW35" t="str">
        <f>'1.Смета.или.Акт'!D86</f>
        <v>шт.</v>
      </c>
      <c r="DX35">
        <v>1</v>
      </c>
      <c r="EE35">
        <v>32653291</v>
      </c>
      <c r="EF35">
        <v>20</v>
      </c>
      <c r="EG35" t="s">
        <v>47</v>
      </c>
      <c r="EH35">
        <v>0</v>
      </c>
      <c r="EI35" t="s">
        <v>6</v>
      </c>
      <c r="EJ35">
        <v>1</v>
      </c>
      <c r="EK35">
        <v>500001</v>
      </c>
      <c r="EL35" t="s">
        <v>48</v>
      </c>
      <c r="EM35" t="s">
        <v>49</v>
      </c>
      <c r="EO35" t="s">
        <v>6</v>
      </c>
      <c r="EQ35">
        <v>0</v>
      </c>
      <c r="ER35">
        <v>1016</v>
      </c>
      <c r="ES35" s="54">
        <f>'1.Смета.или.Акт'!F86</f>
        <v>1016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7620</v>
      </c>
      <c r="FQ35">
        <v>0</v>
      </c>
      <c r="FR35">
        <f t="shared" si="43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445135153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129540</v>
      </c>
      <c r="GN35">
        <f t="shared" si="46"/>
        <v>129540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53</v>
      </c>
      <c r="D36" s="2"/>
      <c r="E36" s="2" t="s">
        <v>51</v>
      </c>
      <c r="F36" s="2" t="s">
        <v>43</v>
      </c>
      <c r="G36" s="2" t="s">
        <v>52</v>
      </c>
      <c r="H36" s="2" t="s">
        <v>45</v>
      </c>
      <c r="I36" s="2">
        <f>I32*J36</f>
        <v>25</v>
      </c>
      <c r="J36" s="2">
        <v>1.4705882352941178</v>
      </c>
      <c r="K36" s="2"/>
      <c r="L36" s="2"/>
      <c r="M36" s="2"/>
      <c r="N36" s="2"/>
      <c r="O36" s="2">
        <f t="shared" si="14"/>
        <v>6576</v>
      </c>
      <c r="P36" s="2">
        <f t="shared" si="15"/>
        <v>6576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34652951</v>
      </c>
      <c r="AB36" s="2">
        <f t="shared" si="25"/>
        <v>263.02999999999997</v>
      </c>
      <c r="AC36" s="2">
        <f t="shared" si="51"/>
        <v>263.02999999999997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263.02999999999997</v>
      </c>
      <c r="AL36" s="2">
        <v>263.02999999999997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53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6576</v>
      </c>
      <c r="CQ36" s="2">
        <f t="shared" si="33"/>
        <v>263.02999999999997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45</v>
      </c>
      <c r="DW36" s="2" t="s">
        <v>45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47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48</v>
      </c>
      <c r="EM36" s="2" t="s">
        <v>49</v>
      </c>
      <c r="EN36" s="2"/>
      <c r="EO36" s="2" t="s">
        <v>6</v>
      </c>
      <c r="EP36" s="2"/>
      <c r="EQ36" s="2">
        <v>0</v>
      </c>
      <c r="ER36" s="2">
        <v>9661.5</v>
      </c>
      <c r="ES36" s="2">
        <v>263.02999999999997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54</v>
      </c>
      <c r="GB36" s="2"/>
      <c r="GC36" s="2"/>
      <c r="GD36" s="2">
        <v>0</v>
      </c>
      <c r="GE36" s="2"/>
      <c r="GF36" s="2">
        <v>600057312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6576</v>
      </c>
      <c r="GN36" s="2">
        <f t="shared" si="46"/>
        <v>6576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71</v>
      </c>
      <c r="E37" t="s">
        <v>51</v>
      </c>
      <c r="F37" t="str">
        <f>'1.Смета.или.Акт'!B88</f>
        <v>Накладная</v>
      </c>
      <c r="G37" t="str">
        <f>'1.Смета.или.Акт'!C88</f>
        <v>Траверса с хомутом</v>
      </c>
      <c r="H37" t="s">
        <v>45</v>
      </c>
      <c r="I37">
        <f>I33*J37</f>
        <v>25</v>
      </c>
      <c r="J37">
        <v>1.4705882352941178</v>
      </c>
      <c r="O37">
        <f t="shared" si="14"/>
        <v>49318</v>
      </c>
      <c r="P37">
        <f t="shared" si="15"/>
        <v>49318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34652952</v>
      </c>
      <c r="AB37">
        <f t="shared" si="25"/>
        <v>263.02999999999997</v>
      </c>
      <c r="AC37">
        <f t="shared" si="51"/>
        <v>263.02999999999997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263.02999999999997</v>
      </c>
      <c r="AL37" s="54">
        <f>'1.Смета.или.Акт'!F88</f>
        <v>263.02999999999997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'1.Смета.или.Акт'!J88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53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49318</v>
      </c>
      <c r="CQ37">
        <f t="shared" si="33"/>
        <v>1972.7249999999999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45</v>
      </c>
      <c r="DW37" t="str">
        <f>'1.Смета.или.Акт'!D88</f>
        <v>шт.</v>
      </c>
      <c r="DX37">
        <v>1</v>
      </c>
      <c r="EE37">
        <v>32653291</v>
      </c>
      <c r="EF37">
        <v>20</v>
      </c>
      <c r="EG37" t="s">
        <v>47</v>
      </c>
      <c r="EH37">
        <v>0</v>
      </c>
      <c r="EI37" t="s">
        <v>6</v>
      </c>
      <c r="EJ37">
        <v>1</v>
      </c>
      <c r="EK37">
        <v>500001</v>
      </c>
      <c r="EL37" t="s">
        <v>48</v>
      </c>
      <c r="EM37" t="s">
        <v>49</v>
      </c>
      <c r="EO37" t="s">
        <v>6</v>
      </c>
      <c r="EQ37">
        <v>0</v>
      </c>
      <c r="ER37">
        <v>285.91000000000003</v>
      </c>
      <c r="ES37" s="54">
        <f>'1.Смета.или.Акт'!F88</f>
        <v>263.02999999999997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1972.75</v>
      </c>
      <c r="FQ37">
        <v>0</v>
      </c>
      <c r="FR37">
        <f t="shared" si="43"/>
        <v>0</v>
      </c>
      <c r="FS37">
        <v>0</v>
      </c>
      <c r="FX37">
        <v>0</v>
      </c>
      <c r="FY37">
        <v>0</v>
      </c>
      <c r="GA37" t="s">
        <v>54</v>
      </c>
      <c r="GD37">
        <v>0</v>
      </c>
      <c r="GF37">
        <v>600057312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49318</v>
      </c>
      <c r="GN37">
        <f t="shared" si="46"/>
        <v>49318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54</v>
      </c>
      <c r="D38" s="2"/>
      <c r="E38" s="2" t="s">
        <v>55</v>
      </c>
      <c r="F38" s="2" t="s">
        <v>43</v>
      </c>
      <c r="G38" s="2" t="s">
        <v>56</v>
      </c>
      <c r="H38" s="2" t="s">
        <v>45</v>
      </c>
      <c r="I38" s="2">
        <f>I32*J38</f>
        <v>40</v>
      </c>
      <c r="J38" s="2">
        <v>2.3529411764705883</v>
      </c>
      <c r="K38" s="2"/>
      <c r="L38" s="2"/>
      <c r="M38" s="2"/>
      <c r="N38" s="2"/>
      <c r="O38" s="2">
        <f t="shared" si="14"/>
        <v>698</v>
      </c>
      <c r="P38" s="2">
        <f t="shared" si="15"/>
        <v>698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34652951</v>
      </c>
      <c r="AB38" s="2">
        <f t="shared" si="25"/>
        <v>17.440000000000001</v>
      </c>
      <c r="AC38" s="2">
        <f t="shared" si="51"/>
        <v>17.440000000000001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17.440000000000001</v>
      </c>
      <c r="AL38" s="2">
        <v>17.440000000000001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57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698</v>
      </c>
      <c r="CQ38" s="2">
        <f t="shared" si="33"/>
        <v>17.440000000000001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45</v>
      </c>
      <c r="DW38" s="2" t="s">
        <v>45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47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48</v>
      </c>
      <c r="EM38" s="2" t="s">
        <v>49</v>
      </c>
      <c r="EN38" s="2"/>
      <c r="EO38" s="2" t="s">
        <v>6</v>
      </c>
      <c r="EP38" s="2"/>
      <c r="EQ38" s="2">
        <v>0</v>
      </c>
      <c r="ER38" s="2">
        <v>9040.01</v>
      </c>
      <c r="ES38" s="2">
        <v>17.440000000000001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58</v>
      </c>
      <c r="GB38" s="2"/>
      <c r="GC38" s="2"/>
      <c r="GD38" s="2">
        <v>0</v>
      </c>
      <c r="GE38" s="2"/>
      <c r="GF38" s="2">
        <v>-535556701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698</v>
      </c>
      <c r="GN38" s="2">
        <f t="shared" si="46"/>
        <v>698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72</v>
      </c>
      <c r="E39" t="s">
        <v>55</v>
      </c>
      <c r="F39" t="str">
        <f>'1.Смета.или.Акт'!B90</f>
        <v>Накладная</v>
      </c>
      <c r="G39" t="str">
        <f>'1.Смета.или.Акт'!C90</f>
        <v>Зажим ПС 2-1</v>
      </c>
      <c r="H39" t="s">
        <v>45</v>
      </c>
      <c r="I39">
        <f>I33*J39</f>
        <v>40</v>
      </c>
      <c r="J39">
        <v>2.3529411764705883</v>
      </c>
      <c r="O39">
        <f t="shared" si="14"/>
        <v>5232</v>
      </c>
      <c r="P39">
        <f t="shared" si="15"/>
        <v>5232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34652952</v>
      </c>
      <c r="AB39">
        <f t="shared" si="25"/>
        <v>17.440000000000001</v>
      </c>
      <c r="AC39">
        <f t="shared" si="51"/>
        <v>17.440000000000001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17.440000000000001</v>
      </c>
      <c r="AL39" s="54">
        <f>'1.Смета.или.Акт'!F90</f>
        <v>17.440000000000001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'1.Смета.или.Акт'!J90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57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5232</v>
      </c>
      <c r="CQ39">
        <f t="shared" si="33"/>
        <v>130.80000000000001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45</v>
      </c>
      <c r="DW39" t="str">
        <f>'1.Смета.или.Акт'!D90</f>
        <v>шт.</v>
      </c>
      <c r="DX39">
        <v>1</v>
      </c>
      <c r="EE39">
        <v>32653291</v>
      </c>
      <c r="EF39">
        <v>20</v>
      </c>
      <c r="EG39" t="s">
        <v>47</v>
      </c>
      <c r="EH39">
        <v>0</v>
      </c>
      <c r="EI39" t="s">
        <v>6</v>
      </c>
      <c r="EJ39">
        <v>1</v>
      </c>
      <c r="EK39">
        <v>500001</v>
      </c>
      <c r="EL39" t="s">
        <v>48</v>
      </c>
      <c r="EM39" t="s">
        <v>49</v>
      </c>
      <c r="EO39" t="s">
        <v>6</v>
      </c>
      <c r="EQ39">
        <v>0</v>
      </c>
      <c r="ER39">
        <v>18.96</v>
      </c>
      <c r="ES39" s="54">
        <f>'1.Смета.или.Акт'!F90</f>
        <v>17.440000000000001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130.82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58</v>
      </c>
      <c r="GD39">
        <v>0</v>
      </c>
      <c r="GF39">
        <v>-535556701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5232</v>
      </c>
      <c r="GN39">
        <f t="shared" si="46"/>
        <v>5232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41</v>
      </c>
      <c r="D40" s="2"/>
      <c r="E40" s="2" t="s">
        <v>59</v>
      </c>
      <c r="F40" s="2" t="s">
        <v>60</v>
      </c>
      <c r="G40" s="2" t="s">
        <v>61</v>
      </c>
      <c r="H40" s="2" t="s">
        <v>62</v>
      </c>
      <c r="I40" s="2">
        <f>I32*J40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34652951</v>
      </c>
      <c r="AB40" s="2">
        <f t="shared" si="25"/>
        <v>0</v>
      </c>
      <c r="AC40" s="2">
        <f t="shared" si="51"/>
        <v>0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63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0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62</v>
      </c>
      <c r="DW40" s="2" t="s">
        <v>62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47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48</v>
      </c>
      <c r="EM40" s="2" t="s">
        <v>49</v>
      </c>
      <c r="EN40" s="2"/>
      <c r="EO40" s="2" t="s">
        <v>6</v>
      </c>
      <c r="EP40" s="2"/>
      <c r="EQ40" s="2">
        <v>0</v>
      </c>
      <c r="ER40" s="2">
        <v>1.82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64</v>
      </c>
      <c r="GB40" s="2"/>
      <c r="GC40" s="2"/>
      <c r="GD40" s="2">
        <v>0</v>
      </c>
      <c r="GE40" s="2"/>
      <c r="GF40" s="2">
        <v>813963326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0</v>
      </c>
      <c r="GN40" s="2">
        <f t="shared" si="46"/>
        <v>0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59</v>
      </c>
      <c r="E41" t="s">
        <v>59</v>
      </c>
      <c r="F41" t="s">
        <v>60</v>
      </c>
      <c r="G41" t="s">
        <v>61</v>
      </c>
      <c r="H41" t="s">
        <v>62</v>
      </c>
      <c r="I41">
        <f>I33*J41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34652952</v>
      </c>
      <c r="AB41">
        <f t="shared" si="25"/>
        <v>0</v>
      </c>
      <c r="AC41">
        <f t="shared" si="51"/>
        <v>0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63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0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62</v>
      </c>
      <c r="DW41" t="s">
        <v>62</v>
      </c>
      <c r="DX41">
        <v>1</v>
      </c>
      <c r="EE41">
        <v>32653291</v>
      </c>
      <c r="EF41">
        <v>20</v>
      </c>
      <c r="EG41" t="s">
        <v>47</v>
      </c>
      <c r="EH41">
        <v>0</v>
      </c>
      <c r="EI41" t="s">
        <v>6</v>
      </c>
      <c r="EJ41">
        <v>1</v>
      </c>
      <c r="EK41">
        <v>500001</v>
      </c>
      <c r="EL41" t="s">
        <v>48</v>
      </c>
      <c r="EM41" t="s">
        <v>49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64</v>
      </c>
      <c r="GD41">
        <v>0</v>
      </c>
      <c r="GF41">
        <v>813963326</v>
      </c>
      <c r="GG41">
        <v>2</v>
      </c>
      <c r="GH41">
        <v>0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0</v>
      </c>
      <c r="GN41">
        <f t="shared" si="46"/>
        <v>0</v>
      </c>
      <c r="GO41">
        <f t="shared" si="47"/>
        <v>0</v>
      </c>
      <c r="GP41">
        <f t="shared" si="48"/>
        <v>0</v>
      </c>
      <c r="GR41">
        <v>1</v>
      </c>
      <c r="GS41">
        <v>4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42</v>
      </c>
      <c r="D42" s="2"/>
      <c r="E42" s="2" t="s">
        <v>65</v>
      </c>
      <c r="F42" s="2" t="s">
        <v>66</v>
      </c>
      <c r="G42" s="2" t="s">
        <v>67</v>
      </c>
      <c r="H42" s="2" t="s">
        <v>45</v>
      </c>
      <c r="I42" s="2">
        <f>I32*J42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34652951</v>
      </c>
      <c r="AB42" s="2">
        <f t="shared" si="25"/>
        <v>3358.74</v>
      </c>
      <c r="AC42" s="2">
        <f t="shared" si="51"/>
        <v>3358.74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3358.74</v>
      </c>
      <c r="AL42" s="2">
        <v>3358.74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68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0</v>
      </c>
      <c r="CQ42" s="2">
        <f t="shared" si="33"/>
        <v>3358.74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45</v>
      </c>
      <c r="DW42" s="2" t="s">
        <v>45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47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48</v>
      </c>
      <c r="EM42" s="2" t="s">
        <v>49</v>
      </c>
      <c r="EN42" s="2"/>
      <c r="EO42" s="2" t="s">
        <v>6</v>
      </c>
      <c r="EP42" s="2"/>
      <c r="EQ42" s="2">
        <v>0</v>
      </c>
      <c r="ER42" s="2">
        <v>3358.74</v>
      </c>
      <c r="ES42" s="2">
        <v>3358.74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139708595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0</v>
      </c>
      <c r="GN42" s="2">
        <f t="shared" si="46"/>
        <v>0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60</v>
      </c>
      <c r="E43" t="s">
        <v>65</v>
      </c>
      <c r="F43" t="s">
        <v>66</v>
      </c>
      <c r="G43" t="s">
        <v>67</v>
      </c>
      <c r="H43" t="s">
        <v>45</v>
      </c>
      <c r="I43">
        <f>I33*J43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34652952</v>
      </c>
      <c r="AB43">
        <f t="shared" si="25"/>
        <v>3358.74</v>
      </c>
      <c r="AC43">
        <f t="shared" si="51"/>
        <v>3358.74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3358.74</v>
      </c>
      <c r="AL43">
        <v>3358.74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68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0</v>
      </c>
      <c r="CQ43">
        <f t="shared" si="33"/>
        <v>25190.55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45</v>
      </c>
      <c r="DW43" t="s">
        <v>45</v>
      </c>
      <c r="DX43">
        <v>1</v>
      </c>
      <c r="EE43">
        <v>32653291</v>
      </c>
      <c r="EF43">
        <v>20</v>
      </c>
      <c r="EG43" t="s">
        <v>47</v>
      </c>
      <c r="EH43">
        <v>0</v>
      </c>
      <c r="EI43" t="s">
        <v>6</v>
      </c>
      <c r="EJ43">
        <v>1</v>
      </c>
      <c r="EK43">
        <v>500001</v>
      </c>
      <c r="EL43" t="s">
        <v>48</v>
      </c>
      <c r="EM43" t="s">
        <v>49</v>
      </c>
      <c r="EO43" t="s">
        <v>6</v>
      </c>
      <c r="EQ43">
        <v>0</v>
      </c>
      <c r="ER43">
        <v>3358.74</v>
      </c>
      <c r="ES43">
        <v>3358.74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3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139708595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0</v>
      </c>
      <c r="GN43">
        <f t="shared" si="46"/>
        <v>0</v>
      </c>
      <c r="GO43">
        <f t="shared" si="47"/>
        <v>0</v>
      </c>
      <c r="GP43">
        <f t="shared" si="48"/>
        <v>0</v>
      </c>
      <c r="GR43">
        <v>0</v>
      </c>
      <c r="GS43">
        <v>3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43</v>
      </c>
      <c r="D44" s="2"/>
      <c r="E44" s="2" t="s">
        <v>69</v>
      </c>
      <c r="F44" s="2" t="s">
        <v>70</v>
      </c>
      <c r="G44" s="2" t="s">
        <v>71</v>
      </c>
      <c r="H44" s="2" t="s">
        <v>72</v>
      </c>
      <c r="I44" s="2">
        <f>I32*J44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34652951</v>
      </c>
      <c r="AB44" s="2">
        <f t="shared" si="25"/>
        <v>0</v>
      </c>
      <c r="AC44" s="2">
        <f t="shared" si="51"/>
        <v>0</v>
      </c>
      <c r="AD44" s="2">
        <f t="shared" si="52"/>
        <v>0</v>
      </c>
      <c r="AE44" s="2">
        <f t="shared" si="53"/>
        <v>0</v>
      </c>
      <c r="AF44" s="2">
        <f t="shared" si="54"/>
        <v>0</v>
      </c>
      <c r="AG44" s="2">
        <f t="shared" si="29"/>
        <v>0</v>
      </c>
      <c r="AH44" s="2">
        <f t="shared" si="55"/>
        <v>0</v>
      </c>
      <c r="AI44" s="2">
        <f t="shared" si="56"/>
        <v>0</v>
      </c>
      <c r="AJ44" s="2">
        <f t="shared" si="31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0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0</v>
      </c>
      <c r="CU44" s="2">
        <f t="shared" si="37"/>
        <v>0</v>
      </c>
      <c r="CV44" s="2">
        <f t="shared" si="38"/>
        <v>0</v>
      </c>
      <c r="CW44" s="2">
        <f t="shared" si="39"/>
        <v>0</v>
      </c>
      <c r="CX44" s="2">
        <f t="shared" si="40"/>
        <v>0</v>
      </c>
      <c r="CY44" s="2">
        <f t="shared" si="41"/>
        <v>0</v>
      </c>
      <c r="CZ44" s="2">
        <f t="shared" si="42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72</v>
      </c>
      <c r="DW44" s="2" t="s">
        <v>72</v>
      </c>
      <c r="DX44" s="2">
        <v>1000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47</v>
      </c>
      <c r="EH44" s="2">
        <v>0</v>
      </c>
      <c r="EI44" s="2" t="s">
        <v>6</v>
      </c>
      <c r="EJ44" s="2">
        <v>1</v>
      </c>
      <c r="EK44" s="2">
        <v>0</v>
      </c>
      <c r="EL44" s="2" t="s">
        <v>73</v>
      </c>
      <c r="EM44" s="2" t="s">
        <v>74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1602794472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0</v>
      </c>
      <c r="GN44" s="2">
        <f t="shared" si="46"/>
        <v>0</v>
      </c>
      <c r="GO44" s="2">
        <f t="shared" si="47"/>
        <v>0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61</v>
      </c>
      <c r="E45" t="s">
        <v>69</v>
      </c>
      <c r="F45" t="s">
        <v>70</v>
      </c>
      <c r="G45" t="s">
        <v>71</v>
      </c>
      <c r="H45" t="s">
        <v>72</v>
      </c>
      <c r="I45">
        <f>I33*J45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34652952</v>
      </c>
      <c r="AB45">
        <f t="shared" si="25"/>
        <v>0</v>
      </c>
      <c r="AC45">
        <f t="shared" si="51"/>
        <v>0</v>
      </c>
      <c r="AD45">
        <f t="shared" si="52"/>
        <v>0</v>
      </c>
      <c r="AE45">
        <f t="shared" si="53"/>
        <v>0</v>
      </c>
      <c r="AF45">
        <f t="shared" si="54"/>
        <v>0</v>
      </c>
      <c r="AG45">
        <f t="shared" si="29"/>
        <v>0</v>
      </c>
      <c r="AH45">
        <f t="shared" si="55"/>
        <v>0</v>
      </c>
      <c r="AI45">
        <f t="shared" si="56"/>
        <v>0</v>
      </c>
      <c r="AJ45">
        <f t="shared" si="31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0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0</v>
      </c>
      <c r="CU45">
        <f t="shared" si="37"/>
        <v>0</v>
      </c>
      <c r="CV45">
        <f t="shared" si="38"/>
        <v>0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72</v>
      </c>
      <c r="DW45" t="s">
        <v>72</v>
      </c>
      <c r="DX45">
        <v>1000</v>
      </c>
      <c r="EE45">
        <v>32653299</v>
      </c>
      <c r="EF45">
        <v>20</v>
      </c>
      <c r="EG45" t="s">
        <v>47</v>
      </c>
      <c r="EH45">
        <v>0</v>
      </c>
      <c r="EI45" t="s">
        <v>6</v>
      </c>
      <c r="EJ45">
        <v>1</v>
      </c>
      <c r="EK45">
        <v>0</v>
      </c>
      <c r="EL45" t="s">
        <v>73</v>
      </c>
      <c r="EM45" t="s">
        <v>74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3"/>
        <v>0</v>
      </c>
      <c r="FS45">
        <v>0</v>
      </c>
      <c r="FV45" t="s">
        <v>24</v>
      </c>
      <c r="FW45" t="s">
        <v>25</v>
      </c>
      <c r="FX45">
        <v>106</v>
      </c>
      <c r="FY45">
        <v>65</v>
      </c>
      <c r="GA45" t="s">
        <v>6</v>
      </c>
      <c r="GD45">
        <v>0</v>
      </c>
      <c r="GF45">
        <v>1602794472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0</v>
      </c>
      <c r="GN45">
        <f t="shared" si="46"/>
        <v>0</v>
      </c>
      <c r="GO45">
        <f t="shared" si="47"/>
        <v>0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44</v>
      </c>
      <c r="D46" s="2"/>
      <c r="E46" s="2" t="s">
        <v>75</v>
      </c>
      <c r="F46" s="2" t="s">
        <v>76</v>
      </c>
      <c r="G46" s="2" t="s">
        <v>77</v>
      </c>
      <c r="H46" s="2" t="s">
        <v>62</v>
      </c>
      <c r="I46" s="2">
        <f>I32*J46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34652951</v>
      </c>
      <c r="AB46" s="2">
        <f t="shared" si="25"/>
        <v>0</v>
      </c>
      <c r="AC46" s="2">
        <f t="shared" si="51"/>
        <v>0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0</v>
      </c>
      <c r="CQ46" s="2">
        <f t="shared" si="33"/>
        <v>0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62</v>
      </c>
      <c r="DW46" s="2" t="s">
        <v>62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47</v>
      </c>
      <c r="EH46" s="2">
        <v>0</v>
      </c>
      <c r="EI46" s="2" t="s">
        <v>6</v>
      </c>
      <c r="EJ46" s="2">
        <v>1</v>
      </c>
      <c r="EK46" s="2">
        <v>0</v>
      </c>
      <c r="EL46" s="2" t="s">
        <v>73</v>
      </c>
      <c r="EM46" s="2" t="s">
        <v>74</v>
      </c>
      <c r="EN46" s="2"/>
      <c r="EO46" s="2" t="s">
        <v>6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-1111733769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0</v>
      </c>
      <c r="GN46" s="2">
        <f t="shared" si="46"/>
        <v>0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62</v>
      </c>
      <c r="E47" t="s">
        <v>75</v>
      </c>
      <c r="F47" t="s">
        <v>76</v>
      </c>
      <c r="G47" t="s">
        <v>77</v>
      </c>
      <c r="H47" t="s">
        <v>62</v>
      </c>
      <c r="I47">
        <f>I33*J47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34652952</v>
      </c>
      <c r="AB47">
        <f t="shared" si="25"/>
        <v>0</v>
      </c>
      <c r="AC47">
        <f t="shared" si="51"/>
        <v>0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0</v>
      </c>
      <c r="CQ47">
        <f t="shared" si="33"/>
        <v>0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62</v>
      </c>
      <c r="DW47" t="s">
        <v>62</v>
      </c>
      <c r="DX47">
        <v>1</v>
      </c>
      <c r="EE47">
        <v>32653299</v>
      </c>
      <c r="EF47">
        <v>20</v>
      </c>
      <c r="EG47" t="s">
        <v>47</v>
      </c>
      <c r="EH47">
        <v>0</v>
      </c>
      <c r="EI47" t="s">
        <v>6</v>
      </c>
      <c r="EJ47">
        <v>1</v>
      </c>
      <c r="EK47">
        <v>0</v>
      </c>
      <c r="EL47" t="s">
        <v>73</v>
      </c>
      <c r="EM47" t="s">
        <v>74</v>
      </c>
      <c r="EO47" t="s">
        <v>6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3"/>
        <v>0</v>
      </c>
      <c r="FS47">
        <v>0</v>
      </c>
      <c r="FV47" t="s">
        <v>24</v>
      </c>
      <c r="FW47" t="s">
        <v>25</v>
      </c>
      <c r="FX47">
        <v>106</v>
      </c>
      <c r="FY47">
        <v>65</v>
      </c>
      <c r="GA47" t="s">
        <v>6</v>
      </c>
      <c r="GD47">
        <v>0</v>
      </c>
      <c r="GF47">
        <v>-1111733769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0</v>
      </c>
      <c r="GN47">
        <f t="shared" si="46"/>
        <v>0</v>
      </c>
      <c r="GO47">
        <f t="shared" si="47"/>
        <v>0</v>
      </c>
      <c r="GP47">
        <f t="shared" si="48"/>
        <v>0</v>
      </c>
      <c r="GR47">
        <v>0</v>
      </c>
      <c r="GS47">
        <v>3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45</v>
      </c>
      <c r="D48" s="2"/>
      <c r="E48" s="2" t="s">
        <v>78</v>
      </c>
      <c r="F48" s="2" t="s">
        <v>79</v>
      </c>
      <c r="G48" s="2" t="s">
        <v>80</v>
      </c>
      <c r="H48" s="2" t="s">
        <v>72</v>
      </c>
      <c r="I48" s="2">
        <f>I32*J48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34652951</v>
      </c>
      <c r="AB48" s="2">
        <f t="shared" si="25"/>
        <v>0</v>
      </c>
      <c r="AC48" s="2">
        <f t="shared" si="51"/>
        <v>0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0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72</v>
      </c>
      <c r="DW48" s="2" t="s">
        <v>72</v>
      </c>
      <c r="DX48" s="2">
        <v>1000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47</v>
      </c>
      <c r="EH48" s="2">
        <v>0</v>
      </c>
      <c r="EI48" s="2" t="s">
        <v>6</v>
      </c>
      <c r="EJ48" s="2">
        <v>1</v>
      </c>
      <c r="EK48" s="2">
        <v>0</v>
      </c>
      <c r="EL48" s="2" t="s">
        <v>73</v>
      </c>
      <c r="EM48" s="2" t="s">
        <v>74</v>
      </c>
      <c r="EN48" s="2"/>
      <c r="EO48" s="2" t="s">
        <v>6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6</v>
      </c>
      <c r="GB48" s="2"/>
      <c r="GC48" s="2"/>
      <c r="GD48" s="2">
        <v>0</v>
      </c>
      <c r="GE48" s="2"/>
      <c r="GF48" s="2">
        <v>1613753229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63</v>
      </c>
      <c r="E49" t="s">
        <v>78</v>
      </c>
      <c r="F49" t="s">
        <v>79</v>
      </c>
      <c r="G49" t="s">
        <v>80</v>
      </c>
      <c r="H49" t="s">
        <v>72</v>
      </c>
      <c r="I49">
        <f>I33*J49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34652952</v>
      </c>
      <c r="AB49">
        <f t="shared" si="25"/>
        <v>0</v>
      </c>
      <c r="AC49">
        <f t="shared" si="51"/>
        <v>0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0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72</v>
      </c>
      <c r="DW49" t="s">
        <v>72</v>
      </c>
      <c r="DX49">
        <v>1000</v>
      </c>
      <c r="EE49">
        <v>32653299</v>
      </c>
      <c r="EF49">
        <v>20</v>
      </c>
      <c r="EG49" t="s">
        <v>47</v>
      </c>
      <c r="EH49">
        <v>0</v>
      </c>
      <c r="EI49" t="s">
        <v>6</v>
      </c>
      <c r="EJ49">
        <v>1</v>
      </c>
      <c r="EK49">
        <v>0</v>
      </c>
      <c r="EL49" t="s">
        <v>73</v>
      </c>
      <c r="EM49" t="s">
        <v>74</v>
      </c>
      <c r="EO49" t="s">
        <v>6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V49" t="s">
        <v>24</v>
      </c>
      <c r="FW49" t="s">
        <v>25</v>
      </c>
      <c r="FX49">
        <v>106</v>
      </c>
      <c r="FY49">
        <v>65</v>
      </c>
      <c r="GA49" t="s">
        <v>6</v>
      </c>
      <c r="GD49">
        <v>0</v>
      </c>
      <c r="GF49">
        <v>1613753229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46</v>
      </c>
      <c r="D50" s="2"/>
      <c r="E50" s="2" t="s">
        <v>81</v>
      </c>
      <c r="F50" s="2" t="s">
        <v>82</v>
      </c>
      <c r="G50" s="2" t="s">
        <v>83</v>
      </c>
      <c r="H50" s="2" t="s">
        <v>72</v>
      </c>
      <c r="I50" s="2">
        <f>I32*J50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34652951</v>
      </c>
      <c r="AB50" s="2">
        <f t="shared" si="25"/>
        <v>15707</v>
      </c>
      <c r="AC50" s="2">
        <f t="shared" si="51"/>
        <v>15707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15707</v>
      </c>
      <c r="AL50" s="2">
        <v>15707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84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15707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72</v>
      </c>
      <c r="DW50" s="2" t="s">
        <v>72</v>
      </c>
      <c r="DX50" s="2">
        <v>1000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47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48</v>
      </c>
      <c r="EM50" s="2" t="s">
        <v>49</v>
      </c>
      <c r="EN50" s="2"/>
      <c r="EO50" s="2" t="s">
        <v>6</v>
      </c>
      <c r="EP50" s="2"/>
      <c r="EQ50" s="2">
        <v>0</v>
      </c>
      <c r="ER50" s="2">
        <v>15707</v>
      </c>
      <c r="ES50" s="2">
        <v>15707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-1843346877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64</v>
      </c>
      <c r="E51" t="s">
        <v>81</v>
      </c>
      <c r="F51" t="s">
        <v>82</v>
      </c>
      <c r="G51" t="s">
        <v>83</v>
      </c>
      <c r="H51" t="s">
        <v>72</v>
      </c>
      <c r="I51">
        <f>I33*J51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34652952</v>
      </c>
      <c r="AB51">
        <f t="shared" si="25"/>
        <v>15707</v>
      </c>
      <c r="AC51">
        <f t="shared" si="51"/>
        <v>15707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15707</v>
      </c>
      <c r="AL51">
        <v>15707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84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117802.5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72</v>
      </c>
      <c r="DW51" t="s">
        <v>72</v>
      </c>
      <c r="DX51">
        <v>1000</v>
      </c>
      <c r="EE51">
        <v>32653291</v>
      </c>
      <c r="EF51">
        <v>20</v>
      </c>
      <c r="EG51" t="s">
        <v>47</v>
      </c>
      <c r="EH51">
        <v>0</v>
      </c>
      <c r="EI51" t="s">
        <v>6</v>
      </c>
      <c r="EJ51">
        <v>1</v>
      </c>
      <c r="EK51">
        <v>500001</v>
      </c>
      <c r="EL51" t="s">
        <v>48</v>
      </c>
      <c r="EM51" t="s">
        <v>49</v>
      </c>
      <c r="EO51" t="s">
        <v>6</v>
      </c>
      <c r="EQ51">
        <v>0</v>
      </c>
      <c r="ER51">
        <v>15707</v>
      </c>
      <c r="ES51">
        <v>15707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-1843346877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47</v>
      </c>
      <c r="D52" s="2"/>
      <c r="E52" s="2" t="s">
        <v>85</v>
      </c>
      <c r="F52" s="2" t="s">
        <v>86</v>
      </c>
      <c r="G52" s="2" t="s">
        <v>87</v>
      </c>
      <c r="H52" s="2" t="s">
        <v>72</v>
      </c>
      <c r="I52" s="2">
        <f>I32*J52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34652951</v>
      </c>
      <c r="AB52" s="2">
        <f t="shared" si="25"/>
        <v>9550.01</v>
      </c>
      <c r="AC52" s="2">
        <f t="shared" si="51"/>
        <v>9550.01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9550.01</v>
      </c>
      <c r="AL52" s="2">
        <v>9550.01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88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9550.01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72</v>
      </c>
      <c r="DW52" s="2" t="s">
        <v>72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47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48</v>
      </c>
      <c r="EM52" s="2" t="s">
        <v>49</v>
      </c>
      <c r="EN52" s="2"/>
      <c r="EO52" s="2" t="s">
        <v>6</v>
      </c>
      <c r="EP52" s="2"/>
      <c r="EQ52" s="2">
        <v>0</v>
      </c>
      <c r="ER52" s="2">
        <v>9550.01</v>
      </c>
      <c r="ES52" s="2">
        <v>9550.01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654489916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65</v>
      </c>
      <c r="E53" t="s">
        <v>85</v>
      </c>
      <c r="F53" t="s">
        <v>86</v>
      </c>
      <c r="G53" t="s">
        <v>87</v>
      </c>
      <c r="H53" t="s">
        <v>72</v>
      </c>
      <c r="I53">
        <f>I33*J53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34652952</v>
      </c>
      <c r="AB53">
        <f t="shared" si="25"/>
        <v>9550.01</v>
      </c>
      <c r="AC53">
        <f t="shared" si="51"/>
        <v>9550.01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9550.01</v>
      </c>
      <c r="AL53">
        <v>9550.01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88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71625.074999999997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72</v>
      </c>
      <c r="DW53" t="s">
        <v>72</v>
      </c>
      <c r="DX53">
        <v>1000</v>
      </c>
      <c r="EE53">
        <v>32653291</v>
      </c>
      <c r="EF53">
        <v>20</v>
      </c>
      <c r="EG53" t="s">
        <v>47</v>
      </c>
      <c r="EH53">
        <v>0</v>
      </c>
      <c r="EI53" t="s">
        <v>6</v>
      </c>
      <c r="EJ53">
        <v>1</v>
      </c>
      <c r="EK53">
        <v>500001</v>
      </c>
      <c r="EL53" t="s">
        <v>48</v>
      </c>
      <c r="EM53" t="s">
        <v>49</v>
      </c>
      <c r="EO53" t="s">
        <v>6</v>
      </c>
      <c r="EQ53">
        <v>0</v>
      </c>
      <c r="ER53">
        <v>9550.01</v>
      </c>
      <c r="ES53">
        <v>9550.01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654489916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48</v>
      </c>
      <c r="D54" s="2"/>
      <c r="E54" s="2" t="s">
        <v>89</v>
      </c>
      <c r="F54" s="2" t="s">
        <v>90</v>
      </c>
      <c r="G54" s="2" t="s">
        <v>91</v>
      </c>
      <c r="H54" s="2" t="s">
        <v>92</v>
      </c>
      <c r="I54" s="2">
        <f>I32*J54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34652951</v>
      </c>
      <c r="AB54" s="2">
        <f t="shared" si="25"/>
        <v>610</v>
      </c>
      <c r="AC54" s="2">
        <f t="shared" si="51"/>
        <v>610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610</v>
      </c>
      <c r="AL54" s="2">
        <v>610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2</v>
      </c>
      <c r="BJ54" s="2" t="s">
        <v>93</v>
      </c>
      <c r="BK54" s="2"/>
      <c r="BL54" s="2"/>
      <c r="BM54" s="2">
        <v>500002</v>
      </c>
      <c r="BN54" s="2">
        <v>0</v>
      </c>
      <c r="BO54" s="2" t="s">
        <v>6</v>
      </c>
      <c r="BP54" s="2">
        <v>0</v>
      </c>
      <c r="BQ54" s="2">
        <v>21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610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92</v>
      </c>
      <c r="DW54" s="2" t="s">
        <v>92</v>
      </c>
      <c r="DX54" s="2">
        <v>100</v>
      </c>
      <c r="DY54" s="2"/>
      <c r="DZ54" s="2"/>
      <c r="EA54" s="2"/>
      <c r="EB54" s="2"/>
      <c r="EC54" s="2"/>
      <c r="ED54" s="2"/>
      <c r="EE54" s="2">
        <v>32653292</v>
      </c>
      <c r="EF54" s="2">
        <v>21</v>
      </c>
      <c r="EG54" s="2" t="s">
        <v>94</v>
      </c>
      <c r="EH54" s="2">
        <v>0</v>
      </c>
      <c r="EI54" s="2" t="s">
        <v>6</v>
      </c>
      <c r="EJ54" s="2">
        <v>2</v>
      </c>
      <c r="EK54" s="2">
        <v>500002</v>
      </c>
      <c r="EL54" s="2" t="s">
        <v>95</v>
      </c>
      <c r="EM54" s="2" t="s">
        <v>96</v>
      </c>
      <c r="EN54" s="2"/>
      <c r="EO54" s="2" t="s">
        <v>6</v>
      </c>
      <c r="EP54" s="2"/>
      <c r="EQ54" s="2">
        <v>0</v>
      </c>
      <c r="ER54" s="2">
        <v>610</v>
      </c>
      <c r="ES54" s="2">
        <v>610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6</v>
      </c>
      <c r="GB54" s="2"/>
      <c r="GC54" s="2"/>
      <c r="GD54" s="2">
        <v>0</v>
      </c>
      <c r="GE54" s="2"/>
      <c r="GF54" s="2">
        <v>1556400765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66</v>
      </c>
      <c r="E55" t="s">
        <v>89</v>
      </c>
      <c r="F55" t="s">
        <v>90</v>
      </c>
      <c r="G55" t="s">
        <v>91</v>
      </c>
      <c r="H55" t="s">
        <v>92</v>
      </c>
      <c r="I55">
        <f>I33*J55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34652952</v>
      </c>
      <c r="AB55">
        <f t="shared" si="25"/>
        <v>610</v>
      </c>
      <c r="AC55">
        <f t="shared" si="51"/>
        <v>610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610</v>
      </c>
      <c r="AL55">
        <v>610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2</v>
      </c>
      <c r="BJ55" t="s">
        <v>93</v>
      </c>
      <c r="BM55">
        <v>500002</v>
      </c>
      <c r="BN55">
        <v>0</v>
      </c>
      <c r="BO55" t="s">
        <v>6</v>
      </c>
      <c r="BP55">
        <v>0</v>
      </c>
      <c r="BQ55">
        <v>21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4575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92</v>
      </c>
      <c r="DW55" t="s">
        <v>92</v>
      </c>
      <c r="DX55">
        <v>100</v>
      </c>
      <c r="EE55">
        <v>32653292</v>
      </c>
      <c r="EF55">
        <v>21</v>
      </c>
      <c r="EG55" t="s">
        <v>94</v>
      </c>
      <c r="EH55">
        <v>0</v>
      </c>
      <c r="EI55" t="s">
        <v>6</v>
      </c>
      <c r="EJ55">
        <v>2</v>
      </c>
      <c r="EK55">
        <v>500002</v>
      </c>
      <c r="EL55" t="s">
        <v>95</v>
      </c>
      <c r="EM55" t="s">
        <v>96</v>
      </c>
      <c r="EO55" t="s">
        <v>6</v>
      </c>
      <c r="EQ55">
        <v>0</v>
      </c>
      <c r="ER55">
        <v>610</v>
      </c>
      <c r="ES55">
        <v>610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X55">
        <v>0</v>
      </c>
      <c r="FY55">
        <v>0</v>
      </c>
      <c r="GA55" t="s">
        <v>6</v>
      </c>
      <c r="GD55">
        <v>0</v>
      </c>
      <c r="GF55">
        <v>1556400765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49</v>
      </c>
      <c r="D56" s="2"/>
      <c r="E56" s="2" t="s">
        <v>97</v>
      </c>
      <c r="F56" s="2" t="s">
        <v>98</v>
      </c>
      <c r="G56" s="2" t="s">
        <v>99</v>
      </c>
      <c r="H56" s="2" t="s">
        <v>45</v>
      </c>
      <c r="I56" s="2">
        <f>I32*J56</f>
        <v>0</v>
      </c>
      <c r="J56" s="2">
        <v>0</v>
      </c>
      <c r="K56" s="2"/>
      <c r="L56" s="2"/>
      <c r="M56" s="2"/>
      <c r="N56" s="2"/>
      <c r="O56" s="2">
        <f t="shared" ref="O56:O87" si="57">ROUND(CP56,0)</f>
        <v>0</v>
      </c>
      <c r="P56" s="2">
        <f t="shared" ref="P56:P87" si="58">ROUND(CQ56*I56,0)</f>
        <v>0</v>
      </c>
      <c r="Q56" s="2">
        <f t="shared" ref="Q56:Q87" si="59">ROUND(CR56*I56,0)</f>
        <v>0</v>
      </c>
      <c r="R56" s="2">
        <f t="shared" ref="R56:R87" si="60">ROUND(CS56*I56,0)</f>
        <v>0</v>
      </c>
      <c r="S56" s="2">
        <f t="shared" ref="S56:S87" si="61">ROUND(CT56*I56,0)</f>
        <v>0</v>
      </c>
      <c r="T56" s="2">
        <f t="shared" ref="T56:T87" si="62">ROUND(CU56*I56,0)</f>
        <v>0</v>
      </c>
      <c r="U56" s="2">
        <f t="shared" ref="U56:U87" si="63">CV56*I56</f>
        <v>0</v>
      </c>
      <c r="V56" s="2">
        <f t="shared" ref="V56:V87" si="64">CW56*I56</f>
        <v>0</v>
      </c>
      <c r="W56" s="2">
        <f t="shared" ref="W56:W87" si="65">ROUND(CX56*I56,0)</f>
        <v>0</v>
      </c>
      <c r="X56" s="2">
        <f t="shared" ref="X56:X87" si="66">ROUND(CY56,0)</f>
        <v>0</v>
      </c>
      <c r="Y56" s="2">
        <f t="shared" ref="Y56:Y87" si="67">ROUND(CZ56,0)</f>
        <v>0</v>
      </c>
      <c r="Z56" s="2"/>
      <c r="AA56" s="2">
        <v>34652951</v>
      </c>
      <c r="AB56" s="2">
        <f t="shared" ref="AB56:AB87" si="68">ROUND((AC56+AD56+AF56),2)</f>
        <v>0</v>
      </c>
      <c r="AC56" s="2">
        <f t="shared" si="51"/>
        <v>0</v>
      </c>
      <c r="AD56" s="2">
        <f t="shared" si="52"/>
        <v>0</v>
      </c>
      <c r="AE56" s="2">
        <f t="shared" si="53"/>
        <v>0</v>
      </c>
      <c r="AF56" s="2">
        <f t="shared" si="54"/>
        <v>0</v>
      </c>
      <c r="AG56" s="2">
        <f t="shared" ref="AG56:AG87" si="69">ROUND((AP56),2)</f>
        <v>0</v>
      </c>
      <c r="AH56" s="2">
        <f t="shared" si="55"/>
        <v>0</v>
      </c>
      <c r="AI56" s="2">
        <f t="shared" si="56"/>
        <v>0</v>
      </c>
      <c r="AJ56" s="2">
        <f t="shared" ref="AJ56:AJ87" si="70">ROUND((AS56),2)</f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1">(P56+Q56+S56)</f>
        <v>0</v>
      </c>
      <c r="CQ56" s="2">
        <f t="shared" ref="CQ56:CQ87" si="72">AC56*BC56</f>
        <v>0</v>
      </c>
      <c r="CR56" s="2">
        <f t="shared" ref="CR56:CR87" si="73">AD56*BB56</f>
        <v>0</v>
      </c>
      <c r="CS56" s="2">
        <f t="shared" ref="CS56:CS87" si="74">AE56*BS56</f>
        <v>0</v>
      </c>
      <c r="CT56" s="2">
        <f t="shared" ref="CT56:CT87" si="75">AF56*BA56</f>
        <v>0</v>
      </c>
      <c r="CU56" s="2">
        <f t="shared" ref="CU56:CU87" si="76">AG56</f>
        <v>0</v>
      </c>
      <c r="CV56" s="2">
        <f t="shared" ref="CV56:CV87" si="77">AH56</f>
        <v>0</v>
      </c>
      <c r="CW56" s="2">
        <f t="shared" ref="CW56:CW87" si="78">AI56</f>
        <v>0</v>
      </c>
      <c r="CX56" s="2">
        <f t="shared" ref="CX56:CX87" si="79">AJ56</f>
        <v>0</v>
      </c>
      <c r="CY56" s="2">
        <f t="shared" ref="CY56:CY87" si="80">(((S56+(R56*IF(0,0,1)))*AT56)/100)</f>
        <v>0</v>
      </c>
      <c r="CZ56" s="2">
        <f t="shared" ref="CZ56:CZ87" si="81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45</v>
      </c>
      <c r="DW56" s="2" t="s">
        <v>45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47</v>
      </c>
      <c r="EH56" s="2">
        <v>0</v>
      </c>
      <c r="EI56" s="2" t="s">
        <v>6</v>
      </c>
      <c r="EJ56" s="2">
        <v>1</v>
      </c>
      <c r="EK56" s="2">
        <v>0</v>
      </c>
      <c r="EL56" s="2" t="s">
        <v>73</v>
      </c>
      <c r="EM56" s="2" t="s">
        <v>74</v>
      </c>
      <c r="EN56" s="2"/>
      <c r="EO56" s="2" t="s">
        <v>6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2">ROUND(IF(AND(BH56=3,BI56=3),P56,0),0)</f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-1974579473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3">ROUND(IF(AND(BH56=3,BI56=3,FS56&lt;&gt;0),P56,0),0)</f>
        <v>0</v>
      </c>
      <c r="GM56" s="2">
        <f t="shared" ref="GM56:GM87" si="84">ROUND(O56+X56+Y56+GK56,0)+GX56</f>
        <v>0</v>
      </c>
      <c r="GN56" s="2">
        <f t="shared" ref="GN56:GN87" si="85">IF(OR(BI56=0,BI56=1),ROUND(O56+X56+Y56+GK56,0),0)</f>
        <v>0</v>
      </c>
      <c r="GO56" s="2">
        <f t="shared" ref="GO56:GO87" si="86">IF(BI56=2,ROUND(O56+X56+Y56+GK56,0),0)</f>
        <v>0</v>
      </c>
      <c r="GP56" s="2">
        <f t="shared" ref="GP56:GP87" si="87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8">ROUND(GT56,2)</f>
        <v>0</v>
      </c>
      <c r="GW56" s="2">
        <v>1</v>
      </c>
      <c r="GX56" s="2">
        <f t="shared" ref="GX56:GX87" si="89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67</v>
      </c>
      <c r="E57" t="s">
        <v>97</v>
      </c>
      <c r="F57" t="s">
        <v>98</v>
      </c>
      <c r="G57" t="s">
        <v>99</v>
      </c>
      <c r="H57" t="s">
        <v>45</v>
      </c>
      <c r="I57">
        <f>I33*J57</f>
        <v>0</v>
      </c>
      <c r="J57">
        <v>0</v>
      </c>
      <c r="O57">
        <f t="shared" si="57"/>
        <v>0</v>
      </c>
      <c r="P57">
        <f t="shared" si="58"/>
        <v>0</v>
      </c>
      <c r="Q57">
        <f t="shared" si="59"/>
        <v>0</v>
      </c>
      <c r="R57">
        <f t="shared" si="60"/>
        <v>0</v>
      </c>
      <c r="S57">
        <f t="shared" si="61"/>
        <v>0</v>
      </c>
      <c r="T57">
        <f t="shared" si="62"/>
        <v>0</v>
      </c>
      <c r="U57">
        <f t="shared" si="63"/>
        <v>0</v>
      </c>
      <c r="V57">
        <f t="shared" si="64"/>
        <v>0</v>
      </c>
      <c r="W57">
        <f t="shared" si="65"/>
        <v>0</v>
      </c>
      <c r="X57">
        <f t="shared" si="66"/>
        <v>0</v>
      </c>
      <c r="Y57">
        <f t="shared" si="67"/>
        <v>0</v>
      </c>
      <c r="AA57">
        <v>34652952</v>
      </c>
      <c r="AB57">
        <f t="shared" si="68"/>
        <v>0</v>
      </c>
      <c r="AC57">
        <f t="shared" si="51"/>
        <v>0</v>
      </c>
      <c r="AD57">
        <f t="shared" si="52"/>
        <v>0</v>
      </c>
      <c r="AE57">
        <f t="shared" si="53"/>
        <v>0</v>
      </c>
      <c r="AF57">
        <f t="shared" si="54"/>
        <v>0</v>
      </c>
      <c r="AG57">
        <f t="shared" si="69"/>
        <v>0</v>
      </c>
      <c r="AH57">
        <f t="shared" si="55"/>
        <v>0</v>
      </c>
      <c r="AI57">
        <f t="shared" si="56"/>
        <v>0</v>
      </c>
      <c r="AJ57">
        <f t="shared" si="70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1"/>
        <v>0</v>
      </c>
      <c r="CQ57">
        <f t="shared" si="72"/>
        <v>0</v>
      </c>
      <c r="CR57">
        <f t="shared" si="73"/>
        <v>0</v>
      </c>
      <c r="CS57">
        <f t="shared" si="74"/>
        <v>0</v>
      </c>
      <c r="CT57">
        <f t="shared" si="75"/>
        <v>0</v>
      </c>
      <c r="CU57">
        <f t="shared" si="76"/>
        <v>0</v>
      </c>
      <c r="CV57">
        <f t="shared" si="77"/>
        <v>0</v>
      </c>
      <c r="CW57">
        <f t="shared" si="78"/>
        <v>0</v>
      </c>
      <c r="CX57">
        <f t="shared" si="79"/>
        <v>0</v>
      </c>
      <c r="CY57">
        <f t="shared" si="80"/>
        <v>0</v>
      </c>
      <c r="CZ57">
        <f t="shared" si="81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45</v>
      </c>
      <c r="DW57" t="s">
        <v>45</v>
      </c>
      <c r="DX57">
        <v>1</v>
      </c>
      <c r="EE57">
        <v>32653299</v>
      </c>
      <c r="EF57">
        <v>20</v>
      </c>
      <c r="EG57" t="s">
        <v>47</v>
      </c>
      <c r="EH57">
        <v>0</v>
      </c>
      <c r="EI57" t="s">
        <v>6</v>
      </c>
      <c r="EJ57">
        <v>1</v>
      </c>
      <c r="EK57">
        <v>0</v>
      </c>
      <c r="EL57" t="s">
        <v>73</v>
      </c>
      <c r="EM57" t="s">
        <v>74</v>
      </c>
      <c r="EO57" t="s">
        <v>6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2"/>
        <v>0</v>
      </c>
      <c r="FS57">
        <v>0</v>
      </c>
      <c r="FV57" t="s">
        <v>24</v>
      </c>
      <c r="FW57" t="s">
        <v>25</v>
      </c>
      <c r="FX57">
        <v>106</v>
      </c>
      <c r="FY57">
        <v>65</v>
      </c>
      <c r="GA57" t="s">
        <v>6</v>
      </c>
      <c r="GD57">
        <v>0</v>
      </c>
      <c r="GF57">
        <v>-1974579473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3"/>
        <v>0</v>
      </c>
      <c r="GM57">
        <f t="shared" si="84"/>
        <v>0</v>
      </c>
      <c r="GN57">
        <f t="shared" si="85"/>
        <v>0</v>
      </c>
      <c r="GO57">
        <f t="shared" si="86"/>
        <v>0</v>
      </c>
      <c r="GP57">
        <f t="shared" si="87"/>
        <v>0</v>
      </c>
      <c r="GR57">
        <v>0</v>
      </c>
      <c r="GS57">
        <v>3</v>
      </c>
      <c r="GT57">
        <v>0</v>
      </c>
      <c r="GU57" t="s">
        <v>6</v>
      </c>
      <c r="GV57">
        <f t="shared" si="88"/>
        <v>0</v>
      </c>
      <c r="GW57">
        <v>1</v>
      </c>
      <c r="GX57">
        <f t="shared" si="89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50</v>
      </c>
      <c r="D58" s="2"/>
      <c r="E58" s="2" t="s">
        <v>100</v>
      </c>
      <c r="F58" s="2" t="s">
        <v>101</v>
      </c>
      <c r="G58" s="2" t="s">
        <v>102</v>
      </c>
      <c r="H58" s="2" t="s">
        <v>45</v>
      </c>
      <c r="I58" s="2">
        <f>I32*J58</f>
        <v>0</v>
      </c>
      <c r="J58" s="2">
        <v>0</v>
      </c>
      <c r="K58" s="2"/>
      <c r="L58" s="2"/>
      <c r="M58" s="2"/>
      <c r="N58" s="2"/>
      <c r="O58" s="2">
        <f t="shared" si="57"/>
        <v>0</v>
      </c>
      <c r="P58" s="2">
        <f t="shared" si="58"/>
        <v>0</v>
      </c>
      <c r="Q58" s="2">
        <f t="shared" si="59"/>
        <v>0</v>
      </c>
      <c r="R58" s="2">
        <f t="shared" si="60"/>
        <v>0</v>
      </c>
      <c r="S58" s="2">
        <f t="shared" si="61"/>
        <v>0</v>
      </c>
      <c r="T58" s="2">
        <f t="shared" si="62"/>
        <v>0</v>
      </c>
      <c r="U58" s="2">
        <f t="shared" si="63"/>
        <v>0</v>
      </c>
      <c r="V58" s="2">
        <f t="shared" si="64"/>
        <v>0</v>
      </c>
      <c r="W58" s="2">
        <f t="shared" si="65"/>
        <v>0</v>
      </c>
      <c r="X58" s="2">
        <f t="shared" si="66"/>
        <v>0</v>
      </c>
      <c r="Y58" s="2">
        <f t="shared" si="67"/>
        <v>0</v>
      </c>
      <c r="Z58" s="2"/>
      <c r="AA58" s="2">
        <v>34652951</v>
      </c>
      <c r="AB58" s="2">
        <f t="shared" si="68"/>
        <v>0</v>
      </c>
      <c r="AC58" s="2">
        <f t="shared" si="51"/>
        <v>0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69"/>
        <v>0</v>
      </c>
      <c r="AH58" s="2">
        <f t="shared" si="55"/>
        <v>0</v>
      </c>
      <c r="AI58" s="2">
        <f t="shared" si="56"/>
        <v>0</v>
      </c>
      <c r="AJ58" s="2">
        <f t="shared" si="70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1"/>
        <v>0</v>
      </c>
      <c r="CQ58" s="2">
        <f t="shared" si="72"/>
        <v>0</v>
      </c>
      <c r="CR58" s="2">
        <f t="shared" si="73"/>
        <v>0</v>
      </c>
      <c r="CS58" s="2">
        <f t="shared" si="74"/>
        <v>0</v>
      </c>
      <c r="CT58" s="2">
        <f t="shared" si="75"/>
        <v>0</v>
      </c>
      <c r="CU58" s="2">
        <f t="shared" si="76"/>
        <v>0</v>
      </c>
      <c r="CV58" s="2">
        <f t="shared" si="77"/>
        <v>0</v>
      </c>
      <c r="CW58" s="2">
        <f t="shared" si="78"/>
        <v>0</v>
      </c>
      <c r="CX58" s="2">
        <f t="shared" si="79"/>
        <v>0</v>
      </c>
      <c r="CY58" s="2">
        <f t="shared" si="80"/>
        <v>0</v>
      </c>
      <c r="CZ58" s="2">
        <f t="shared" si="81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45</v>
      </c>
      <c r="DW58" s="2" t="s">
        <v>45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47</v>
      </c>
      <c r="EH58" s="2">
        <v>0</v>
      </c>
      <c r="EI58" s="2" t="s">
        <v>6</v>
      </c>
      <c r="EJ58" s="2">
        <v>1</v>
      </c>
      <c r="EK58" s="2">
        <v>0</v>
      </c>
      <c r="EL58" s="2" t="s">
        <v>73</v>
      </c>
      <c r="EM58" s="2" t="s">
        <v>74</v>
      </c>
      <c r="EN58" s="2"/>
      <c r="EO58" s="2" t="s">
        <v>6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2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6</v>
      </c>
      <c r="GB58" s="2"/>
      <c r="GC58" s="2"/>
      <c r="GD58" s="2">
        <v>0</v>
      </c>
      <c r="GE58" s="2"/>
      <c r="GF58" s="2">
        <v>-1577809094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3"/>
        <v>0</v>
      </c>
      <c r="GM58" s="2">
        <f t="shared" si="84"/>
        <v>0</v>
      </c>
      <c r="GN58" s="2">
        <f t="shared" si="85"/>
        <v>0</v>
      </c>
      <c r="GO58" s="2">
        <f t="shared" si="86"/>
        <v>0</v>
      </c>
      <c r="GP58" s="2">
        <f t="shared" si="87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88"/>
        <v>0</v>
      </c>
      <c r="GW58" s="2">
        <v>1</v>
      </c>
      <c r="GX58" s="2">
        <f t="shared" si="89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68</v>
      </c>
      <c r="E59" t="s">
        <v>100</v>
      </c>
      <c r="F59" t="s">
        <v>101</v>
      </c>
      <c r="G59" t="s">
        <v>102</v>
      </c>
      <c r="H59" t="s">
        <v>45</v>
      </c>
      <c r="I59">
        <f>I33*J59</f>
        <v>0</v>
      </c>
      <c r="J59">
        <v>0</v>
      </c>
      <c r="O59">
        <f t="shared" si="57"/>
        <v>0</v>
      </c>
      <c r="P59">
        <f t="shared" si="58"/>
        <v>0</v>
      </c>
      <c r="Q59">
        <f t="shared" si="59"/>
        <v>0</v>
      </c>
      <c r="R59">
        <f t="shared" si="60"/>
        <v>0</v>
      </c>
      <c r="S59">
        <f t="shared" si="61"/>
        <v>0</v>
      </c>
      <c r="T59">
        <f t="shared" si="62"/>
        <v>0</v>
      </c>
      <c r="U59">
        <f t="shared" si="63"/>
        <v>0</v>
      </c>
      <c r="V59">
        <f t="shared" si="64"/>
        <v>0</v>
      </c>
      <c r="W59">
        <f t="shared" si="65"/>
        <v>0</v>
      </c>
      <c r="X59">
        <f t="shared" si="66"/>
        <v>0</v>
      </c>
      <c r="Y59">
        <f t="shared" si="67"/>
        <v>0</v>
      </c>
      <c r="AA59">
        <v>34652952</v>
      </c>
      <c r="AB59">
        <f t="shared" si="68"/>
        <v>0</v>
      </c>
      <c r="AC59">
        <f t="shared" si="51"/>
        <v>0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69"/>
        <v>0</v>
      </c>
      <c r="AH59">
        <f t="shared" si="55"/>
        <v>0</v>
      </c>
      <c r="AI59">
        <f t="shared" si="56"/>
        <v>0</v>
      </c>
      <c r="AJ59">
        <f t="shared" si="70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1"/>
        <v>0</v>
      </c>
      <c r="CQ59">
        <f t="shared" si="72"/>
        <v>0</v>
      </c>
      <c r="CR59">
        <f t="shared" si="73"/>
        <v>0</v>
      </c>
      <c r="CS59">
        <f t="shared" si="74"/>
        <v>0</v>
      </c>
      <c r="CT59">
        <f t="shared" si="75"/>
        <v>0</v>
      </c>
      <c r="CU59">
        <f t="shared" si="76"/>
        <v>0</v>
      </c>
      <c r="CV59">
        <f t="shared" si="77"/>
        <v>0</v>
      </c>
      <c r="CW59">
        <f t="shared" si="78"/>
        <v>0</v>
      </c>
      <c r="CX59">
        <f t="shared" si="79"/>
        <v>0</v>
      </c>
      <c r="CY59">
        <f t="shared" si="80"/>
        <v>0</v>
      </c>
      <c r="CZ59">
        <f t="shared" si="81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45</v>
      </c>
      <c r="DW59" t="s">
        <v>45</v>
      </c>
      <c r="DX59">
        <v>1</v>
      </c>
      <c r="EE59">
        <v>32653299</v>
      </c>
      <c r="EF59">
        <v>20</v>
      </c>
      <c r="EG59" t="s">
        <v>47</v>
      </c>
      <c r="EH59">
        <v>0</v>
      </c>
      <c r="EI59" t="s">
        <v>6</v>
      </c>
      <c r="EJ59">
        <v>1</v>
      </c>
      <c r="EK59">
        <v>0</v>
      </c>
      <c r="EL59" t="s">
        <v>73</v>
      </c>
      <c r="EM59" t="s">
        <v>74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2"/>
        <v>0</v>
      </c>
      <c r="FS59">
        <v>0</v>
      </c>
      <c r="FV59" t="s">
        <v>24</v>
      </c>
      <c r="FW59" t="s">
        <v>25</v>
      </c>
      <c r="FX59">
        <v>106</v>
      </c>
      <c r="FY59">
        <v>65</v>
      </c>
      <c r="GA59" t="s">
        <v>6</v>
      </c>
      <c r="GD59">
        <v>0</v>
      </c>
      <c r="GF59">
        <v>-1577809094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3"/>
        <v>0</v>
      </c>
      <c r="GM59">
        <f t="shared" si="84"/>
        <v>0</v>
      </c>
      <c r="GN59">
        <f t="shared" si="85"/>
        <v>0</v>
      </c>
      <c r="GO59">
        <f t="shared" si="86"/>
        <v>0</v>
      </c>
      <c r="GP59">
        <f t="shared" si="87"/>
        <v>0</v>
      </c>
      <c r="GR59">
        <v>0</v>
      </c>
      <c r="GS59">
        <v>3</v>
      </c>
      <c r="GT59">
        <v>0</v>
      </c>
      <c r="GU59" t="s">
        <v>6</v>
      </c>
      <c r="GV59">
        <f t="shared" si="88"/>
        <v>0</v>
      </c>
      <c r="GW59">
        <v>1</v>
      </c>
      <c r="GX59">
        <f t="shared" si="89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103</v>
      </c>
      <c r="F60" s="2" t="s">
        <v>104</v>
      </c>
      <c r="G60" s="2" t="s">
        <v>105</v>
      </c>
      <c r="H60" s="2" t="s">
        <v>45</v>
      </c>
      <c r="I60" s="2">
        <f>I32*J60</f>
        <v>0</v>
      </c>
      <c r="J60" s="2">
        <v>0</v>
      </c>
      <c r="K60" s="2"/>
      <c r="L60" s="2"/>
      <c r="M60" s="2"/>
      <c r="N60" s="2"/>
      <c r="O60" s="2">
        <f t="shared" si="57"/>
        <v>0</v>
      </c>
      <c r="P60" s="2">
        <f t="shared" si="58"/>
        <v>0</v>
      </c>
      <c r="Q60" s="2">
        <f t="shared" si="59"/>
        <v>0</v>
      </c>
      <c r="R60" s="2">
        <f t="shared" si="60"/>
        <v>0</v>
      </c>
      <c r="S60" s="2">
        <f t="shared" si="61"/>
        <v>0</v>
      </c>
      <c r="T60" s="2">
        <f t="shared" si="62"/>
        <v>0</v>
      </c>
      <c r="U60" s="2">
        <f t="shared" si="63"/>
        <v>0</v>
      </c>
      <c r="V60" s="2">
        <f t="shared" si="64"/>
        <v>0</v>
      </c>
      <c r="W60" s="2">
        <f t="shared" si="65"/>
        <v>0</v>
      </c>
      <c r="X60" s="2">
        <f t="shared" si="66"/>
        <v>0</v>
      </c>
      <c r="Y60" s="2">
        <f t="shared" si="67"/>
        <v>0</v>
      </c>
      <c r="Z60" s="2"/>
      <c r="AA60" s="2">
        <v>34652951</v>
      </c>
      <c r="AB60" s="2">
        <f t="shared" si="68"/>
        <v>0</v>
      </c>
      <c r="AC60" s="2">
        <f t="shared" si="5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69"/>
        <v>0</v>
      </c>
      <c r="AH60" s="2">
        <f t="shared" si="55"/>
        <v>0</v>
      </c>
      <c r="AI60" s="2">
        <f t="shared" si="56"/>
        <v>0</v>
      </c>
      <c r="AJ60" s="2">
        <f t="shared" si="70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1"/>
        <v>0</v>
      </c>
      <c r="CQ60" s="2">
        <f t="shared" si="72"/>
        <v>0</v>
      </c>
      <c r="CR60" s="2">
        <f t="shared" si="73"/>
        <v>0</v>
      </c>
      <c r="CS60" s="2">
        <f t="shared" si="74"/>
        <v>0</v>
      </c>
      <c r="CT60" s="2">
        <f t="shared" si="75"/>
        <v>0</v>
      </c>
      <c r="CU60" s="2">
        <f t="shared" si="76"/>
        <v>0</v>
      </c>
      <c r="CV60" s="2">
        <f t="shared" si="77"/>
        <v>0</v>
      </c>
      <c r="CW60" s="2">
        <f t="shared" si="78"/>
        <v>0</v>
      </c>
      <c r="CX60" s="2">
        <f t="shared" si="79"/>
        <v>0</v>
      </c>
      <c r="CY60" s="2">
        <f t="shared" si="80"/>
        <v>0</v>
      </c>
      <c r="CZ60" s="2">
        <f t="shared" si="81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45</v>
      </c>
      <c r="DW60" s="2" t="s">
        <v>45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47</v>
      </c>
      <c r="EH60" s="2">
        <v>0</v>
      </c>
      <c r="EI60" s="2" t="s">
        <v>6</v>
      </c>
      <c r="EJ60" s="2">
        <v>1</v>
      </c>
      <c r="EK60" s="2">
        <v>0</v>
      </c>
      <c r="EL60" s="2" t="s">
        <v>73</v>
      </c>
      <c r="EM60" s="2" t="s">
        <v>74</v>
      </c>
      <c r="EN60" s="2"/>
      <c r="EO60" s="2" t="s">
        <v>6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2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6</v>
      </c>
      <c r="GB60" s="2"/>
      <c r="GC60" s="2"/>
      <c r="GD60" s="2">
        <v>0</v>
      </c>
      <c r="GE60" s="2"/>
      <c r="GF60" s="2">
        <v>1584408094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3"/>
        <v>0</v>
      </c>
      <c r="GM60" s="2">
        <f t="shared" si="84"/>
        <v>0</v>
      </c>
      <c r="GN60" s="2">
        <f t="shared" si="85"/>
        <v>0</v>
      </c>
      <c r="GO60" s="2">
        <f t="shared" si="86"/>
        <v>0</v>
      </c>
      <c r="GP60" s="2">
        <f t="shared" si="87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8"/>
        <v>0</v>
      </c>
      <c r="GW60" s="2">
        <v>1</v>
      </c>
      <c r="GX60" s="2">
        <f t="shared" si="89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69</v>
      </c>
      <c r="E61" t="s">
        <v>103</v>
      </c>
      <c r="F61" t="s">
        <v>104</v>
      </c>
      <c r="G61" t="s">
        <v>105</v>
      </c>
      <c r="H61" t="s">
        <v>45</v>
      </c>
      <c r="I61">
        <f>I33*J61</f>
        <v>0</v>
      </c>
      <c r="J61">
        <v>0</v>
      </c>
      <c r="O61">
        <f t="shared" si="57"/>
        <v>0</v>
      </c>
      <c r="P61">
        <f t="shared" si="58"/>
        <v>0</v>
      </c>
      <c r="Q61">
        <f t="shared" si="59"/>
        <v>0</v>
      </c>
      <c r="R61">
        <f t="shared" si="60"/>
        <v>0</v>
      </c>
      <c r="S61">
        <f t="shared" si="61"/>
        <v>0</v>
      </c>
      <c r="T61">
        <f t="shared" si="62"/>
        <v>0</v>
      </c>
      <c r="U61">
        <f t="shared" si="63"/>
        <v>0</v>
      </c>
      <c r="V61">
        <f t="shared" si="64"/>
        <v>0</v>
      </c>
      <c r="W61">
        <f t="shared" si="65"/>
        <v>0</v>
      </c>
      <c r="X61">
        <f t="shared" si="66"/>
        <v>0</v>
      </c>
      <c r="Y61">
        <f t="shared" si="67"/>
        <v>0</v>
      </c>
      <c r="AA61">
        <v>34652952</v>
      </c>
      <c r="AB61">
        <f t="shared" si="68"/>
        <v>0</v>
      </c>
      <c r="AC61">
        <f t="shared" si="5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69"/>
        <v>0</v>
      </c>
      <c r="AH61">
        <f t="shared" si="55"/>
        <v>0</v>
      </c>
      <c r="AI61">
        <f t="shared" si="56"/>
        <v>0</v>
      </c>
      <c r="AJ61">
        <f t="shared" si="70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1"/>
        <v>0</v>
      </c>
      <c r="CQ61">
        <f t="shared" si="72"/>
        <v>0</v>
      </c>
      <c r="CR61">
        <f t="shared" si="73"/>
        <v>0</v>
      </c>
      <c r="CS61">
        <f t="shared" si="74"/>
        <v>0</v>
      </c>
      <c r="CT61">
        <f t="shared" si="75"/>
        <v>0</v>
      </c>
      <c r="CU61">
        <f t="shared" si="76"/>
        <v>0</v>
      </c>
      <c r="CV61">
        <f t="shared" si="77"/>
        <v>0</v>
      </c>
      <c r="CW61">
        <f t="shared" si="78"/>
        <v>0</v>
      </c>
      <c r="CX61">
        <f t="shared" si="79"/>
        <v>0</v>
      </c>
      <c r="CY61">
        <f t="shared" si="80"/>
        <v>0</v>
      </c>
      <c r="CZ61">
        <f t="shared" si="81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45</v>
      </c>
      <c r="DW61" t="s">
        <v>45</v>
      </c>
      <c r="DX61">
        <v>1</v>
      </c>
      <c r="EE61">
        <v>32653299</v>
      </c>
      <c r="EF61">
        <v>20</v>
      </c>
      <c r="EG61" t="s">
        <v>47</v>
      </c>
      <c r="EH61">
        <v>0</v>
      </c>
      <c r="EI61" t="s">
        <v>6</v>
      </c>
      <c r="EJ61">
        <v>1</v>
      </c>
      <c r="EK61">
        <v>0</v>
      </c>
      <c r="EL61" t="s">
        <v>73</v>
      </c>
      <c r="EM61" t="s">
        <v>74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2"/>
        <v>0</v>
      </c>
      <c r="FS61">
        <v>0</v>
      </c>
      <c r="FV61" t="s">
        <v>24</v>
      </c>
      <c r="FW61" t="s">
        <v>25</v>
      </c>
      <c r="FX61">
        <v>106</v>
      </c>
      <c r="FY61">
        <v>65</v>
      </c>
      <c r="GA61" t="s">
        <v>6</v>
      </c>
      <c r="GD61">
        <v>0</v>
      </c>
      <c r="GF61">
        <v>1584408094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3"/>
        <v>0</v>
      </c>
      <c r="GM61">
        <f t="shared" si="84"/>
        <v>0</v>
      </c>
      <c r="GN61">
        <f t="shared" si="85"/>
        <v>0</v>
      </c>
      <c r="GO61">
        <f t="shared" si="86"/>
        <v>0</v>
      </c>
      <c r="GP61">
        <f t="shared" si="87"/>
        <v>0</v>
      </c>
      <c r="GR61">
        <v>0</v>
      </c>
      <c r="GS61">
        <v>3</v>
      </c>
      <c r="GT61">
        <v>0</v>
      </c>
      <c r="GU61" t="s">
        <v>6</v>
      </c>
      <c r="GV61">
        <f t="shared" si="88"/>
        <v>0</v>
      </c>
      <c r="GW61">
        <v>1</v>
      </c>
      <c r="GX61">
        <f t="shared" si="89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ROW(SmtRes!A91)</f>
        <v>91</v>
      </c>
      <c r="D62" s="2">
        <f>ROW(EtalonRes!A91)</f>
        <v>91</v>
      </c>
      <c r="E62" s="2" t="s">
        <v>106</v>
      </c>
      <c r="F62" s="2" t="s">
        <v>107</v>
      </c>
      <c r="G62" s="2" t="s">
        <v>108</v>
      </c>
      <c r="H62" s="2" t="s">
        <v>17</v>
      </c>
      <c r="I62" s="2">
        <f>'1.Смета.или.Акт'!E93</f>
        <v>4</v>
      </c>
      <c r="J62" s="2">
        <v>0</v>
      </c>
      <c r="K62" s="2"/>
      <c r="L62" s="2"/>
      <c r="M62" s="2"/>
      <c r="N62" s="2"/>
      <c r="O62" s="2">
        <f t="shared" si="57"/>
        <v>1699</v>
      </c>
      <c r="P62" s="2">
        <f t="shared" si="58"/>
        <v>0</v>
      </c>
      <c r="Q62" s="2">
        <f t="shared" si="59"/>
        <v>1363</v>
      </c>
      <c r="R62" s="2">
        <f t="shared" si="60"/>
        <v>126</v>
      </c>
      <c r="S62" s="2">
        <f t="shared" si="61"/>
        <v>336</v>
      </c>
      <c r="T62" s="2">
        <f t="shared" si="62"/>
        <v>0</v>
      </c>
      <c r="U62" s="2">
        <f t="shared" si="63"/>
        <v>37.92</v>
      </c>
      <c r="V62" s="2">
        <f t="shared" si="64"/>
        <v>9.0399999999999991</v>
      </c>
      <c r="W62" s="2">
        <f t="shared" si="65"/>
        <v>0</v>
      </c>
      <c r="X62" s="2">
        <f t="shared" si="66"/>
        <v>485</v>
      </c>
      <c r="Y62" s="2">
        <f t="shared" si="67"/>
        <v>277</v>
      </c>
      <c r="Z62" s="2"/>
      <c r="AA62" s="2">
        <v>34652951</v>
      </c>
      <c r="AB62" s="2">
        <f t="shared" si="68"/>
        <v>424.75</v>
      </c>
      <c r="AC62" s="2">
        <f>ROUND((ES62+(SUM(SmtRes!BC73:'SmtRes'!BC91)+SUM(EtalonRes!AL73:'EtalonRes'!AL91))),2)</f>
        <v>0.01</v>
      </c>
      <c r="AD62" s="2">
        <f>ROUND(((((ET62*1.2))-((EU62*1.2)))+AE62),2)</f>
        <v>340.75</v>
      </c>
      <c r="AE62" s="2">
        <f>ROUND(((EU62*1.2)),2)</f>
        <v>31.46</v>
      </c>
      <c r="AF62" s="2">
        <f>ROUND(((EV62*1.2)),2)</f>
        <v>83.99</v>
      </c>
      <c r="AG62" s="2">
        <f t="shared" si="69"/>
        <v>0</v>
      </c>
      <c r="AH62" s="2">
        <f>((EW62*1.2))</f>
        <v>9.48</v>
      </c>
      <c r="AI62" s="2">
        <f>((EX62*1.2)+(SUM(SmtRes!BH73:'SmtRes'!BH91)+SUM(EtalonRes!AQ73:'EtalonRes'!AQ91)))</f>
        <v>2.2599999999999998</v>
      </c>
      <c r="AJ62" s="2">
        <f t="shared" si="70"/>
        <v>0</v>
      </c>
      <c r="AK62" s="2">
        <v>399.56</v>
      </c>
      <c r="AL62" s="2">
        <v>45.61</v>
      </c>
      <c r="AM62" s="2">
        <v>283.95999999999998</v>
      </c>
      <c r="AN62" s="2">
        <v>26.22</v>
      </c>
      <c r="AO62" s="2">
        <v>69.989999999999995</v>
      </c>
      <c r="AP62" s="2">
        <v>0</v>
      </c>
      <c r="AQ62" s="2">
        <v>7.9</v>
      </c>
      <c r="AR62" s="2">
        <v>2.2599999999999998</v>
      </c>
      <c r="AS62" s="2">
        <v>0</v>
      </c>
      <c r="AT62" s="2">
        <v>105</v>
      </c>
      <c r="AU62" s="2">
        <v>60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1</v>
      </c>
      <c r="BJ62" s="2" t="s">
        <v>109</v>
      </c>
      <c r="BK62" s="2"/>
      <c r="BL62" s="2"/>
      <c r="BM62" s="2">
        <v>33001</v>
      </c>
      <c r="BN62" s="2">
        <v>0</v>
      </c>
      <c r="BO62" s="2" t="s">
        <v>6</v>
      </c>
      <c r="BP62" s="2">
        <v>0</v>
      </c>
      <c r="BQ62" s="2">
        <v>1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105</v>
      </c>
      <c r="CA62" s="2">
        <v>60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491</v>
      </c>
      <c r="CO62" s="2">
        <v>0</v>
      </c>
      <c r="CP62" s="2">
        <f t="shared" si="71"/>
        <v>1699</v>
      </c>
      <c r="CQ62" s="2">
        <f t="shared" si="72"/>
        <v>0.01</v>
      </c>
      <c r="CR62" s="2">
        <f t="shared" si="73"/>
        <v>340.75</v>
      </c>
      <c r="CS62" s="2">
        <f t="shared" si="74"/>
        <v>31.46</v>
      </c>
      <c r="CT62" s="2">
        <f t="shared" si="75"/>
        <v>83.99</v>
      </c>
      <c r="CU62" s="2">
        <f t="shared" si="76"/>
        <v>0</v>
      </c>
      <c r="CV62" s="2">
        <f t="shared" si="77"/>
        <v>9.48</v>
      </c>
      <c r="CW62" s="2">
        <f t="shared" si="78"/>
        <v>2.2599999999999998</v>
      </c>
      <c r="CX62" s="2">
        <f t="shared" si="79"/>
        <v>0</v>
      </c>
      <c r="CY62" s="2">
        <f t="shared" si="80"/>
        <v>485.1</v>
      </c>
      <c r="CZ62" s="2">
        <f t="shared" si="81"/>
        <v>277.2</v>
      </c>
      <c r="DA62" s="2"/>
      <c r="DB62" s="2"/>
      <c r="DC62" s="2" t="s">
        <v>6</v>
      </c>
      <c r="DD62" s="2" t="s">
        <v>6</v>
      </c>
      <c r="DE62" s="2" t="s">
        <v>19</v>
      </c>
      <c r="DF62" s="2" t="s">
        <v>19</v>
      </c>
      <c r="DG62" s="2" t="s">
        <v>19</v>
      </c>
      <c r="DH62" s="2" t="s">
        <v>6</v>
      </c>
      <c r="DI62" s="2" t="s">
        <v>19</v>
      </c>
      <c r="DJ62" s="2" t="s">
        <v>19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17</v>
      </c>
      <c r="DW62" s="2" t="s">
        <v>17</v>
      </c>
      <c r="DX62" s="2">
        <v>1</v>
      </c>
      <c r="DY62" s="2"/>
      <c r="DZ62" s="2"/>
      <c r="EA62" s="2"/>
      <c r="EB62" s="2"/>
      <c r="EC62" s="2"/>
      <c r="ED62" s="2"/>
      <c r="EE62" s="2">
        <v>32653413</v>
      </c>
      <c r="EF62" s="2">
        <v>1</v>
      </c>
      <c r="EG62" s="2" t="s">
        <v>20</v>
      </c>
      <c r="EH62" s="2">
        <v>0</v>
      </c>
      <c r="EI62" s="2" t="s">
        <v>6</v>
      </c>
      <c r="EJ62" s="2">
        <v>1</v>
      </c>
      <c r="EK62" s="2">
        <v>33001</v>
      </c>
      <c r="EL62" s="2" t="s">
        <v>21</v>
      </c>
      <c r="EM62" s="2" t="s">
        <v>22</v>
      </c>
      <c r="EN62" s="2"/>
      <c r="EO62" s="2" t="s">
        <v>23</v>
      </c>
      <c r="EP62" s="2"/>
      <c r="EQ62" s="2">
        <v>0</v>
      </c>
      <c r="ER62" s="2">
        <v>399.56</v>
      </c>
      <c r="ES62" s="2">
        <v>45.61</v>
      </c>
      <c r="ET62" s="2">
        <v>283.95999999999998</v>
      </c>
      <c r="EU62" s="2">
        <v>26.22</v>
      </c>
      <c r="EV62" s="2">
        <v>69.989999999999995</v>
      </c>
      <c r="EW62" s="2">
        <v>7.9</v>
      </c>
      <c r="EX62" s="2">
        <v>2.2599999999999998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2"/>
        <v>0</v>
      </c>
      <c r="FS62" s="2">
        <v>0</v>
      </c>
      <c r="FT62" s="2"/>
      <c r="FU62" s="2"/>
      <c r="FV62" s="2"/>
      <c r="FW62" s="2"/>
      <c r="FX62" s="2">
        <v>105</v>
      </c>
      <c r="FY62" s="2">
        <v>60</v>
      </c>
      <c r="FZ62" s="2"/>
      <c r="GA62" s="2" t="s">
        <v>6</v>
      </c>
      <c r="GB62" s="2"/>
      <c r="GC62" s="2"/>
      <c r="GD62" s="2">
        <v>0</v>
      </c>
      <c r="GE62" s="2"/>
      <c r="GF62" s="2">
        <v>827725544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3"/>
        <v>0</v>
      </c>
      <c r="GM62" s="2">
        <f t="shared" si="84"/>
        <v>2461</v>
      </c>
      <c r="GN62" s="2">
        <f t="shared" si="85"/>
        <v>2461</v>
      </c>
      <c r="GO62" s="2">
        <f t="shared" si="86"/>
        <v>0</v>
      </c>
      <c r="GP62" s="2">
        <f t="shared" si="87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8"/>
        <v>0</v>
      </c>
      <c r="GW62" s="2">
        <v>1</v>
      </c>
      <c r="GX62" s="2">
        <f t="shared" si="89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ROW(SmtRes!A110)</f>
        <v>110</v>
      </c>
      <c r="D63">
        <f>ROW(EtalonRes!A110)</f>
        <v>110</v>
      </c>
      <c r="E63" t="s">
        <v>106</v>
      </c>
      <c r="F63" t="s">
        <v>107</v>
      </c>
      <c r="G63" t="s">
        <v>108</v>
      </c>
      <c r="H63" t="s">
        <v>17</v>
      </c>
      <c r="I63">
        <f>'1.Смета.или.Акт'!E93</f>
        <v>4</v>
      </c>
      <c r="J63">
        <v>0</v>
      </c>
      <c r="O63">
        <f t="shared" si="57"/>
        <v>23186</v>
      </c>
      <c r="P63">
        <f t="shared" si="58"/>
        <v>0</v>
      </c>
      <c r="Q63">
        <f t="shared" si="59"/>
        <v>17038</v>
      </c>
      <c r="R63">
        <f t="shared" si="60"/>
        <v>2303</v>
      </c>
      <c r="S63">
        <f t="shared" si="61"/>
        <v>6148</v>
      </c>
      <c r="T63">
        <f t="shared" si="62"/>
        <v>0</v>
      </c>
      <c r="U63">
        <f t="shared" si="63"/>
        <v>37.92</v>
      </c>
      <c r="V63">
        <f t="shared" si="64"/>
        <v>9.0399999999999991</v>
      </c>
      <c r="W63">
        <f t="shared" si="65"/>
        <v>0</v>
      </c>
      <c r="X63">
        <f t="shared" si="66"/>
        <v>7521</v>
      </c>
      <c r="Y63">
        <f t="shared" si="67"/>
        <v>4056</v>
      </c>
      <c r="AA63">
        <v>34652952</v>
      </c>
      <c r="AB63">
        <f t="shared" si="68"/>
        <v>424.75</v>
      </c>
      <c r="AC63">
        <f>ROUND((ES63+(SUM(SmtRes!BC92:'SmtRes'!BC110)+SUM(EtalonRes!AL92:'EtalonRes'!AL110))),2)</f>
        <v>0.01</v>
      </c>
      <c r="AD63">
        <f>ROUND(((((ET63*1.2))-((EU63*1.2)))+AE63),2)</f>
        <v>340.75</v>
      </c>
      <c r="AE63">
        <f>ROUND(((EU63*1.2)),2)</f>
        <v>31.46</v>
      </c>
      <c r="AF63">
        <f>ROUND(((EV63*1.2)),2)</f>
        <v>83.99</v>
      </c>
      <c r="AG63">
        <f t="shared" si="69"/>
        <v>0</v>
      </c>
      <c r="AH63">
        <f>((EW63*1.2))</f>
        <v>9.48</v>
      </c>
      <c r="AI63">
        <f>((EX63*1.2)+(SUM(SmtRes!BH92:'SmtRes'!BH110)+SUM(EtalonRes!AQ92:'EtalonRes'!AQ110)))</f>
        <v>2.2599999999999998</v>
      </c>
      <c r="AJ63">
        <f t="shared" si="70"/>
        <v>0</v>
      </c>
      <c r="AK63">
        <f>AL63+AM63+AO63</f>
        <v>399.56</v>
      </c>
      <c r="AL63" s="54">
        <f>'1.Смета.или.Акт'!F97</f>
        <v>45.61</v>
      </c>
      <c r="AM63" s="54">
        <f>'1.Смета.или.Акт'!F95</f>
        <v>283.95999999999998</v>
      </c>
      <c r="AN63" s="54">
        <f>'1.Смета.или.Акт'!F96</f>
        <v>26.22</v>
      </c>
      <c r="AO63" s="54">
        <f>'1.Смета.или.Акт'!F94</f>
        <v>69.989999999999995</v>
      </c>
      <c r="AP63">
        <v>0</v>
      </c>
      <c r="AQ63">
        <f>'1.Смета.или.Акт'!E100</f>
        <v>7.9</v>
      </c>
      <c r="AR63">
        <v>2.2599999999999998</v>
      </c>
      <c r="AS63">
        <v>0</v>
      </c>
      <c r="AT63">
        <v>89</v>
      </c>
      <c r="AU63">
        <v>48</v>
      </c>
      <c r="AV63">
        <v>1</v>
      </c>
      <c r="AW63">
        <v>1</v>
      </c>
      <c r="AZ63">
        <v>1</v>
      </c>
      <c r="BA63">
        <f>'1.Смета.или.Акт'!J94</f>
        <v>18.3</v>
      </c>
      <c r="BB63">
        <f>'1.Смета.или.Акт'!J95</f>
        <v>12.5</v>
      </c>
      <c r="BC63">
        <f>'1.Смета.или.Акт'!J97</f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1</v>
      </c>
      <c r="BJ63" t="s">
        <v>109</v>
      </c>
      <c r="BM63">
        <v>33001</v>
      </c>
      <c r="BN63">
        <v>0</v>
      </c>
      <c r="BO63" t="s">
        <v>6</v>
      </c>
      <c r="BP63">
        <v>0</v>
      </c>
      <c r="BQ63">
        <v>1</v>
      </c>
      <c r="BR63">
        <v>0</v>
      </c>
      <c r="BS63">
        <f>'1.Смета.или.Акт'!J96</f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105</v>
      </c>
      <c r="CA63">
        <v>60</v>
      </c>
      <c r="CF63">
        <v>0</v>
      </c>
      <c r="CG63">
        <v>0</v>
      </c>
      <c r="CM63">
        <v>0</v>
      </c>
      <c r="CN63" t="s">
        <v>491</v>
      </c>
      <c r="CO63">
        <v>0</v>
      </c>
      <c r="CP63">
        <f t="shared" si="71"/>
        <v>23186</v>
      </c>
      <c r="CQ63">
        <f t="shared" si="72"/>
        <v>7.4999999999999997E-2</v>
      </c>
      <c r="CR63">
        <f t="shared" si="73"/>
        <v>4259.375</v>
      </c>
      <c r="CS63">
        <f t="shared" si="74"/>
        <v>575.71800000000007</v>
      </c>
      <c r="CT63">
        <f t="shared" si="75"/>
        <v>1537.0170000000001</v>
      </c>
      <c r="CU63">
        <f t="shared" si="76"/>
        <v>0</v>
      </c>
      <c r="CV63">
        <f t="shared" si="77"/>
        <v>9.48</v>
      </c>
      <c r="CW63">
        <f t="shared" si="78"/>
        <v>2.2599999999999998</v>
      </c>
      <c r="CX63">
        <f t="shared" si="79"/>
        <v>0</v>
      </c>
      <c r="CY63">
        <f t="shared" si="80"/>
        <v>7521.39</v>
      </c>
      <c r="CZ63">
        <f t="shared" si="81"/>
        <v>4056.48</v>
      </c>
      <c r="DC63" t="s">
        <v>6</v>
      </c>
      <c r="DD63" t="s">
        <v>6</v>
      </c>
      <c r="DE63" t="s">
        <v>19</v>
      </c>
      <c r="DF63" t="s">
        <v>19</v>
      </c>
      <c r="DG63" t="s">
        <v>19</v>
      </c>
      <c r="DH63" t="s">
        <v>6</v>
      </c>
      <c r="DI63" t="s">
        <v>19</v>
      </c>
      <c r="DJ63" t="s">
        <v>19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</v>
      </c>
      <c r="DW63" t="str">
        <f>'1.Смета.или.Акт'!D93</f>
        <v>ШТ</v>
      </c>
      <c r="DX63">
        <v>1</v>
      </c>
      <c r="EE63">
        <v>32653413</v>
      </c>
      <c r="EF63">
        <v>1</v>
      </c>
      <c r="EG63" t="s">
        <v>20</v>
      </c>
      <c r="EH63">
        <v>0</v>
      </c>
      <c r="EI63" t="s">
        <v>6</v>
      </c>
      <c r="EJ63">
        <v>1</v>
      </c>
      <c r="EK63">
        <v>33001</v>
      </c>
      <c r="EL63" t="s">
        <v>21</v>
      </c>
      <c r="EM63" t="s">
        <v>22</v>
      </c>
      <c r="EO63" t="s">
        <v>23</v>
      </c>
      <c r="EQ63">
        <v>0</v>
      </c>
      <c r="ER63">
        <f>ES63+ET63+EV63</f>
        <v>399.56</v>
      </c>
      <c r="ES63" s="54">
        <f>'1.Смета.или.Акт'!F97</f>
        <v>45.61</v>
      </c>
      <c r="ET63" s="54">
        <f>'1.Смета.или.Акт'!F95</f>
        <v>283.95999999999998</v>
      </c>
      <c r="EU63" s="54">
        <f>'1.Смета.или.Акт'!F96</f>
        <v>26.22</v>
      </c>
      <c r="EV63" s="54">
        <f>'1.Смета.или.Акт'!F94</f>
        <v>69.989999999999995</v>
      </c>
      <c r="EW63">
        <f>'1.Смета.или.Акт'!E100</f>
        <v>7.9</v>
      </c>
      <c r="EX63">
        <v>2.2599999999999998</v>
      </c>
      <c r="EY63">
        <v>1</v>
      </c>
      <c r="FQ63">
        <v>0</v>
      </c>
      <c r="FR63">
        <f t="shared" si="82"/>
        <v>0</v>
      </c>
      <c r="FS63">
        <v>0</v>
      </c>
      <c r="FV63" t="s">
        <v>24</v>
      </c>
      <c r="FW63" t="s">
        <v>25</v>
      </c>
      <c r="FX63">
        <v>105</v>
      </c>
      <c r="FY63">
        <v>60</v>
      </c>
      <c r="GA63" t="s">
        <v>6</v>
      </c>
      <c r="GD63">
        <v>0</v>
      </c>
      <c r="GF63">
        <v>827725544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3"/>
        <v>0</v>
      </c>
      <c r="GM63">
        <f t="shared" si="84"/>
        <v>34763</v>
      </c>
      <c r="GN63">
        <f t="shared" si="85"/>
        <v>34763</v>
      </c>
      <c r="GO63">
        <f t="shared" si="86"/>
        <v>0</v>
      </c>
      <c r="GP63">
        <f t="shared" si="87"/>
        <v>0</v>
      </c>
      <c r="GR63">
        <v>0</v>
      </c>
      <c r="GS63">
        <v>3</v>
      </c>
      <c r="GT63">
        <v>0</v>
      </c>
      <c r="GU63" t="s">
        <v>6</v>
      </c>
      <c r="GV63">
        <f t="shared" si="88"/>
        <v>0</v>
      </c>
      <c r="GW63">
        <v>18.3</v>
      </c>
      <c r="GX63">
        <f t="shared" si="89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86</v>
      </c>
      <c r="D64" s="2"/>
      <c r="E64" s="2" t="s">
        <v>110</v>
      </c>
      <c r="F64" s="2" t="s">
        <v>43</v>
      </c>
      <c r="G64" s="2" t="s">
        <v>56</v>
      </c>
      <c r="H64" s="2" t="s">
        <v>45</v>
      </c>
      <c r="I64" s="2">
        <f>I62*J64</f>
        <v>30</v>
      </c>
      <c r="J64" s="2">
        <v>7.5</v>
      </c>
      <c r="K64" s="2"/>
      <c r="L64" s="2"/>
      <c r="M64" s="2"/>
      <c r="N64" s="2"/>
      <c r="O64" s="2">
        <f t="shared" si="57"/>
        <v>523</v>
      </c>
      <c r="P64" s="2">
        <f t="shared" si="58"/>
        <v>523</v>
      </c>
      <c r="Q64" s="2">
        <f t="shared" si="59"/>
        <v>0</v>
      </c>
      <c r="R64" s="2">
        <f t="shared" si="60"/>
        <v>0</v>
      </c>
      <c r="S64" s="2">
        <f t="shared" si="61"/>
        <v>0</v>
      </c>
      <c r="T64" s="2">
        <f t="shared" si="62"/>
        <v>0</v>
      </c>
      <c r="U64" s="2">
        <f t="shared" si="63"/>
        <v>0</v>
      </c>
      <c r="V64" s="2">
        <f t="shared" si="64"/>
        <v>0</v>
      </c>
      <c r="W64" s="2">
        <f t="shared" si="65"/>
        <v>0</v>
      </c>
      <c r="X64" s="2">
        <f t="shared" si="66"/>
        <v>0</v>
      </c>
      <c r="Y64" s="2">
        <f t="shared" si="67"/>
        <v>0</v>
      </c>
      <c r="Z64" s="2"/>
      <c r="AA64" s="2">
        <v>34652951</v>
      </c>
      <c r="AB64" s="2">
        <f t="shared" si="68"/>
        <v>17.440000000000001</v>
      </c>
      <c r="AC64" s="2">
        <f t="shared" ref="AC64:AC93" si="90">ROUND((ES64),2)</f>
        <v>17.440000000000001</v>
      </c>
      <c r="AD64" s="2">
        <f t="shared" ref="AD64:AD93" si="91">ROUND((((ET64)-(EU64))+AE64),2)</f>
        <v>0</v>
      </c>
      <c r="AE64" s="2">
        <f t="shared" ref="AE64:AE93" si="92">ROUND((EU64),2)</f>
        <v>0</v>
      </c>
      <c r="AF64" s="2">
        <f t="shared" ref="AF64:AF93" si="93">ROUND((EV64),2)</f>
        <v>0</v>
      </c>
      <c r="AG64" s="2">
        <f t="shared" si="69"/>
        <v>0</v>
      </c>
      <c r="AH64" s="2">
        <f t="shared" ref="AH64:AH93" si="94">(EW64)</f>
        <v>0</v>
      </c>
      <c r="AI64" s="2">
        <f t="shared" ref="AI64:AI93" si="95">(EX64)</f>
        <v>0</v>
      </c>
      <c r="AJ64" s="2">
        <f t="shared" si="70"/>
        <v>0</v>
      </c>
      <c r="AK64" s="2">
        <v>17.440000000000001</v>
      </c>
      <c r="AL64" s="2">
        <v>17.440000000000001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46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1"/>
        <v>523</v>
      </c>
      <c r="CQ64" s="2">
        <f t="shared" si="72"/>
        <v>17.440000000000001</v>
      </c>
      <c r="CR64" s="2">
        <f t="shared" si="73"/>
        <v>0</v>
      </c>
      <c r="CS64" s="2">
        <f t="shared" si="74"/>
        <v>0</v>
      </c>
      <c r="CT64" s="2">
        <f t="shared" si="75"/>
        <v>0</v>
      </c>
      <c r="CU64" s="2">
        <f t="shared" si="76"/>
        <v>0</v>
      </c>
      <c r="CV64" s="2">
        <f t="shared" si="77"/>
        <v>0</v>
      </c>
      <c r="CW64" s="2">
        <f t="shared" si="78"/>
        <v>0</v>
      </c>
      <c r="CX64" s="2">
        <f t="shared" si="79"/>
        <v>0</v>
      </c>
      <c r="CY64" s="2">
        <f t="shared" si="80"/>
        <v>0</v>
      </c>
      <c r="CZ64" s="2">
        <f t="shared" si="81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45</v>
      </c>
      <c r="DW64" s="2" t="s">
        <v>45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47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48</v>
      </c>
      <c r="EM64" s="2" t="s">
        <v>49</v>
      </c>
      <c r="EN64" s="2"/>
      <c r="EO64" s="2" t="s">
        <v>6</v>
      </c>
      <c r="EP64" s="2"/>
      <c r="EQ64" s="2">
        <v>0</v>
      </c>
      <c r="ER64" s="2">
        <v>14.4</v>
      </c>
      <c r="ES64" s="2">
        <v>17.440000000000001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2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58</v>
      </c>
      <c r="GB64" s="2"/>
      <c r="GC64" s="2"/>
      <c r="GD64" s="2">
        <v>0</v>
      </c>
      <c r="GE64" s="2"/>
      <c r="GF64" s="2">
        <v>-826412853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3"/>
        <v>0</v>
      </c>
      <c r="GM64" s="2">
        <f t="shared" si="84"/>
        <v>523</v>
      </c>
      <c r="GN64" s="2">
        <f t="shared" si="85"/>
        <v>523</v>
      </c>
      <c r="GO64" s="2">
        <f t="shared" si="86"/>
        <v>0</v>
      </c>
      <c r="GP64" s="2">
        <f t="shared" si="87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8"/>
        <v>0</v>
      </c>
      <c r="GW64" s="2">
        <v>1</v>
      </c>
      <c r="GX64" s="2">
        <f t="shared" si="89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105</v>
      </c>
      <c r="E65" t="s">
        <v>110</v>
      </c>
      <c r="F65" t="str">
        <f>'1.Смета.или.Акт'!B101</f>
        <v>Накладная</v>
      </c>
      <c r="G65" t="str">
        <f>'1.Смета.или.Акт'!C101</f>
        <v>Зажим ПС 2-1</v>
      </c>
      <c r="H65" t="s">
        <v>45</v>
      </c>
      <c r="I65">
        <f>I63*J65</f>
        <v>30</v>
      </c>
      <c r="J65">
        <v>7.5</v>
      </c>
      <c r="O65">
        <f t="shared" si="57"/>
        <v>3924</v>
      </c>
      <c r="P65">
        <f t="shared" si="58"/>
        <v>3924</v>
      </c>
      <c r="Q65">
        <f t="shared" si="59"/>
        <v>0</v>
      </c>
      <c r="R65">
        <f t="shared" si="60"/>
        <v>0</v>
      </c>
      <c r="S65">
        <f t="shared" si="61"/>
        <v>0</v>
      </c>
      <c r="T65">
        <f t="shared" si="62"/>
        <v>0</v>
      </c>
      <c r="U65">
        <f t="shared" si="63"/>
        <v>0</v>
      </c>
      <c r="V65">
        <f t="shared" si="64"/>
        <v>0</v>
      </c>
      <c r="W65">
        <f t="shared" si="65"/>
        <v>0</v>
      </c>
      <c r="X65">
        <f t="shared" si="66"/>
        <v>0</v>
      </c>
      <c r="Y65">
        <f t="shared" si="67"/>
        <v>0</v>
      </c>
      <c r="AA65">
        <v>34652952</v>
      </c>
      <c r="AB65">
        <f t="shared" si="68"/>
        <v>17.440000000000001</v>
      </c>
      <c r="AC65">
        <f t="shared" si="90"/>
        <v>17.440000000000001</v>
      </c>
      <c r="AD65">
        <f t="shared" si="91"/>
        <v>0</v>
      </c>
      <c r="AE65">
        <f t="shared" si="92"/>
        <v>0</v>
      </c>
      <c r="AF65">
        <f t="shared" si="93"/>
        <v>0</v>
      </c>
      <c r="AG65">
        <f t="shared" si="69"/>
        <v>0</v>
      </c>
      <c r="AH65">
        <f t="shared" si="94"/>
        <v>0</v>
      </c>
      <c r="AI65">
        <f t="shared" si="95"/>
        <v>0</v>
      </c>
      <c r="AJ65">
        <f t="shared" si="70"/>
        <v>0</v>
      </c>
      <c r="AK65">
        <v>17.440000000000001</v>
      </c>
      <c r="AL65" s="54">
        <f>'1.Смета.или.Акт'!F101</f>
        <v>17.440000000000001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'1.Смета.или.Акт'!J101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46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1"/>
        <v>3924</v>
      </c>
      <c r="CQ65">
        <f t="shared" si="72"/>
        <v>130.80000000000001</v>
      </c>
      <c r="CR65">
        <f t="shared" si="73"/>
        <v>0</v>
      </c>
      <c r="CS65">
        <f t="shared" si="74"/>
        <v>0</v>
      </c>
      <c r="CT65">
        <f t="shared" si="75"/>
        <v>0</v>
      </c>
      <c r="CU65">
        <f t="shared" si="76"/>
        <v>0</v>
      </c>
      <c r="CV65">
        <f t="shared" si="77"/>
        <v>0</v>
      </c>
      <c r="CW65">
        <f t="shared" si="78"/>
        <v>0</v>
      </c>
      <c r="CX65">
        <f t="shared" si="79"/>
        <v>0</v>
      </c>
      <c r="CY65">
        <f t="shared" si="80"/>
        <v>0</v>
      </c>
      <c r="CZ65">
        <f t="shared" si="81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45</v>
      </c>
      <c r="DW65" t="str">
        <f>'1.Смета.или.Акт'!D101</f>
        <v>шт.</v>
      </c>
      <c r="DX65">
        <v>1</v>
      </c>
      <c r="EE65">
        <v>32653291</v>
      </c>
      <c r="EF65">
        <v>20</v>
      </c>
      <c r="EG65" t="s">
        <v>47</v>
      </c>
      <c r="EH65">
        <v>0</v>
      </c>
      <c r="EI65" t="s">
        <v>6</v>
      </c>
      <c r="EJ65">
        <v>1</v>
      </c>
      <c r="EK65">
        <v>500001</v>
      </c>
      <c r="EL65" t="s">
        <v>48</v>
      </c>
      <c r="EM65" t="s">
        <v>49</v>
      </c>
      <c r="EO65" t="s">
        <v>6</v>
      </c>
      <c r="EQ65">
        <v>0</v>
      </c>
      <c r="ER65">
        <v>18.96</v>
      </c>
      <c r="ES65" s="54">
        <f>'1.Смета.или.Акт'!F101</f>
        <v>17.440000000000001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130.82</v>
      </c>
      <c r="FQ65">
        <v>0</v>
      </c>
      <c r="FR65">
        <f t="shared" si="82"/>
        <v>0</v>
      </c>
      <c r="FS65">
        <v>0</v>
      </c>
      <c r="FX65">
        <v>0</v>
      </c>
      <c r="FY65">
        <v>0</v>
      </c>
      <c r="GA65" t="s">
        <v>58</v>
      </c>
      <c r="GD65">
        <v>0</v>
      </c>
      <c r="GF65">
        <v>-826412853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3"/>
        <v>0</v>
      </c>
      <c r="GM65">
        <f t="shared" si="84"/>
        <v>3924</v>
      </c>
      <c r="GN65">
        <f t="shared" si="85"/>
        <v>3924</v>
      </c>
      <c r="GO65">
        <f t="shared" si="86"/>
        <v>0</v>
      </c>
      <c r="GP65">
        <f t="shared" si="87"/>
        <v>0</v>
      </c>
      <c r="GR65">
        <v>1</v>
      </c>
      <c r="GS65">
        <v>1</v>
      </c>
      <c r="GT65">
        <v>0</v>
      </c>
      <c r="GU65" t="s">
        <v>6</v>
      </c>
      <c r="GV65">
        <f t="shared" si="88"/>
        <v>0</v>
      </c>
      <c r="GW65">
        <v>1</v>
      </c>
      <c r="GX65">
        <f t="shared" si="89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87</v>
      </c>
      <c r="D66" s="2"/>
      <c r="E66" s="2" t="s">
        <v>111</v>
      </c>
      <c r="F66" s="2" t="s">
        <v>43</v>
      </c>
      <c r="G66" s="2" t="s">
        <v>112</v>
      </c>
      <c r="H66" s="2" t="s">
        <v>45</v>
      </c>
      <c r="I66" s="2">
        <f>I62*J66</f>
        <v>4</v>
      </c>
      <c r="J66" s="2">
        <v>1</v>
      </c>
      <c r="K66" s="2"/>
      <c r="L66" s="2"/>
      <c r="M66" s="2"/>
      <c r="N66" s="2"/>
      <c r="O66" s="2">
        <f t="shared" si="57"/>
        <v>619</v>
      </c>
      <c r="P66" s="2">
        <f t="shared" si="58"/>
        <v>619</v>
      </c>
      <c r="Q66" s="2">
        <f t="shared" si="59"/>
        <v>0</v>
      </c>
      <c r="R66" s="2">
        <f t="shared" si="60"/>
        <v>0</v>
      </c>
      <c r="S66" s="2">
        <f t="shared" si="61"/>
        <v>0</v>
      </c>
      <c r="T66" s="2">
        <f t="shared" si="62"/>
        <v>0</v>
      </c>
      <c r="U66" s="2">
        <f t="shared" si="63"/>
        <v>0</v>
      </c>
      <c r="V66" s="2">
        <f t="shared" si="64"/>
        <v>0</v>
      </c>
      <c r="W66" s="2">
        <f t="shared" si="65"/>
        <v>0</v>
      </c>
      <c r="X66" s="2">
        <f t="shared" si="66"/>
        <v>0</v>
      </c>
      <c r="Y66" s="2">
        <f t="shared" si="67"/>
        <v>0</v>
      </c>
      <c r="Z66" s="2"/>
      <c r="AA66" s="2">
        <v>34652951</v>
      </c>
      <c r="AB66" s="2">
        <f t="shared" si="68"/>
        <v>154.72</v>
      </c>
      <c r="AC66" s="2">
        <f t="shared" si="90"/>
        <v>154.72</v>
      </c>
      <c r="AD66" s="2">
        <f t="shared" si="91"/>
        <v>0</v>
      </c>
      <c r="AE66" s="2">
        <f t="shared" si="92"/>
        <v>0</v>
      </c>
      <c r="AF66" s="2">
        <f t="shared" si="93"/>
        <v>0</v>
      </c>
      <c r="AG66" s="2">
        <f t="shared" si="69"/>
        <v>0</v>
      </c>
      <c r="AH66" s="2">
        <f t="shared" si="94"/>
        <v>0</v>
      </c>
      <c r="AI66" s="2">
        <f t="shared" si="95"/>
        <v>0</v>
      </c>
      <c r="AJ66" s="2">
        <f t="shared" si="70"/>
        <v>0</v>
      </c>
      <c r="AK66" s="2">
        <v>154.72</v>
      </c>
      <c r="AL66" s="2">
        <v>154.72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53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1"/>
        <v>619</v>
      </c>
      <c r="CQ66" s="2">
        <f t="shared" si="72"/>
        <v>154.72</v>
      </c>
      <c r="CR66" s="2">
        <f t="shared" si="73"/>
        <v>0</v>
      </c>
      <c r="CS66" s="2">
        <f t="shared" si="74"/>
        <v>0</v>
      </c>
      <c r="CT66" s="2">
        <f t="shared" si="75"/>
        <v>0</v>
      </c>
      <c r="CU66" s="2">
        <f t="shared" si="76"/>
        <v>0</v>
      </c>
      <c r="CV66" s="2">
        <f t="shared" si="77"/>
        <v>0</v>
      </c>
      <c r="CW66" s="2">
        <f t="shared" si="78"/>
        <v>0</v>
      </c>
      <c r="CX66" s="2">
        <f t="shared" si="79"/>
        <v>0</v>
      </c>
      <c r="CY66" s="2">
        <f t="shared" si="80"/>
        <v>0</v>
      </c>
      <c r="CZ66" s="2">
        <f t="shared" si="81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45</v>
      </c>
      <c r="DW66" s="2" t="s">
        <v>45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47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48</v>
      </c>
      <c r="EM66" s="2" t="s">
        <v>49</v>
      </c>
      <c r="EN66" s="2"/>
      <c r="EO66" s="2" t="s">
        <v>6</v>
      </c>
      <c r="EP66" s="2"/>
      <c r="EQ66" s="2">
        <v>0</v>
      </c>
      <c r="ER66" s="2">
        <v>9661.5</v>
      </c>
      <c r="ES66" s="2">
        <v>154.72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2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113</v>
      </c>
      <c r="GB66" s="2"/>
      <c r="GC66" s="2"/>
      <c r="GD66" s="2">
        <v>0</v>
      </c>
      <c r="GE66" s="2"/>
      <c r="GF66" s="2">
        <v>1625841604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3"/>
        <v>0</v>
      </c>
      <c r="GM66" s="2">
        <f t="shared" si="84"/>
        <v>619</v>
      </c>
      <c r="GN66" s="2">
        <f t="shared" si="85"/>
        <v>619</v>
      </c>
      <c r="GO66" s="2">
        <f t="shared" si="86"/>
        <v>0</v>
      </c>
      <c r="GP66" s="2">
        <f t="shared" si="87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8"/>
        <v>0</v>
      </c>
      <c r="GW66" s="2">
        <v>1</v>
      </c>
      <c r="GX66" s="2">
        <f t="shared" si="89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106</v>
      </c>
      <c r="E67" t="s">
        <v>111</v>
      </c>
      <c r="F67" t="str">
        <f>'1.Смета.или.Акт'!B103</f>
        <v>Накладная</v>
      </c>
      <c r="G67" t="str">
        <f>'1.Смета.или.Акт'!C103</f>
        <v>Узел крепления подкоса</v>
      </c>
      <c r="H67" t="s">
        <v>45</v>
      </c>
      <c r="I67">
        <f>I63*J67</f>
        <v>4</v>
      </c>
      <c r="J67">
        <v>1</v>
      </c>
      <c r="O67">
        <f t="shared" si="57"/>
        <v>4642</v>
      </c>
      <c r="P67">
        <f t="shared" si="58"/>
        <v>4642</v>
      </c>
      <c r="Q67">
        <f t="shared" si="59"/>
        <v>0</v>
      </c>
      <c r="R67">
        <f t="shared" si="60"/>
        <v>0</v>
      </c>
      <c r="S67">
        <f t="shared" si="61"/>
        <v>0</v>
      </c>
      <c r="T67">
        <f t="shared" si="62"/>
        <v>0</v>
      </c>
      <c r="U67">
        <f t="shared" si="63"/>
        <v>0</v>
      </c>
      <c r="V67">
        <f t="shared" si="64"/>
        <v>0</v>
      </c>
      <c r="W67">
        <f t="shared" si="65"/>
        <v>0</v>
      </c>
      <c r="X67">
        <f t="shared" si="66"/>
        <v>0</v>
      </c>
      <c r="Y67">
        <f t="shared" si="67"/>
        <v>0</v>
      </c>
      <c r="AA67">
        <v>34652952</v>
      </c>
      <c r="AB67">
        <f t="shared" si="68"/>
        <v>154.72</v>
      </c>
      <c r="AC67">
        <f t="shared" si="90"/>
        <v>154.72</v>
      </c>
      <c r="AD67">
        <f t="shared" si="91"/>
        <v>0</v>
      </c>
      <c r="AE67">
        <f t="shared" si="92"/>
        <v>0</v>
      </c>
      <c r="AF67">
        <f t="shared" si="93"/>
        <v>0</v>
      </c>
      <c r="AG67">
        <f t="shared" si="69"/>
        <v>0</v>
      </c>
      <c r="AH67">
        <f t="shared" si="94"/>
        <v>0</v>
      </c>
      <c r="AI67">
        <f t="shared" si="95"/>
        <v>0</v>
      </c>
      <c r="AJ67">
        <f t="shared" si="70"/>
        <v>0</v>
      </c>
      <c r="AK67">
        <v>154.72</v>
      </c>
      <c r="AL67" s="54">
        <f>'1.Смета.или.Акт'!F103</f>
        <v>154.72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'1.Смета.или.Акт'!J103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53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1"/>
        <v>4642</v>
      </c>
      <c r="CQ67">
        <f t="shared" si="72"/>
        <v>1160.4000000000001</v>
      </c>
      <c r="CR67">
        <f t="shared" si="73"/>
        <v>0</v>
      </c>
      <c r="CS67">
        <f t="shared" si="74"/>
        <v>0</v>
      </c>
      <c r="CT67">
        <f t="shared" si="75"/>
        <v>0</v>
      </c>
      <c r="CU67">
        <f t="shared" si="76"/>
        <v>0</v>
      </c>
      <c r="CV67">
        <f t="shared" si="77"/>
        <v>0</v>
      </c>
      <c r="CW67">
        <f t="shared" si="78"/>
        <v>0</v>
      </c>
      <c r="CX67">
        <f t="shared" si="79"/>
        <v>0</v>
      </c>
      <c r="CY67">
        <f t="shared" si="80"/>
        <v>0</v>
      </c>
      <c r="CZ67">
        <f t="shared" si="81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45</v>
      </c>
      <c r="DW67" t="str">
        <f>'1.Смета.или.Акт'!D103</f>
        <v>шт.</v>
      </c>
      <c r="DX67">
        <v>1</v>
      </c>
      <c r="EE67">
        <v>32653291</v>
      </c>
      <c r="EF67">
        <v>20</v>
      </c>
      <c r="EG67" t="s">
        <v>47</v>
      </c>
      <c r="EH67">
        <v>0</v>
      </c>
      <c r="EI67" t="s">
        <v>6</v>
      </c>
      <c r="EJ67">
        <v>1</v>
      </c>
      <c r="EK67">
        <v>500001</v>
      </c>
      <c r="EL67" t="s">
        <v>48</v>
      </c>
      <c r="EM67" t="s">
        <v>49</v>
      </c>
      <c r="EO67" t="s">
        <v>6</v>
      </c>
      <c r="EQ67">
        <v>0</v>
      </c>
      <c r="ER67">
        <v>168.17</v>
      </c>
      <c r="ES67" s="54">
        <f>'1.Смета.или.Акт'!F103</f>
        <v>154.72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1160.3800000000001</v>
      </c>
      <c r="FQ67">
        <v>0</v>
      </c>
      <c r="FR67">
        <f t="shared" si="82"/>
        <v>0</v>
      </c>
      <c r="FS67">
        <v>0</v>
      </c>
      <c r="FX67">
        <v>0</v>
      </c>
      <c r="FY67">
        <v>0</v>
      </c>
      <c r="GA67" t="s">
        <v>113</v>
      </c>
      <c r="GD67">
        <v>0</v>
      </c>
      <c r="GF67">
        <v>1625841604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3"/>
        <v>0</v>
      </c>
      <c r="GM67">
        <f t="shared" si="84"/>
        <v>4642</v>
      </c>
      <c r="GN67">
        <f t="shared" si="85"/>
        <v>4642</v>
      </c>
      <c r="GO67">
        <f t="shared" si="86"/>
        <v>0</v>
      </c>
      <c r="GP67">
        <f t="shared" si="87"/>
        <v>0</v>
      </c>
      <c r="GR67">
        <v>1</v>
      </c>
      <c r="GS67">
        <v>1</v>
      </c>
      <c r="GT67">
        <v>0</v>
      </c>
      <c r="GU67" t="s">
        <v>6</v>
      </c>
      <c r="GV67">
        <f t="shared" si="88"/>
        <v>0</v>
      </c>
      <c r="GW67">
        <v>1</v>
      </c>
      <c r="GX67">
        <f t="shared" si="89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88</v>
      </c>
      <c r="D68" s="2"/>
      <c r="E68" s="2" t="s">
        <v>114</v>
      </c>
      <c r="F68" s="2" t="s">
        <v>43</v>
      </c>
      <c r="G68" s="2" t="s">
        <v>115</v>
      </c>
      <c r="H68" s="2" t="s">
        <v>45</v>
      </c>
      <c r="I68" s="2">
        <f>I62*J68</f>
        <v>8</v>
      </c>
      <c r="J68" s="2">
        <v>2</v>
      </c>
      <c r="K68" s="2"/>
      <c r="L68" s="2"/>
      <c r="M68" s="2"/>
      <c r="N68" s="2"/>
      <c r="O68" s="2">
        <f t="shared" si="57"/>
        <v>8128</v>
      </c>
      <c r="P68" s="2">
        <f t="shared" si="58"/>
        <v>8128</v>
      </c>
      <c r="Q68" s="2">
        <f t="shared" si="59"/>
        <v>0</v>
      </c>
      <c r="R68" s="2">
        <f t="shared" si="60"/>
        <v>0</v>
      </c>
      <c r="S68" s="2">
        <f t="shared" si="61"/>
        <v>0</v>
      </c>
      <c r="T68" s="2">
        <f t="shared" si="62"/>
        <v>0</v>
      </c>
      <c r="U68" s="2">
        <f t="shared" si="63"/>
        <v>0</v>
      </c>
      <c r="V68" s="2">
        <f t="shared" si="64"/>
        <v>0</v>
      </c>
      <c r="W68" s="2">
        <f t="shared" si="65"/>
        <v>0</v>
      </c>
      <c r="X68" s="2">
        <f t="shared" si="66"/>
        <v>0</v>
      </c>
      <c r="Y68" s="2">
        <f t="shared" si="67"/>
        <v>0</v>
      </c>
      <c r="Z68" s="2"/>
      <c r="AA68" s="2">
        <v>34652951</v>
      </c>
      <c r="AB68" s="2">
        <f t="shared" si="68"/>
        <v>1016</v>
      </c>
      <c r="AC68" s="2">
        <f t="shared" si="90"/>
        <v>1016</v>
      </c>
      <c r="AD68" s="2">
        <f t="shared" si="91"/>
        <v>0</v>
      </c>
      <c r="AE68" s="2">
        <f t="shared" si="92"/>
        <v>0</v>
      </c>
      <c r="AF68" s="2">
        <f t="shared" si="93"/>
        <v>0</v>
      </c>
      <c r="AG68" s="2">
        <f t="shared" si="69"/>
        <v>0</v>
      </c>
      <c r="AH68" s="2">
        <f t="shared" si="94"/>
        <v>0</v>
      </c>
      <c r="AI68" s="2">
        <f t="shared" si="95"/>
        <v>0</v>
      </c>
      <c r="AJ68" s="2">
        <f t="shared" si="70"/>
        <v>0</v>
      </c>
      <c r="AK68" s="2">
        <v>1016</v>
      </c>
      <c r="AL68" s="2">
        <v>1016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57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1"/>
        <v>8128</v>
      </c>
      <c r="CQ68" s="2">
        <f t="shared" si="72"/>
        <v>1016</v>
      </c>
      <c r="CR68" s="2">
        <f t="shared" si="73"/>
        <v>0</v>
      </c>
      <c r="CS68" s="2">
        <f t="shared" si="74"/>
        <v>0</v>
      </c>
      <c r="CT68" s="2">
        <f t="shared" si="75"/>
        <v>0</v>
      </c>
      <c r="CU68" s="2">
        <f t="shared" si="76"/>
        <v>0</v>
      </c>
      <c r="CV68" s="2">
        <f t="shared" si="77"/>
        <v>0</v>
      </c>
      <c r="CW68" s="2">
        <f t="shared" si="78"/>
        <v>0</v>
      </c>
      <c r="CX68" s="2">
        <f t="shared" si="79"/>
        <v>0</v>
      </c>
      <c r="CY68" s="2">
        <f t="shared" si="80"/>
        <v>0</v>
      </c>
      <c r="CZ68" s="2">
        <f t="shared" si="81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45</v>
      </c>
      <c r="DW68" s="2" t="s">
        <v>45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47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48</v>
      </c>
      <c r="EM68" s="2" t="s">
        <v>49</v>
      </c>
      <c r="EN68" s="2"/>
      <c r="EO68" s="2" t="s">
        <v>6</v>
      </c>
      <c r="EP68" s="2"/>
      <c r="EQ68" s="2">
        <v>0</v>
      </c>
      <c r="ER68" s="2">
        <v>9040.01</v>
      </c>
      <c r="ES68" s="2">
        <v>1016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2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50</v>
      </c>
      <c r="GB68" s="2"/>
      <c r="GC68" s="2"/>
      <c r="GD68" s="2">
        <v>0</v>
      </c>
      <c r="GE68" s="2"/>
      <c r="GF68" s="2">
        <v>3738031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3"/>
        <v>0</v>
      </c>
      <c r="GM68" s="2">
        <f t="shared" si="84"/>
        <v>8128</v>
      </c>
      <c r="GN68" s="2">
        <f t="shared" si="85"/>
        <v>8128</v>
      </c>
      <c r="GO68" s="2">
        <f t="shared" si="86"/>
        <v>0</v>
      </c>
      <c r="GP68" s="2">
        <f t="shared" si="87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8"/>
        <v>0</v>
      </c>
      <c r="GW68" s="2">
        <v>1</v>
      </c>
      <c r="GX68" s="2">
        <f t="shared" si="89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107</v>
      </c>
      <c r="E69" t="s">
        <v>114</v>
      </c>
      <c r="F69" t="str">
        <f>'1.Смета.или.Акт'!B105</f>
        <v>Накладная</v>
      </c>
      <c r="G69" t="str">
        <f>'1.Смета.или.Акт'!C105</f>
        <v>Стойка железобетонная</v>
      </c>
      <c r="H69" t="s">
        <v>45</v>
      </c>
      <c r="I69">
        <f>I63*J69</f>
        <v>8</v>
      </c>
      <c r="J69">
        <v>2</v>
      </c>
      <c r="O69">
        <f t="shared" si="57"/>
        <v>60960</v>
      </c>
      <c r="P69">
        <f t="shared" si="58"/>
        <v>60960</v>
      </c>
      <c r="Q69">
        <f t="shared" si="59"/>
        <v>0</v>
      </c>
      <c r="R69">
        <f t="shared" si="60"/>
        <v>0</v>
      </c>
      <c r="S69">
        <f t="shared" si="61"/>
        <v>0</v>
      </c>
      <c r="T69">
        <f t="shared" si="62"/>
        <v>0</v>
      </c>
      <c r="U69">
        <f t="shared" si="63"/>
        <v>0</v>
      </c>
      <c r="V69">
        <f t="shared" si="64"/>
        <v>0</v>
      </c>
      <c r="W69">
        <f t="shared" si="65"/>
        <v>0</v>
      </c>
      <c r="X69">
        <f t="shared" si="66"/>
        <v>0</v>
      </c>
      <c r="Y69">
        <f t="shared" si="67"/>
        <v>0</v>
      </c>
      <c r="AA69">
        <v>34652952</v>
      </c>
      <c r="AB69">
        <f t="shared" si="68"/>
        <v>1016</v>
      </c>
      <c r="AC69">
        <f t="shared" si="90"/>
        <v>1016</v>
      </c>
      <c r="AD69">
        <f t="shared" si="91"/>
        <v>0</v>
      </c>
      <c r="AE69">
        <f t="shared" si="92"/>
        <v>0</v>
      </c>
      <c r="AF69">
        <f t="shared" si="93"/>
        <v>0</v>
      </c>
      <c r="AG69">
        <f t="shared" si="69"/>
        <v>0</v>
      </c>
      <c r="AH69">
        <f t="shared" si="94"/>
        <v>0</v>
      </c>
      <c r="AI69">
        <f t="shared" si="95"/>
        <v>0</v>
      </c>
      <c r="AJ69">
        <f t="shared" si="70"/>
        <v>0</v>
      </c>
      <c r="AK69">
        <v>1016</v>
      </c>
      <c r="AL69" s="54">
        <f>'1.Смета.или.Акт'!F105</f>
        <v>1016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'1.Смета.или.Акт'!J105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57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1"/>
        <v>60960</v>
      </c>
      <c r="CQ69">
        <f t="shared" si="72"/>
        <v>7620</v>
      </c>
      <c r="CR69">
        <f t="shared" si="73"/>
        <v>0</v>
      </c>
      <c r="CS69">
        <f t="shared" si="74"/>
        <v>0</v>
      </c>
      <c r="CT69">
        <f t="shared" si="75"/>
        <v>0</v>
      </c>
      <c r="CU69">
        <f t="shared" si="76"/>
        <v>0</v>
      </c>
      <c r="CV69">
        <f t="shared" si="77"/>
        <v>0</v>
      </c>
      <c r="CW69">
        <f t="shared" si="78"/>
        <v>0</v>
      </c>
      <c r="CX69">
        <f t="shared" si="79"/>
        <v>0</v>
      </c>
      <c r="CY69">
        <f t="shared" si="80"/>
        <v>0</v>
      </c>
      <c r="CZ69">
        <f t="shared" si="81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45</v>
      </c>
      <c r="DW69" t="str">
        <f>'1.Смета.или.Акт'!D105</f>
        <v>шт.</v>
      </c>
      <c r="DX69">
        <v>1</v>
      </c>
      <c r="EE69">
        <v>32653291</v>
      </c>
      <c r="EF69">
        <v>20</v>
      </c>
      <c r="EG69" t="s">
        <v>47</v>
      </c>
      <c r="EH69">
        <v>0</v>
      </c>
      <c r="EI69" t="s">
        <v>6</v>
      </c>
      <c r="EJ69">
        <v>1</v>
      </c>
      <c r="EK69">
        <v>500001</v>
      </c>
      <c r="EL69" t="s">
        <v>48</v>
      </c>
      <c r="EM69" t="s">
        <v>49</v>
      </c>
      <c r="EO69" t="s">
        <v>6</v>
      </c>
      <c r="EQ69">
        <v>0</v>
      </c>
      <c r="ER69">
        <v>1016</v>
      </c>
      <c r="ES69" s="54">
        <f>'1.Смета.или.Акт'!F105</f>
        <v>1016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7620</v>
      </c>
      <c r="FQ69">
        <v>0</v>
      </c>
      <c r="FR69">
        <f t="shared" si="82"/>
        <v>0</v>
      </c>
      <c r="FS69">
        <v>0</v>
      </c>
      <c r="FX69">
        <v>0</v>
      </c>
      <c r="FY69">
        <v>0</v>
      </c>
      <c r="GA69" t="s">
        <v>50</v>
      </c>
      <c r="GD69">
        <v>0</v>
      </c>
      <c r="GF69">
        <v>3738031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3"/>
        <v>0</v>
      </c>
      <c r="GM69">
        <f t="shared" si="84"/>
        <v>60960</v>
      </c>
      <c r="GN69">
        <f t="shared" si="85"/>
        <v>60960</v>
      </c>
      <c r="GO69">
        <f t="shared" si="86"/>
        <v>0</v>
      </c>
      <c r="GP69">
        <f t="shared" si="87"/>
        <v>0</v>
      </c>
      <c r="GR69">
        <v>1</v>
      </c>
      <c r="GS69">
        <v>1</v>
      </c>
      <c r="GT69">
        <v>0</v>
      </c>
      <c r="GU69" t="s">
        <v>6</v>
      </c>
      <c r="GV69">
        <f t="shared" si="88"/>
        <v>0</v>
      </c>
      <c r="GW69">
        <v>1</v>
      </c>
      <c r="GX69">
        <f t="shared" si="89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89</v>
      </c>
      <c r="D70" s="2"/>
      <c r="E70" s="2" t="s">
        <v>116</v>
      </c>
      <c r="F70" s="2" t="s">
        <v>43</v>
      </c>
      <c r="G70" s="2" t="s">
        <v>117</v>
      </c>
      <c r="H70" s="2" t="s">
        <v>45</v>
      </c>
      <c r="I70" s="2">
        <f>I62*J70</f>
        <v>8</v>
      </c>
      <c r="J70" s="2">
        <v>2</v>
      </c>
      <c r="K70" s="2"/>
      <c r="L70" s="2"/>
      <c r="M70" s="2"/>
      <c r="N70" s="2"/>
      <c r="O70" s="2">
        <f t="shared" si="57"/>
        <v>2104</v>
      </c>
      <c r="P70" s="2">
        <f t="shared" si="58"/>
        <v>2104</v>
      </c>
      <c r="Q70" s="2">
        <f t="shared" si="59"/>
        <v>0</v>
      </c>
      <c r="R70" s="2">
        <f t="shared" si="60"/>
        <v>0</v>
      </c>
      <c r="S70" s="2">
        <f t="shared" si="61"/>
        <v>0</v>
      </c>
      <c r="T70" s="2">
        <f t="shared" si="62"/>
        <v>0</v>
      </c>
      <c r="U70" s="2">
        <f t="shared" si="63"/>
        <v>0</v>
      </c>
      <c r="V70" s="2">
        <f t="shared" si="64"/>
        <v>0</v>
      </c>
      <c r="W70" s="2">
        <f t="shared" si="65"/>
        <v>0</v>
      </c>
      <c r="X70" s="2">
        <f t="shared" si="66"/>
        <v>0</v>
      </c>
      <c r="Y70" s="2">
        <f t="shared" si="67"/>
        <v>0</v>
      </c>
      <c r="Z70" s="2"/>
      <c r="AA70" s="2">
        <v>34652951</v>
      </c>
      <c r="AB70" s="2">
        <f t="shared" si="68"/>
        <v>263.02999999999997</v>
      </c>
      <c r="AC70" s="2">
        <f t="shared" si="90"/>
        <v>263.02999999999997</v>
      </c>
      <c r="AD70" s="2">
        <f t="shared" si="91"/>
        <v>0</v>
      </c>
      <c r="AE70" s="2">
        <f t="shared" si="92"/>
        <v>0</v>
      </c>
      <c r="AF70" s="2">
        <f t="shared" si="93"/>
        <v>0</v>
      </c>
      <c r="AG70" s="2">
        <f t="shared" si="69"/>
        <v>0</v>
      </c>
      <c r="AH70" s="2">
        <f t="shared" si="94"/>
        <v>0</v>
      </c>
      <c r="AI70" s="2">
        <f t="shared" si="95"/>
        <v>0</v>
      </c>
      <c r="AJ70" s="2">
        <f t="shared" si="70"/>
        <v>0</v>
      </c>
      <c r="AK70" s="2">
        <v>263.02999999999997</v>
      </c>
      <c r="AL70" s="2">
        <v>263.02999999999997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63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1"/>
        <v>2104</v>
      </c>
      <c r="CQ70" s="2">
        <f t="shared" si="72"/>
        <v>263.02999999999997</v>
      </c>
      <c r="CR70" s="2">
        <f t="shared" si="73"/>
        <v>0</v>
      </c>
      <c r="CS70" s="2">
        <f t="shared" si="74"/>
        <v>0</v>
      </c>
      <c r="CT70" s="2">
        <f t="shared" si="75"/>
        <v>0</v>
      </c>
      <c r="CU70" s="2">
        <f t="shared" si="76"/>
        <v>0</v>
      </c>
      <c r="CV70" s="2">
        <f t="shared" si="77"/>
        <v>0</v>
      </c>
      <c r="CW70" s="2">
        <f t="shared" si="78"/>
        <v>0</v>
      </c>
      <c r="CX70" s="2">
        <f t="shared" si="79"/>
        <v>0</v>
      </c>
      <c r="CY70" s="2">
        <f t="shared" si="80"/>
        <v>0</v>
      </c>
      <c r="CZ70" s="2">
        <f t="shared" si="81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45</v>
      </c>
      <c r="DW70" s="2" t="s">
        <v>45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47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48</v>
      </c>
      <c r="EM70" s="2" t="s">
        <v>49</v>
      </c>
      <c r="EN70" s="2"/>
      <c r="EO70" s="2" t="s">
        <v>6</v>
      </c>
      <c r="EP70" s="2"/>
      <c r="EQ70" s="2">
        <v>0</v>
      </c>
      <c r="ER70" s="2">
        <v>1.82</v>
      </c>
      <c r="ES70" s="2">
        <v>263.02999999999997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2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54</v>
      </c>
      <c r="GB70" s="2"/>
      <c r="GC70" s="2"/>
      <c r="GD70" s="2">
        <v>0</v>
      </c>
      <c r="GE70" s="2"/>
      <c r="GF70" s="2">
        <v>-77438766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3"/>
        <v>0</v>
      </c>
      <c r="GM70" s="2">
        <f t="shared" si="84"/>
        <v>2104</v>
      </c>
      <c r="GN70" s="2">
        <f t="shared" si="85"/>
        <v>2104</v>
      </c>
      <c r="GO70" s="2">
        <f t="shared" si="86"/>
        <v>0</v>
      </c>
      <c r="GP70" s="2">
        <f t="shared" si="87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8"/>
        <v>0</v>
      </c>
      <c r="GW70" s="2">
        <v>1</v>
      </c>
      <c r="GX70" s="2">
        <f t="shared" si="89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108</v>
      </c>
      <c r="E71" t="s">
        <v>116</v>
      </c>
      <c r="F71" t="str">
        <f>'1.Смета.или.Акт'!B107</f>
        <v>Накладная</v>
      </c>
      <c r="G71" t="str">
        <f>'1.Смета.или.Акт'!C107</f>
        <v>Траверсы с хомутом</v>
      </c>
      <c r="H71" t="s">
        <v>45</v>
      </c>
      <c r="I71">
        <f>I63*J71</f>
        <v>8</v>
      </c>
      <c r="J71">
        <v>2</v>
      </c>
      <c r="O71">
        <f t="shared" si="57"/>
        <v>15782</v>
      </c>
      <c r="P71">
        <f t="shared" si="58"/>
        <v>15782</v>
      </c>
      <c r="Q71">
        <f t="shared" si="59"/>
        <v>0</v>
      </c>
      <c r="R71">
        <f t="shared" si="60"/>
        <v>0</v>
      </c>
      <c r="S71">
        <f t="shared" si="61"/>
        <v>0</v>
      </c>
      <c r="T71">
        <f t="shared" si="62"/>
        <v>0</v>
      </c>
      <c r="U71">
        <f t="shared" si="63"/>
        <v>0</v>
      </c>
      <c r="V71">
        <f t="shared" si="64"/>
        <v>0</v>
      </c>
      <c r="W71">
        <f t="shared" si="65"/>
        <v>0</v>
      </c>
      <c r="X71">
        <f t="shared" si="66"/>
        <v>0</v>
      </c>
      <c r="Y71">
        <f t="shared" si="67"/>
        <v>0</v>
      </c>
      <c r="AA71">
        <v>34652952</v>
      </c>
      <c r="AB71">
        <f t="shared" si="68"/>
        <v>263.02999999999997</v>
      </c>
      <c r="AC71">
        <f t="shared" si="90"/>
        <v>263.02999999999997</v>
      </c>
      <c r="AD71">
        <f t="shared" si="91"/>
        <v>0</v>
      </c>
      <c r="AE71">
        <f t="shared" si="92"/>
        <v>0</v>
      </c>
      <c r="AF71">
        <f t="shared" si="93"/>
        <v>0</v>
      </c>
      <c r="AG71">
        <f t="shared" si="69"/>
        <v>0</v>
      </c>
      <c r="AH71">
        <f t="shared" si="94"/>
        <v>0</v>
      </c>
      <c r="AI71">
        <f t="shared" si="95"/>
        <v>0</v>
      </c>
      <c r="AJ71">
        <f t="shared" si="70"/>
        <v>0</v>
      </c>
      <c r="AK71">
        <v>263.02999999999997</v>
      </c>
      <c r="AL71" s="54">
        <f>'1.Смета.или.Акт'!F107</f>
        <v>263.02999999999997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'1.Смета.или.Акт'!J107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63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1"/>
        <v>15782</v>
      </c>
      <c r="CQ71">
        <f t="shared" si="72"/>
        <v>1972.7249999999999</v>
      </c>
      <c r="CR71">
        <f t="shared" si="73"/>
        <v>0</v>
      </c>
      <c r="CS71">
        <f t="shared" si="74"/>
        <v>0</v>
      </c>
      <c r="CT71">
        <f t="shared" si="75"/>
        <v>0</v>
      </c>
      <c r="CU71">
        <f t="shared" si="76"/>
        <v>0</v>
      </c>
      <c r="CV71">
        <f t="shared" si="77"/>
        <v>0</v>
      </c>
      <c r="CW71">
        <f t="shared" si="78"/>
        <v>0</v>
      </c>
      <c r="CX71">
        <f t="shared" si="79"/>
        <v>0</v>
      </c>
      <c r="CY71">
        <f t="shared" si="80"/>
        <v>0</v>
      </c>
      <c r="CZ71">
        <f t="shared" si="81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45</v>
      </c>
      <c r="DW71" t="str">
        <f>'1.Смета.или.Акт'!D107</f>
        <v>шт.</v>
      </c>
      <c r="DX71">
        <v>1</v>
      </c>
      <c r="EE71">
        <v>32653291</v>
      </c>
      <c r="EF71">
        <v>20</v>
      </c>
      <c r="EG71" t="s">
        <v>47</v>
      </c>
      <c r="EH71">
        <v>0</v>
      </c>
      <c r="EI71" t="s">
        <v>6</v>
      </c>
      <c r="EJ71">
        <v>1</v>
      </c>
      <c r="EK71">
        <v>500001</v>
      </c>
      <c r="EL71" t="s">
        <v>48</v>
      </c>
      <c r="EM71" t="s">
        <v>49</v>
      </c>
      <c r="EO71" t="s">
        <v>6</v>
      </c>
      <c r="EQ71">
        <v>0</v>
      </c>
      <c r="ER71">
        <v>285.91000000000003</v>
      </c>
      <c r="ES71" s="54">
        <f>'1.Смета.или.Акт'!F107</f>
        <v>263.02999999999997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1972.75</v>
      </c>
      <c r="FQ71">
        <v>0</v>
      </c>
      <c r="FR71">
        <f t="shared" si="82"/>
        <v>0</v>
      </c>
      <c r="FS71">
        <v>0</v>
      </c>
      <c r="FX71">
        <v>0</v>
      </c>
      <c r="FY71">
        <v>0</v>
      </c>
      <c r="GA71" t="s">
        <v>54</v>
      </c>
      <c r="GD71">
        <v>0</v>
      </c>
      <c r="GF71">
        <v>-77438766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3"/>
        <v>0</v>
      </c>
      <c r="GM71">
        <f t="shared" si="84"/>
        <v>15782</v>
      </c>
      <c r="GN71">
        <f t="shared" si="85"/>
        <v>15782</v>
      </c>
      <c r="GO71">
        <f t="shared" si="86"/>
        <v>0</v>
      </c>
      <c r="GP71">
        <f t="shared" si="87"/>
        <v>0</v>
      </c>
      <c r="GR71">
        <v>1</v>
      </c>
      <c r="GS71">
        <v>1</v>
      </c>
      <c r="GT71">
        <v>0</v>
      </c>
      <c r="GU71" t="s">
        <v>6</v>
      </c>
      <c r="GV71">
        <f t="shared" si="88"/>
        <v>0</v>
      </c>
      <c r="GW71">
        <v>1</v>
      </c>
      <c r="GX71">
        <f t="shared" si="89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90</v>
      </c>
      <c r="D72" s="2"/>
      <c r="E72" s="2" t="s">
        <v>118</v>
      </c>
      <c r="F72" s="2" t="s">
        <v>43</v>
      </c>
      <c r="G72" s="2" t="s">
        <v>119</v>
      </c>
      <c r="H72" s="2" t="s">
        <v>62</v>
      </c>
      <c r="I72" s="2">
        <f>I62*J72</f>
        <v>30</v>
      </c>
      <c r="J72" s="2">
        <v>7.5</v>
      </c>
      <c r="K72" s="2"/>
      <c r="L72" s="2"/>
      <c r="M72" s="2"/>
      <c r="N72" s="2"/>
      <c r="O72" s="2">
        <f t="shared" si="57"/>
        <v>181</v>
      </c>
      <c r="P72" s="2">
        <f t="shared" si="58"/>
        <v>181</v>
      </c>
      <c r="Q72" s="2">
        <f t="shared" si="59"/>
        <v>0</v>
      </c>
      <c r="R72" s="2">
        <f t="shared" si="60"/>
        <v>0</v>
      </c>
      <c r="S72" s="2">
        <f t="shared" si="61"/>
        <v>0</v>
      </c>
      <c r="T72" s="2">
        <f t="shared" si="62"/>
        <v>0</v>
      </c>
      <c r="U72" s="2">
        <f t="shared" si="63"/>
        <v>0</v>
      </c>
      <c r="V72" s="2">
        <f t="shared" si="64"/>
        <v>0</v>
      </c>
      <c r="W72" s="2">
        <f t="shared" si="65"/>
        <v>0</v>
      </c>
      <c r="X72" s="2">
        <f t="shared" si="66"/>
        <v>0</v>
      </c>
      <c r="Y72" s="2">
        <f t="shared" si="67"/>
        <v>0</v>
      </c>
      <c r="Z72" s="2"/>
      <c r="AA72" s="2">
        <v>34652951</v>
      </c>
      <c r="AB72" s="2">
        <f t="shared" si="68"/>
        <v>6.03</v>
      </c>
      <c r="AC72" s="2">
        <f t="shared" si="90"/>
        <v>6.03</v>
      </c>
      <c r="AD72" s="2">
        <f t="shared" si="91"/>
        <v>0</v>
      </c>
      <c r="AE72" s="2">
        <f t="shared" si="92"/>
        <v>0</v>
      </c>
      <c r="AF72" s="2">
        <f t="shared" si="93"/>
        <v>0</v>
      </c>
      <c r="AG72" s="2">
        <f t="shared" si="69"/>
        <v>0</v>
      </c>
      <c r="AH72" s="2">
        <f t="shared" si="94"/>
        <v>0</v>
      </c>
      <c r="AI72" s="2">
        <f t="shared" si="95"/>
        <v>0</v>
      </c>
      <c r="AJ72" s="2">
        <f t="shared" si="70"/>
        <v>0</v>
      </c>
      <c r="AK72" s="2">
        <v>6.03</v>
      </c>
      <c r="AL72" s="2">
        <v>6.03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68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1"/>
        <v>181</v>
      </c>
      <c r="CQ72" s="2">
        <f t="shared" si="72"/>
        <v>6.03</v>
      </c>
      <c r="CR72" s="2">
        <f t="shared" si="73"/>
        <v>0</v>
      </c>
      <c r="CS72" s="2">
        <f t="shared" si="74"/>
        <v>0</v>
      </c>
      <c r="CT72" s="2">
        <f t="shared" si="75"/>
        <v>0</v>
      </c>
      <c r="CU72" s="2">
        <f t="shared" si="76"/>
        <v>0</v>
      </c>
      <c r="CV72" s="2">
        <f t="shared" si="77"/>
        <v>0</v>
      </c>
      <c r="CW72" s="2">
        <f t="shared" si="78"/>
        <v>0</v>
      </c>
      <c r="CX72" s="2">
        <f t="shared" si="79"/>
        <v>0</v>
      </c>
      <c r="CY72" s="2">
        <f t="shared" si="80"/>
        <v>0</v>
      </c>
      <c r="CZ72" s="2">
        <f t="shared" si="81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62</v>
      </c>
      <c r="DW72" s="2" t="s">
        <v>62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47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48</v>
      </c>
      <c r="EM72" s="2" t="s">
        <v>49</v>
      </c>
      <c r="EN72" s="2"/>
      <c r="EO72" s="2" t="s">
        <v>6</v>
      </c>
      <c r="EP72" s="2"/>
      <c r="EQ72" s="2">
        <v>0</v>
      </c>
      <c r="ER72" s="2">
        <v>3358.74</v>
      </c>
      <c r="ES72" s="2">
        <v>6.03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2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120</v>
      </c>
      <c r="GB72" s="2"/>
      <c r="GC72" s="2"/>
      <c r="GD72" s="2">
        <v>0</v>
      </c>
      <c r="GE72" s="2"/>
      <c r="GF72" s="2">
        <v>-1209526017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3"/>
        <v>0</v>
      </c>
      <c r="GM72" s="2">
        <f t="shared" si="84"/>
        <v>181</v>
      </c>
      <c r="GN72" s="2">
        <f t="shared" si="85"/>
        <v>181</v>
      </c>
      <c r="GO72" s="2">
        <f t="shared" si="86"/>
        <v>0</v>
      </c>
      <c r="GP72" s="2">
        <f t="shared" si="87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88"/>
        <v>0</v>
      </c>
      <c r="GW72" s="2">
        <v>1</v>
      </c>
      <c r="GX72" s="2">
        <f t="shared" si="89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109</v>
      </c>
      <c r="E73" t="s">
        <v>118</v>
      </c>
      <c r="F73" t="str">
        <f>'1.Смета.или.Акт'!B109</f>
        <v>Накладная</v>
      </c>
      <c r="G73" t="str">
        <f>'1.Смета.или.Акт'!C109</f>
        <v>Уголок 50х50х5</v>
      </c>
      <c r="H73" t="s">
        <v>62</v>
      </c>
      <c r="I73">
        <f>I63*J73</f>
        <v>30</v>
      </c>
      <c r="J73">
        <v>7.5</v>
      </c>
      <c r="O73">
        <f t="shared" si="57"/>
        <v>1357</v>
      </c>
      <c r="P73">
        <f t="shared" si="58"/>
        <v>1357</v>
      </c>
      <c r="Q73">
        <f t="shared" si="59"/>
        <v>0</v>
      </c>
      <c r="R73">
        <f t="shared" si="60"/>
        <v>0</v>
      </c>
      <c r="S73">
        <f t="shared" si="61"/>
        <v>0</v>
      </c>
      <c r="T73">
        <f t="shared" si="62"/>
        <v>0</v>
      </c>
      <c r="U73">
        <f t="shared" si="63"/>
        <v>0</v>
      </c>
      <c r="V73">
        <f t="shared" si="64"/>
        <v>0</v>
      </c>
      <c r="W73">
        <f t="shared" si="65"/>
        <v>0</v>
      </c>
      <c r="X73">
        <f t="shared" si="66"/>
        <v>0</v>
      </c>
      <c r="Y73">
        <f t="shared" si="67"/>
        <v>0</v>
      </c>
      <c r="AA73">
        <v>34652952</v>
      </c>
      <c r="AB73">
        <f t="shared" si="68"/>
        <v>6.03</v>
      </c>
      <c r="AC73">
        <f t="shared" si="90"/>
        <v>6.03</v>
      </c>
      <c r="AD73">
        <f t="shared" si="91"/>
        <v>0</v>
      </c>
      <c r="AE73">
        <f t="shared" si="92"/>
        <v>0</v>
      </c>
      <c r="AF73">
        <f t="shared" si="93"/>
        <v>0</v>
      </c>
      <c r="AG73">
        <f t="shared" si="69"/>
        <v>0</v>
      </c>
      <c r="AH73">
        <f t="shared" si="94"/>
        <v>0</v>
      </c>
      <c r="AI73">
        <f t="shared" si="95"/>
        <v>0</v>
      </c>
      <c r="AJ73">
        <f t="shared" si="70"/>
        <v>0</v>
      </c>
      <c r="AK73">
        <v>6.03</v>
      </c>
      <c r="AL73" s="54">
        <f>'1.Смета.или.Акт'!F109</f>
        <v>6.03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'1.Смета.или.Акт'!J109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68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1"/>
        <v>1357</v>
      </c>
      <c r="CQ73">
        <f t="shared" si="72"/>
        <v>45.225000000000001</v>
      </c>
      <c r="CR73">
        <f t="shared" si="73"/>
        <v>0</v>
      </c>
      <c r="CS73">
        <f t="shared" si="74"/>
        <v>0</v>
      </c>
      <c r="CT73">
        <f t="shared" si="75"/>
        <v>0</v>
      </c>
      <c r="CU73">
        <f t="shared" si="76"/>
        <v>0</v>
      </c>
      <c r="CV73">
        <f t="shared" si="77"/>
        <v>0</v>
      </c>
      <c r="CW73">
        <f t="shared" si="78"/>
        <v>0</v>
      </c>
      <c r="CX73">
        <f t="shared" si="79"/>
        <v>0</v>
      </c>
      <c r="CY73">
        <f t="shared" si="80"/>
        <v>0</v>
      </c>
      <c r="CZ73">
        <f t="shared" si="81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62</v>
      </c>
      <c r="DW73" t="str">
        <f>'1.Смета.или.Акт'!D109</f>
        <v>кг</v>
      </c>
      <c r="DX73">
        <v>1</v>
      </c>
      <c r="EE73">
        <v>32653291</v>
      </c>
      <c r="EF73">
        <v>20</v>
      </c>
      <c r="EG73" t="s">
        <v>47</v>
      </c>
      <c r="EH73">
        <v>0</v>
      </c>
      <c r="EI73" t="s">
        <v>6</v>
      </c>
      <c r="EJ73">
        <v>1</v>
      </c>
      <c r="EK73">
        <v>500001</v>
      </c>
      <c r="EL73" t="s">
        <v>48</v>
      </c>
      <c r="EM73" t="s">
        <v>49</v>
      </c>
      <c r="EO73" t="s">
        <v>6</v>
      </c>
      <c r="EQ73">
        <v>0</v>
      </c>
      <c r="ER73">
        <v>6.56</v>
      </c>
      <c r="ES73" s="54">
        <f>'1.Смета.или.Акт'!F109</f>
        <v>6.03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45.23</v>
      </c>
      <c r="FQ73">
        <v>0</v>
      </c>
      <c r="FR73">
        <f t="shared" si="82"/>
        <v>0</v>
      </c>
      <c r="FS73">
        <v>0</v>
      </c>
      <c r="FX73">
        <v>0</v>
      </c>
      <c r="FY73">
        <v>0</v>
      </c>
      <c r="GA73" t="s">
        <v>120</v>
      </c>
      <c r="GD73">
        <v>0</v>
      </c>
      <c r="GF73">
        <v>-1209526017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3"/>
        <v>0</v>
      </c>
      <c r="GM73">
        <f t="shared" si="84"/>
        <v>1357</v>
      </c>
      <c r="GN73">
        <f t="shared" si="85"/>
        <v>1357</v>
      </c>
      <c r="GO73">
        <f t="shared" si="86"/>
        <v>0</v>
      </c>
      <c r="GP73">
        <f t="shared" si="87"/>
        <v>0</v>
      </c>
      <c r="GR73">
        <v>1</v>
      </c>
      <c r="GS73">
        <v>1</v>
      </c>
      <c r="GT73">
        <v>0</v>
      </c>
      <c r="GU73" t="s">
        <v>6</v>
      </c>
      <c r="GV73">
        <f t="shared" si="88"/>
        <v>0</v>
      </c>
      <c r="GW73">
        <v>1</v>
      </c>
      <c r="GX73">
        <f t="shared" si="89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91</v>
      </c>
      <c r="D74" s="2"/>
      <c r="E74" s="2" t="s">
        <v>121</v>
      </c>
      <c r="F74" s="2" t="s">
        <v>43</v>
      </c>
      <c r="G74" s="2" t="s">
        <v>99</v>
      </c>
      <c r="H74" s="2" t="s">
        <v>45</v>
      </c>
      <c r="I74" s="2">
        <f>I62*J74</f>
        <v>40</v>
      </c>
      <c r="J74" s="2">
        <v>10</v>
      </c>
      <c r="K74" s="2"/>
      <c r="L74" s="2"/>
      <c r="M74" s="2"/>
      <c r="N74" s="2"/>
      <c r="O74" s="2">
        <f t="shared" si="57"/>
        <v>1501</v>
      </c>
      <c r="P74" s="2">
        <f t="shared" si="58"/>
        <v>1501</v>
      </c>
      <c r="Q74" s="2">
        <f t="shared" si="59"/>
        <v>0</v>
      </c>
      <c r="R74" s="2">
        <f t="shared" si="60"/>
        <v>0</v>
      </c>
      <c r="S74" s="2">
        <f t="shared" si="61"/>
        <v>0</v>
      </c>
      <c r="T74" s="2">
        <f t="shared" si="62"/>
        <v>0</v>
      </c>
      <c r="U74" s="2">
        <f t="shared" si="63"/>
        <v>0</v>
      </c>
      <c r="V74" s="2">
        <f t="shared" si="64"/>
        <v>0</v>
      </c>
      <c r="W74" s="2">
        <f t="shared" si="65"/>
        <v>0</v>
      </c>
      <c r="X74" s="2">
        <f t="shared" si="66"/>
        <v>0</v>
      </c>
      <c r="Y74" s="2">
        <f t="shared" si="67"/>
        <v>0</v>
      </c>
      <c r="Z74" s="2"/>
      <c r="AA74" s="2">
        <v>34652951</v>
      </c>
      <c r="AB74" s="2">
        <f t="shared" si="68"/>
        <v>37.520000000000003</v>
      </c>
      <c r="AC74" s="2">
        <f t="shared" si="90"/>
        <v>37.520000000000003</v>
      </c>
      <c r="AD74" s="2">
        <f t="shared" si="91"/>
        <v>0</v>
      </c>
      <c r="AE74" s="2">
        <f t="shared" si="92"/>
        <v>0</v>
      </c>
      <c r="AF74" s="2">
        <f t="shared" si="93"/>
        <v>0</v>
      </c>
      <c r="AG74" s="2">
        <f t="shared" si="69"/>
        <v>0</v>
      </c>
      <c r="AH74" s="2">
        <f t="shared" si="94"/>
        <v>0</v>
      </c>
      <c r="AI74" s="2">
        <f t="shared" si="95"/>
        <v>0</v>
      </c>
      <c r="AJ74" s="2">
        <f t="shared" si="70"/>
        <v>0</v>
      </c>
      <c r="AK74" s="2">
        <v>37.520000000000003</v>
      </c>
      <c r="AL74" s="2">
        <v>37.520000000000003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1"/>
        <v>1501</v>
      </c>
      <c r="CQ74" s="2">
        <f t="shared" si="72"/>
        <v>37.520000000000003</v>
      </c>
      <c r="CR74" s="2">
        <f t="shared" si="73"/>
        <v>0</v>
      </c>
      <c r="CS74" s="2">
        <f t="shared" si="74"/>
        <v>0</v>
      </c>
      <c r="CT74" s="2">
        <f t="shared" si="75"/>
        <v>0</v>
      </c>
      <c r="CU74" s="2">
        <f t="shared" si="76"/>
        <v>0</v>
      </c>
      <c r="CV74" s="2">
        <f t="shared" si="77"/>
        <v>0</v>
      </c>
      <c r="CW74" s="2">
        <f t="shared" si="78"/>
        <v>0</v>
      </c>
      <c r="CX74" s="2">
        <f t="shared" si="79"/>
        <v>0</v>
      </c>
      <c r="CY74" s="2">
        <f t="shared" si="80"/>
        <v>0</v>
      </c>
      <c r="CZ74" s="2">
        <f t="shared" si="81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45</v>
      </c>
      <c r="DW74" s="2" t="s">
        <v>45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47</v>
      </c>
      <c r="EH74" s="2">
        <v>0</v>
      </c>
      <c r="EI74" s="2" t="s">
        <v>6</v>
      </c>
      <c r="EJ74" s="2">
        <v>1</v>
      </c>
      <c r="EK74" s="2">
        <v>0</v>
      </c>
      <c r="EL74" s="2" t="s">
        <v>73</v>
      </c>
      <c r="EM74" s="2" t="s">
        <v>74</v>
      </c>
      <c r="EN74" s="2"/>
      <c r="EO74" s="2" t="s">
        <v>6</v>
      </c>
      <c r="EP74" s="2"/>
      <c r="EQ74" s="2">
        <v>0</v>
      </c>
      <c r="ER74" s="2">
        <v>0</v>
      </c>
      <c r="ES74" s="2">
        <v>37.520000000000003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2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122</v>
      </c>
      <c r="GB74" s="2"/>
      <c r="GC74" s="2"/>
      <c r="GD74" s="2">
        <v>0</v>
      </c>
      <c r="GE74" s="2"/>
      <c r="GF74" s="2">
        <v>-71760896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3"/>
        <v>0</v>
      </c>
      <c r="GM74" s="2">
        <f t="shared" si="84"/>
        <v>1501</v>
      </c>
      <c r="GN74" s="2">
        <f t="shared" si="85"/>
        <v>1501</v>
      </c>
      <c r="GO74" s="2">
        <f t="shared" si="86"/>
        <v>0</v>
      </c>
      <c r="GP74" s="2">
        <f t="shared" si="87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88"/>
        <v>0</v>
      </c>
      <c r="GW74" s="2">
        <v>1</v>
      </c>
      <c r="GX74" s="2">
        <f t="shared" si="89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110</v>
      </c>
      <c r="E75" t="s">
        <v>121</v>
      </c>
      <c r="F75" t="str">
        <f>'1.Смета.или.Акт'!B111</f>
        <v>Накладная</v>
      </c>
      <c r="G75" t="str">
        <f>'1.Смета.или.Акт'!C111</f>
        <v>Изоляторы штыревые</v>
      </c>
      <c r="H75" t="s">
        <v>45</v>
      </c>
      <c r="I75">
        <f>I63*J75</f>
        <v>40</v>
      </c>
      <c r="J75">
        <v>10</v>
      </c>
      <c r="O75">
        <f t="shared" si="57"/>
        <v>11256</v>
      </c>
      <c r="P75">
        <f t="shared" si="58"/>
        <v>11256</v>
      </c>
      <c r="Q75">
        <f t="shared" si="59"/>
        <v>0</v>
      </c>
      <c r="R75">
        <f t="shared" si="60"/>
        <v>0</v>
      </c>
      <c r="S75">
        <f t="shared" si="61"/>
        <v>0</v>
      </c>
      <c r="T75">
        <f t="shared" si="62"/>
        <v>0</v>
      </c>
      <c r="U75">
        <f t="shared" si="63"/>
        <v>0</v>
      </c>
      <c r="V75">
        <f t="shared" si="64"/>
        <v>0</v>
      </c>
      <c r="W75">
        <f t="shared" si="65"/>
        <v>0</v>
      </c>
      <c r="X75">
        <f t="shared" si="66"/>
        <v>0</v>
      </c>
      <c r="Y75">
        <f t="shared" si="67"/>
        <v>0</v>
      </c>
      <c r="AA75">
        <v>34652952</v>
      </c>
      <c r="AB75">
        <f t="shared" si="68"/>
        <v>37.520000000000003</v>
      </c>
      <c r="AC75">
        <f t="shared" si="90"/>
        <v>37.520000000000003</v>
      </c>
      <c r="AD75">
        <f t="shared" si="91"/>
        <v>0</v>
      </c>
      <c r="AE75">
        <f t="shared" si="92"/>
        <v>0</v>
      </c>
      <c r="AF75">
        <f t="shared" si="93"/>
        <v>0</v>
      </c>
      <c r="AG75">
        <f t="shared" si="69"/>
        <v>0</v>
      </c>
      <c r="AH75">
        <f t="shared" si="94"/>
        <v>0</v>
      </c>
      <c r="AI75">
        <f t="shared" si="95"/>
        <v>0</v>
      </c>
      <c r="AJ75">
        <f t="shared" si="70"/>
        <v>0</v>
      </c>
      <c r="AK75">
        <v>37.520000000000003</v>
      </c>
      <c r="AL75" s="54">
        <f>'1.Смета.или.Акт'!F111</f>
        <v>37.520000000000003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'1.Смета.или.Акт'!J111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1"/>
        <v>11256</v>
      </c>
      <c r="CQ75">
        <f t="shared" si="72"/>
        <v>281.40000000000003</v>
      </c>
      <c r="CR75">
        <f t="shared" si="73"/>
        <v>0</v>
      </c>
      <c r="CS75">
        <f t="shared" si="74"/>
        <v>0</v>
      </c>
      <c r="CT75">
        <f t="shared" si="75"/>
        <v>0</v>
      </c>
      <c r="CU75">
        <f t="shared" si="76"/>
        <v>0</v>
      </c>
      <c r="CV75">
        <f t="shared" si="77"/>
        <v>0</v>
      </c>
      <c r="CW75">
        <f t="shared" si="78"/>
        <v>0</v>
      </c>
      <c r="CX75">
        <f t="shared" si="79"/>
        <v>0</v>
      </c>
      <c r="CY75">
        <f t="shared" si="80"/>
        <v>0</v>
      </c>
      <c r="CZ75">
        <f t="shared" si="81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45</v>
      </c>
      <c r="DW75" t="str">
        <f>'1.Смета.или.Акт'!D111</f>
        <v>шт.</v>
      </c>
      <c r="DX75">
        <v>1</v>
      </c>
      <c r="EE75">
        <v>32653299</v>
      </c>
      <c r="EF75">
        <v>20</v>
      </c>
      <c r="EG75" t="s">
        <v>47</v>
      </c>
      <c r="EH75">
        <v>0</v>
      </c>
      <c r="EI75" t="s">
        <v>6</v>
      </c>
      <c r="EJ75">
        <v>1</v>
      </c>
      <c r="EK75">
        <v>0</v>
      </c>
      <c r="EL75" t="s">
        <v>73</v>
      </c>
      <c r="EM75" t="s">
        <v>74</v>
      </c>
      <c r="EO75" t="s">
        <v>6</v>
      </c>
      <c r="EQ75">
        <v>0</v>
      </c>
      <c r="ER75">
        <v>40.78</v>
      </c>
      <c r="ES75" s="54">
        <f>'1.Смета.или.Акт'!F111</f>
        <v>37.520000000000003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281.39999999999998</v>
      </c>
      <c r="FQ75">
        <v>0</v>
      </c>
      <c r="FR75">
        <f t="shared" si="82"/>
        <v>0</v>
      </c>
      <c r="FS75">
        <v>0</v>
      </c>
      <c r="FV75" t="s">
        <v>24</v>
      </c>
      <c r="FW75" t="s">
        <v>25</v>
      </c>
      <c r="FX75">
        <v>106</v>
      </c>
      <c r="FY75">
        <v>65</v>
      </c>
      <c r="GA75" t="s">
        <v>122</v>
      </c>
      <c r="GD75">
        <v>0</v>
      </c>
      <c r="GF75">
        <v>-71760896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3"/>
        <v>0</v>
      </c>
      <c r="GM75">
        <f t="shared" si="84"/>
        <v>11256</v>
      </c>
      <c r="GN75">
        <f t="shared" si="85"/>
        <v>11256</v>
      </c>
      <c r="GO75">
        <f t="shared" si="86"/>
        <v>0</v>
      </c>
      <c r="GP75">
        <f t="shared" si="87"/>
        <v>0</v>
      </c>
      <c r="GR75">
        <v>1</v>
      </c>
      <c r="GS75">
        <v>1</v>
      </c>
      <c r="GT75">
        <v>0</v>
      </c>
      <c r="GU75" t="s">
        <v>6</v>
      </c>
      <c r="GV75">
        <f t="shared" si="88"/>
        <v>0</v>
      </c>
      <c r="GW75">
        <v>1</v>
      </c>
      <c r="GX75">
        <f t="shared" si="89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77</v>
      </c>
      <c r="D76" s="2"/>
      <c r="E76" s="2" t="s">
        <v>123</v>
      </c>
      <c r="F76" s="2" t="s">
        <v>70</v>
      </c>
      <c r="G76" s="2" t="s">
        <v>71</v>
      </c>
      <c r="H76" s="2" t="s">
        <v>72</v>
      </c>
      <c r="I76" s="2">
        <f>I62*J76</f>
        <v>0</v>
      </c>
      <c r="J76" s="2">
        <v>0</v>
      </c>
      <c r="K76" s="2"/>
      <c r="L76" s="2"/>
      <c r="M76" s="2"/>
      <c r="N76" s="2"/>
      <c r="O76" s="2">
        <f t="shared" si="57"/>
        <v>0</v>
      </c>
      <c r="P76" s="2">
        <f t="shared" si="58"/>
        <v>0</v>
      </c>
      <c r="Q76" s="2">
        <f t="shared" si="59"/>
        <v>0</v>
      </c>
      <c r="R76" s="2">
        <f t="shared" si="60"/>
        <v>0</v>
      </c>
      <c r="S76" s="2">
        <f t="shared" si="61"/>
        <v>0</v>
      </c>
      <c r="T76" s="2">
        <f t="shared" si="62"/>
        <v>0</v>
      </c>
      <c r="U76" s="2">
        <f t="shared" si="63"/>
        <v>0</v>
      </c>
      <c r="V76" s="2">
        <f t="shared" si="64"/>
        <v>0</v>
      </c>
      <c r="W76" s="2">
        <f t="shared" si="65"/>
        <v>0</v>
      </c>
      <c r="X76" s="2">
        <f t="shared" si="66"/>
        <v>0</v>
      </c>
      <c r="Y76" s="2">
        <f t="shared" si="67"/>
        <v>0</v>
      </c>
      <c r="Z76" s="2"/>
      <c r="AA76" s="2">
        <v>34652951</v>
      </c>
      <c r="AB76" s="2">
        <f t="shared" si="68"/>
        <v>0</v>
      </c>
      <c r="AC76" s="2">
        <f t="shared" si="90"/>
        <v>0</v>
      </c>
      <c r="AD76" s="2">
        <f t="shared" si="91"/>
        <v>0</v>
      </c>
      <c r="AE76" s="2">
        <f t="shared" si="92"/>
        <v>0</v>
      </c>
      <c r="AF76" s="2">
        <f t="shared" si="93"/>
        <v>0</v>
      </c>
      <c r="AG76" s="2">
        <f t="shared" si="69"/>
        <v>0</v>
      </c>
      <c r="AH76" s="2">
        <f t="shared" si="94"/>
        <v>0</v>
      </c>
      <c r="AI76" s="2">
        <f t="shared" si="95"/>
        <v>0</v>
      </c>
      <c r="AJ76" s="2">
        <f t="shared" si="70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1"/>
        <v>0</v>
      </c>
      <c r="CQ76" s="2">
        <f t="shared" si="72"/>
        <v>0</v>
      </c>
      <c r="CR76" s="2">
        <f t="shared" si="73"/>
        <v>0</v>
      </c>
      <c r="CS76" s="2">
        <f t="shared" si="74"/>
        <v>0</v>
      </c>
      <c r="CT76" s="2">
        <f t="shared" si="75"/>
        <v>0</v>
      </c>
      <c r="CU76" s="2">
        <f t="shared" si="76"/>
        <v>0</v>
      </c>
      <c r="CV76" s="2">
        <f t="shared" si="77"/>
        <v>0</v>
      </c>
      <c r="CW76" s="2">
        <f t="shared" si="78"/>
        <v>0</v>
      </c>
      <c r="CX76" s="2">
        <f t="shared" si="79"/>
        <v>0</v>
      </c>
      <c r="CY76" s="2">
        <f t="shared" si="80"/>
        <v>0</v>
      </c>
      <c r="CZ76" s="2">
        <f t="shared" si="81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72</v>
      </c>
      <c r="DW76" s="2" t="s">
        <v>72</v>
      </c>
      <c r="DX76" s="2">
        <v>1000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47</v>
      </c>
      <c r="EH76" s="2">
        <v>0</v>
      </c>
      <c r="EI76" s="2" t="s">
        <v>6</v>
      </c>
      <c r="EJ76" s="2">
        <v>1</v>
      </c>
      <c r="EK76" s="2">
        <v>0</v>
      </c>
      <c r="EL76" s="2" t="s">
        <v>73</v>
      </c>
      <c r="EM76" s="2" t="s">
        <v>74</v>
      </c>
      <c r="EN76" s="2"/>
      <c r="EO76" s="2" t="s">
        <v>6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2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1602794472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3"/>
        <v>0</v>
      </c>
      <c r="GM76" s="2">
        <f t="shared" si="84"/>
        <v>0</v>
      </c>
      <c r="GN76" s="2">
        <f t="shared" si="85"/>
        <v>0</v>
      </c>
      <c r="GO76" s="2">
        <f t="shared" si="86"/>
        <v>0</v>
      </c>
      <c r="GP76" s="2">
        <f t="shared" si="87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8"/>
        <v>0</v>
      </c>
      <c r="GW76" s="2">
        <v>1</v>
      </c>
      <c r="GX76" s="2">
        <f t="shared" si="89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96</v>
      </c>
      <c r="E77" t="s">
        <v>123</v>
      </c>
      <c r="F77" t="s">
        <v>70</v>
      </c>
      <c r="G77" t="s">
        <v>71</v>
      </c>
      <c r="H77" t="s">
        <v>72</v>
      </c>
      <c r="I77">
        <f>I63*J77</f>
        <v>0</v>
      </c>
      <c r="J77">
        <v>0</v>
      </c>
      <c r="O77">
        <f t="shared" si="57"/>
        <v>0</v>
      </c>
      <c r="P77">
        <f t="shared" si="58"/>
        <v>0</v>
      </c>
      <c r="Q77">
        <f t="shared" si="59"/>
        <v>0</v>
      </c>
      <c r="R77">
        <f t="shared" si="60"/>
        <v>0</v>
      </c>
      <c r="S77">
        <f t="shared" si="61"/>
        <v>0</v>
      </c>
      <c r="T77">
        <f t="shared" si="62"/>
        <v>0</v>
      </c>
      <c r="U77">
        <f t="shared" si="63"/>
        <v>0</v>
      </c>
      <c r="V77">
        <f t="shared" si="64"/>
        <v>0</v>
      </c>
      <c r="W77">
        <f t="shared" si="65"/>
        <v>0</v>
      </c>
      <c r="X77">
        <f t="shared" si="66"/>
        <v>0</v>
      </c>
      <c r="Y77">
        <f t="shared" si="67"/>
        <v>0</v>
      </c>
      <c r="AA77">
        <v>34652952</v>
      </c>
      <c r="AB77">
        <f t="shared" si="68"/>
        <v>0</v>
      </c>
      <c r="AC77">
        <f t="shared" si="90"/>
        <v>0</v>
      </c>
      <c r="AD77">
        <f t="shared" si="91"/>
        <v>0</v>
      </c>
      <c r="AE77">
        <f t="shared" si="92"/>
        <v>0</v>
      </c>
      <c r="AF77">
        <f t="shared" si="93"/>
        <v>0</v>
      </c>
      <c r="AG77">
        <f t="shared" si="69"/>
        <v>0</v>
      </c>
      <c r="AH77">
        <f t="shared" si="94"/>
        <v>0</v>
      </c>
      <c r="AI77">
        <f t="shared" si="95"/>
        <v>0</v>
      </c>
      <c r="AJ77">
        <f t="shared" si="70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1"/>
        <v>0</v>
      </c>
      <c r="CQ77">
        <f t="shared" si="72"/>
        <v>0</v>
      </c>
      <c r="CR77">
        <f t="shared" si="73"/>
        <v>0</v>
      </c>
      <c r="CS77">
        <f t="shared" si="74"/>
        <v>0</v>
      </c>
      <c r="CT77">
        <f t="shared" si="75"/>
        <v>0</v>
      </c>
      <c r="CU77">
        <f t="shared" si="76"/>
        <v>0</v>
      </c>
      <c r="CV77">
        <f t="shared" si="77"/>
        <v>0</v>
      </c>
      <c r="CW77">
        <f t="shared" si="78"/>
        <v>0</v>
      </c>
      <c r="CX77">
        <f t="shared" si="79"/>
        <v>0</v>
      </c>
      <c r="CY77">
        <f t="shared" si="80"/>
        <v>0</v>
      </c>
      <c r="CZ77">
        <f t="shared" si="81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72</v>
      </c>
      <c r="DW77" t="s">
        <v>72</v>
      </c>
      <c r="DX77">
        <v>1000</v>
      </c>
      <c r="EE77">
        <v>32653299</v>
      </c>
      <c r="EF77">
        <v>20</v>
      </c>
      <c r="EG77" t="s">
        <v>47</v>
      </c>
      <c r="EH77">
        <v>0</v>
      </c>
      <c r="EI77" t="s">
        <v>6</v>
      </c>
      <c r="EJ77">
        <v>1</v>
      </c>
      <c r="EK77">
        <v>0</v>
      </c>
      <c r="EL77" t="s">
        <v>73</v>
      </c>
      <c r="EM77" t="s">
        <v>74</v>
      </c>
      <c r="EO77" t="s">
        <v>6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2"/>
        <v>0</v>
      </c>
      <c r="FS77">
        <v>0</v>
      </c>
      <c r="FV77" t="s">
        <v>24</v>
      </c>
      <c r="FW77" t="s">
        <v>25</v>
      </c>
      <c r="FX77">
        <v>106</v>
      </c>
      <c r="FY77">
        <v>65</v>
      </c>
      <c r="GA77" t="s">
        <v>6</v>
      </c>
      <c r="GD77">
        <v>0</v>
      </c>
      <c r="GF77">
        <v>1602794472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3"/>
        <v>0</v>
      </c>
      <c r="GM77">
        <f t="shared" si="84"/>
        <v>0</v>
      </c>
      <c r="GN77">
        <f t="shared" si="85"/>
        <v>0</v>
      </c>
      <c r="GO77">
        <f t="shared" si="86"/>
        <v>0</v>
      </c>
      <c r="GP77">
        <f t="shared" si="87"/>
        <v>0</v>
      </c>
      <c r="GR77">
        <v>0</v>
      </c>
      <c r="GS77">
        <v>3</v>
      </c>
      <c r="GT77">
        <v>0</v>
      </c>
      <c r="GU77" t="s">
        <v>6</v>
      </c>
      <c r="GV77">
        <f t="shared" si="88"/>
        <v>0</v>
      </c>
      <c r="GW77">
        <v>1</v>
      </c>
      <c r="GX77">
        <f t="shared" si="89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78</v>
      </c>
      <c r="D78" s="2"/>
      <c r="E78" s="2" t="s">
        <v>124</v>
      </c>
      <c r="F78" s="2" t="s">
        <v>76</v>
      </c>
      <c r="G78" s="2" t="s">
        <v>77</v>
      </c>
      <c r="H78" s="2" t="s">
        <v>62</v>
      </c>
      <c r="I78" s="2">
        <f>I62*J78</f>
        <v>0</v>
      </c>
      <c r="J78" s="2">
        <v>0</v>
      </c>
      <c r="K78" s="2"/>
      <c r="L78" s="2"/>
      <c r="M78" s="2"/>
      <c r="N78" s="2"/>
      <c r="O78" s="2">
        <f t="shared" si="57"/>
        <v>0</v>
      </c>
      <c r="P78" s="2">
        <f t="shared" si="58"/>
        <v>0</v>
      </c>
      <c r="Q78" s="2">
        <f t="shared" si="59"/>
        <v>0</v>
      </c>
      <c r="R78" s="2">
        <f t="shared" si="60"/>
        <v>0</v>
      </c>
      <c r="S78" s="2">
        <f t="shared" si="61"/>
        <v>0</v>
      </c>
      <c r="T78" s="2">
        <f t="shared" si="62"/>
        <v>0</v>
      </c>
      <c r="U78" s="2">
        <f t="shared" si="63"/>
        <v>0</v>
      </c>
      <c r="V78" s="2">
        <f t="shared" si="64"/>
        <v>0</v>
      </c>
      <c r="W78" s="2">
        <f t="shared" si="65"/>
        <v>0</v>
      </c>
      <c r="X78" s="2">
        <f t="shared" si="66"/>
        <v>0</v>
      </c>
      <c r="Y78" s="2">
        <f t="shared" si="67"/>
        <v>0</v>
      </c>
      <c r="Z78" s="2"/>
      <c r="AA78" s="2">
        <v>34652951</v>
      </c>
      <c r="AB78" s="2">
        <f t="shared" si="68"/>
        <v>0</v>
      </c>
      <c r="AC78" s="2">
        <f t="shared" si="90"/>
        <v>0</v>
      </c>
      <c r="AD78" s="2">
        <f t="shared" si="91"/>
        <v>0</v>
      </c>
      <c r="AE78" s="2">
        <f t="shared" si="92"/>
        <v>0</v>
      </c>
      <c r="AF78" s="2">
        <f t="shared" si="93"/>
        <v>0</v>
      </c>
      <c r="AG78" s="2">
        <f t="shared" si="69"/>
        <v>0</v>
      </c>
      <c r="AH78" s="2">
        <f t="shared" si="94"/>
        <v>0</v>
      </c>
      <c r="AI78" s="2">
        <f t="shared" si="95"/>
        <v>0</v>
      </c>
      <c r="AJ78" s="2">
        <f t="shared" si="70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</v>
      </c>
      <c r="BK78" s="2"/>
      <c r="BL78" s="2"/>
      <c r="BM78" s="2">
        <v>0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1"/>
        <v>0</v>
      </c>
      <c r="CQ78" s="2">
        <f t="shared" si="72"/>
        <v>0</v>
      </c>
      <c r="CR78" s="2">
        <f t="shared" si="73"/>
        <v>0</v>
      </c>
      <c r="CS78" s="2">
        <f t="shared" si="74"/>
        <v>0</v>
      </c>
      <c r="CT78" s="2">
        <f t="shared" si="75"/>
        <v>0</v>
      </c>
      <c r="CU78" s="2">
        <f t="shared" si="76"/>
        <v>0</v>
      </c>
      <c r="CV78" s="2">
        <f t="shared" si="77"/>
        <v>0</v>
      </c>
      <c r="CW78" s="2">
        <f t="shared" si="78"/>
        <v>0</v>
      </c>
      <c r="CX78" s="2">
        <f t="shared" si="79"/>
        <v>0</v>
      </c>
      <c r="CY78" s="2">
        <f t="shared" si="80"/>
        <v>0</v>
      </c>
      <c r="CZ78" s="2">
        <f t="shared" si="81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62</v>
      </c>
      <c r="DW78" s="2" t="s">
        <v>62</v>
      </c>
      <c r="DX78" s="2">
        <v>1</v>
      </c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47</v>
      </c>
      <c r="EH78" s="2">
        <v>0</v>
      </c>
      <c r="EI78" s="2" t="s">
        <v>6</v>
      </c>
      <c r="EJ78" s="2">
        <v>1</v>
      </c>
      <c r="EK78" s="2">
        <v>0</v>
      </c>
      <c r="EL78" s="2" t="s">
        <v>73</v>
      </c>
      <c r="EM78" s="2" t="s">
        <v>74</v>
      </c>
      <c r="EN78" s="2"/>
      <c r="EO78" s="2" t="s">
        <v>6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2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6</v>
      </c>
      <c r="GB78" s="2"/>
      <c r="GC78" s="2"/>
      <c r="GD78" s="2">
        <v>0</v>
      </c>
      <c r="GE78" s="2"/>
      <c r="GF78" s="2">
        <v>-1111733769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3"/>
        <v>0</v>
      </c>
      <c r="GM78" s="2">
        <f t="shared" si="84"/>
        <v>0</v>
      </c>
      <c r="GN78" s="2">
        <f t="shared" si="85"/>
        <v>0</v>
      </c>
      <c r="GO78" s="2">
        <f t="shared" si="86"/>
        <v>0</v>
      </c>
      <c r="GP78" s="2">
        <f t="shared" si="87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8"/>
        <v>0</v>
      </c>
      <c r="GW78" s="2">
        <v>1</v>
      </c>
      <c r="GX78" s="2">
        <f t="shared" si="89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97</v>
      </c>
      <c r="E79" t="s">
        <v>124</v>
      </c>
      <c r="F79" t="s">
        <v>76</v>
      </c>
      <c r="G79" t="s">
        <v>77</v>
      </c>
      <c r="H79" t="s">
        <v>62</v>
      </c>
      <c r="I79">
        <f>I63*J79</f>
        <v>0</v>
      </c>
      <c r="J79">
        <v>0</v>
      </c>
      <c r="O79">
        <f t="shared" si="57"/>
        <v>0</v>
      </c>
      <c r="P79">
        <f t="shared" si="58"/>
        <v>0</v>
      </c>
      <c r="Q79">
        <f t="shared" si="59"/>
        <v>0</v>
      </c>
      <c r="R79">
        <f t="shared" si="60"/>
        <v>0</v>
      </c>
      <c r="S79">
        <f t="shared" si="61"/>
        <v>0</v>
      </c>
      <c r="T79">
        <f t="shared" si="62"/>
        <v>0</v>
      </c>
      <c r="U79">
        <f t="shared" si="63"/>
        <v>0</v>
      </c>
      <c r="V79">
        <f t="shared" si="64"/>
        <v>0</v>
      </c>
      <c r="W79">
        <f t="shared" si="65"/>
        <v>0</v>
      </c>
      <c r="X79">
        <f t="shared" si="66"/>
        <v>0</v>
      </c>
      <c r="Y79">
        <f t="shared" si="67"/>
        <v>0</v>
      </c>
      <c r="AA79">
        <v>34652952</v>
      </c>
      <c r="AB79">
        <f t="shared" si="68"/>
        <v>0</v>
      </c>
      <c r="AC79">
        <f t="shared" si="90"/>
        <v>0</v>
      </c>
      <c r="AD79">
        <f t="shared" si="91"/>
        <v>0</v>
      </c>
      <c r="AE79">
        <f t="shared" si="92"/>
        <v>0</v>
      </c>
      <c r="AF79">
        <f t="shared" si="93"/>
        <v>0</v>
      </c>
      <c r="AG79">
        <f t="shared" si="69"/>
        <v>0</v>
      </c>
      <c r="AH79">
        <f t="shared" si="94"/>
        <v>0</v>
      </c>
      <c r="AI79">
        <f t="shared" si="95"/>
        <v>0</v>
      </c>
      <c r="AJ79">
        <f t="shared" si="70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</v>
      </c>
      <c r="BM79">
        <v>0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1"/>
        <v>0</v>
      </c>
      <c r="CQ79">
        <f t="shared" si="72"/>
        <v>0</v>
      </c>
      <c r="CR79">
        <f t="shared" si="73"/>
        <v>0</v>
      </c>
      <c r="CS79">
        <f t="shared" si="74"/>
        <v>0</v>
      </c>
      <c r="CT79">
        <f t="shared" si="75"/>
        <v>0</v>
      </c>
      <c r="CU79">
        <f t="shared" si="76"/>
        <v>0</v>
      </c>
      <c r="CV79">
        <f t="shared" si="77"/>
        <v>0</v>
      </c>
      <c r="CW79">
        <f t="shared" si="78"/>
        <v>0</v>
      </c>
      <c r="CX79">
        <f t="shared" si="79"/>
        <v>0</v>
      </c>
      <c r="CY79">
        <f t="shared" si="80"/>
        <v>0</v>
      </c>
      <c r="CZ79">
        <f t="shared" si="81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62</v>
      </c>
      <c r="DW79" t="s">
        <v>62</v>
      </c>
      <c r="DX79">
        <v>1</v>
      </c>
      <c r="EE79">
        <v>32653299</v>
      </c>
      <c r="EF79">
        <v>20</v>
      </c>
      <c r="EG79" t="s">
        <v>47</v>
      </c>
      <c r="EH79">
        <v>0</v>
      </c>
      <c r="EI79" t="s">
        <v>6</v>
      </c>
      <c r="EJ79">
        <v>1</v>
      </c>
      <c r="EK79">
        <v>0</v>
      </c>
      <c r="EL79" t="s">
        <v>73</v>
      </c>
      <c r="EM79" t="s">
        <v>74</v>
      </c>
      <c r="EO79" t="s">
        <v>6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2"/>
        <v>0</v>
      </c>
      <c r="FS79">
        <v>0</v>
      </c>
      <c r="FV79" t="s">
        <v>24</v>
      </c>
      <c r="FW79" t="s">
        <v>25</v>
      </c>
      <c r="FX79">
        <v>106</v>
      </c>
      <c r="FY79">
        <v>65</v>
      </c>
      <c r="GA79" t="s">
        <v>6</v>
      </c>
      <c r="GD79">
        <v>0</v>
      </c>
      <c r="GF79">
        <v>-1111733769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3"/>
        <v>0</v>
      </c>
      <c r="GM79">
        <f t="shared" si="84"/>
        <v>0</v>
      </c>
      <c r="GN79">
        <f t="shared" si="85"/>
        <v>0</v>
      </c>
      <c r="GO79">
        <f t="shared" si="86"/>
        <v>0</v>
      </c>
      <c r="GP79">
        <f t="shared" si="87"/>
        <v>0</v>
      </c>
      <c r="GR79">
        <v>0</v>
      </c>
      <c r="GS79">
        <v>3</v>
      </c>
      <c r="GT79">
        <v>0</v>
      </c>
      <c r="GU79" t="s">
        <v>6</v>
      </c>
      <c r="GV79">
        <f t="shared" si="88"/>
        <v>0</v>
      </c>
      <c r="GW79">
        <v>1</v>
      </c>
      <c r="GX79">
        <f t="shared" si="89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79</v>
      </c>
      <c r="D80" s="2"/>
      <c r="E80" s="2" t="s">
        <v>125</v>
      </c>
      <c r="F80" s="2" t="s">
        <v>79</v>
      </c>
      <c r="G80" s="2" t="s">
        <v>80</v>
      </c>
      <c r="H80" s="2" t="s">
        <v>72</v>
      </c>
      <c r="I80" s="2">
        <f>I62*J80</f>
        <v>0</v>
      </c>
      <c r="J80" s="2">
        <v>0</v>
      </c>
      <c r="K80" s="2"/>
      <c r="L80" s="2"/>
      <c r="M80" s="2"/>
      <c r="N80" s="2"/>
      <c r="O80" s="2">
        <f t="shared" si="57"/>
        <v>0</v>
      </c>
      <c r="P80" s="2">
        <f t="shared" si="58"/>
        <v>0</v>
      </c>
      <c r="Q80" s="2">
        <f t="shared" si="59"/>
        <v>0</v>
      </c>
      <c r="R80" s="2">
        <f t="shared" si="60"/>
        <v>0</v>
      </c>
      <c r="S80" s="2">
        <f t="shared" si="61"/>
        <v>0</v>
      </c>
      <c r="T80" s="2">
        <f t="shared" si="62"/>
        <v>0</v>
      </c>
      <c r="U80" s="2">
        <f t="shared" si="63"/>
        <v>0</v>
      </c>
      <c r="V80" s="2">
        <f t="shared" si="64"/>
        <v>0</v>
      </c>
      <c r="W80" s="2">
        <f t="shared" si="65"/>
        <v>0</v>
      </c>
      <c r="X80" s="2">
        <f t="shared" si="66"/>
        <v>0</v>
      </c>
      <c r="Y80" s="2">
        <f t="shared" si="67"/>
        <v>0</v>
      </c>
      <c r="Z80" s="2"/>
      <c r="AA80" s="2">
        <v>34652951</v>
      </c>
      <c r="AB80" s="2">
        <f t="shared" si="68"/>
        <v>0</v>
      </c>
      <c r="AC80" s="2">
        <f t="shared" si="90"/>
        <v>0</v>
      </c>
      <c r="AD80" s="2">
        <f t="shared" si="91"/>
        <v>0</v>
      </c>
      <c r="AE80" s="2">
        <f t="shared" si="92"/>
        <v>0</v>
      </c>
      <c r="AF80" s="2">
        <f t="shared" si="93"/>
        <v>0</v>
      </c>
      <c r="AG80" s="2">
        <f t="shared" si="69"/>
        <v>0</v>
      </c>
      <c r="AH80" s="2">
        <f t="shared" si="94"/>
        <v>0</v>
      </c>
      <c r="AI80" s="2">
        <f t="shared" si="95"/>
        <v>0</v>
      </c>
      <c r="AJ80" s="2">
        <f t="shared" si="70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1"/>
        <v>0</v>
      </c>
      <c r="CQ80" s="2">
        <f t="shared" si="72"/>
        <v>0</v>
      </c>
      <c r="CR80" s="2">
        <f t="shared" si="73"/>
        <v>0</v>
      </c>
      <c r="CS80" s="2">
        <f t="shared" si="74"/>
        <v>0</v>
      </c>
      <c r="CT80" s="2">
        <f t="shared" si="75"/>
        <v>0</v>
      </c>
      <c r="CU80" s="2">
        <f t="shared" si="76"/>
        <v>0</v>
      </c>
      <c r="CV80" s="2">
        <f t="shared" si="77"/>
        <v>0</v>
      </c>
      <c r="CW80" s="2">
        <f t="shared" si="78"/>
        <v>0</v>
      </c>
      <c r="CX80" s="2">
        <f t="shared" si="79"/>
        <v>0</v>
      </c>
      <c r="CY80" s="2">
        <f t="shared" si="80"/>
        <v>0</v>
      </c>
      <c r="CZ80" s="2">
        <f t="shared" si="81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72</v>
      </c>
      <c r="DW80" s="2" t="s">
        <v>72</v>
      </c>
      <c r="DX80" s="2">
        <v>1000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47</v>
      </c>
      <c r="EH80" s="2">
        <v>0</v>
      </c>
      <c r="EI80" s="2" t="s">
        <v>6</v>
      </c>
      <c r="EJ80" s="2">
        <v>1</v>
      </c>
      <c r="EK80" s="2">
        <v>0</v>
      </c>
      <c r="EL80" s="2" t="s">
        <v>73</v>
      </c>
      <c r="EM80" s="2" t="s">
        <v>74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2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1613753229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3"/>
        <v>0</v>
      </c>
      <c r="GM80" s="2">
        <f t="shared" si="84"/>
        <v>0</v>
      </c>
      <c r="GN80" s="2">
        <f t="shared" si="85"/>
        <v>0</v>
      </c>
      <c r="GO80" s="2">
        <f t="shared" si="86"/>
        <v>0</v>
      </c>
      <c r="GP80" s="2">
        <f t="shared" si="87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8"/>
        <v>0</v>
      </c>
      <c r="GW80" s="2">
        <v>1</v>
      </c>
      <c r="GX80" s="2">
        <f t="shared" si="89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98</v>
      </c>
      <c r="E81" t="s">
        <v>125</v>
      </c>
      <c r="F81" t="s">
        <v>79</v>
      </c>
      <c r="G81" t="s">
        <v>80</v>
      </c>
      <c r="H81" t="s">
        <v>72</v>
      </c>
      <c r="I81">
        <f>I63*J81</f>
        <v>0</v>
      </c>
      <c r="J81">
        <v>0</v>
      </c>
      <c r="O81">
        <f t="shared" si="57"/>
        <v>0</v>
      </c>
      <c r="P81">
        <f t="shared" si="58"/>
        <v>0</v>
      </c>
      <c r="Q81">
        <f t="shared" si="59"/>
        <v>0</v>
      </c>
      <c r="R81">
        <f t="shared" si="60"/>
        <v>0</v>
      </c>
      <c r="S81">
        <f t="shared" si="61"/>
        <v>0</v>
      </c>
      <c r="T81">
        <f t="shared" si="62"/>
        <v>0</v>
      </c>
      <c r="U81">
        <f t="shared" si="63"/>
        <v>0</v>
      </c>
      <c r="V81">
        <f t="shared" si="64"/>
        <v>0</v>
      </c>
      <c r="W81">
        <f t="shared" si="65"/>
        <v>0</v>
      </c>
      <c r="X81">
        <f t="shared" si="66"/>
        <v>0</v>
      </c>
      <c r="Y81">
        <f t="shared" si="67"/>
        <v>0</v>
      </c>
      <c r="AA81">
        <v>34652952</v>
      </c>
      <c r="AB81">
        <f t="shared" si="68"/>
        <v>0</v>
      </c>
      <c r="AC81">
        <f t="shared" si="90"/>
        <v>0</v>
      </c>
      <c r="AD81">
        <f t="shared" si="91"/>
        <v>0</v>
      </c>
      <c r="AE81">
        <f t="shared" si="92"/>
        <v>0</v>
      </c>
      <c r="AF81">
        <f t="shared" si="93"/>
        <v>0</v>
      </c>
      <c r="AG81">
        <f t="shared" si="69"/>
        <v>0</v>
      </c>
      <c r="AH81">
        <f t="shared" si="94"/>
        <v>0</v>
      </c>
      <c r="AI81">
        <f t="shared" si="95"/>
        <v>0</v>
      </c>
      <c r="AJ81">
        <f t="shared" si="70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1"/>
        <v>0</v>
      </c>
      <c r="CQ81">
        <f t="shared" si="72"/>
        <v>0</v>
      </c>
      <c r="CR81">
        <f t="shared" si="73"/>
        <v>0</v>
      </c>
      <c r="CS81">
        <f t="shared" si="74"/>
        <v>0</v>
      </c>
      <c r="CT81">
        <f t="shared" si="75"/>
        <v>0</v>
      </c>
      <c r="CU81">
        <f t="shared" si="76"/>
        <v>0</v>
      </c>
      <c r="CV81">
        <f t="shared" si="77"/>
        <v>0</v>
      </c>
      <c r="CW81">
        <f t="shared" si="78"/>
        <v>0</v>
      </c>
      <c r="CX81">
        <f t="shared" si="79"/>
        <v>0</v>
      </c>
      <c r="CY81">
        <f t="shared" si="80"/>
        <v>0</v>
      </c>
      <c r="CZ81">
        <f t="shared" si="81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72</v>
      </c>
      <c r="DW81" t="s">
        <v>72</v>
      </c>
      <c r="DX81">
        <v>1000</v>
      </c>
      <c r="EE81">
        <v>32653299</v>
      </c>
      <c r="EF81">
        <v>20</v>
      </c>
      <c r="EG81" t="s">
        <v>47</v>
      </c>
      <c r="EH81">
        <v>0</v>
      </c>
      <c r="EI81" t="s">
        <v>6</v>
      </c>
      <c r="EJ81">
        <v>1</v>
      </c>
      <c r="EK81">
        <v>0</v>
      </c>
      <c r="EL81" t="s">
        <v>73</v>
      </c>
      <c r="EM81" t="s">
        <v>74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2"/>
        <v>0</v>
      </c>
      <c r="FS81">
        <v>0</v>
      </c>
      <c r="FV81" t="s">
        <v>24</v>
      </c>
      <c r="FW81" t="s">
        <v>25</v>
      </c>
      <c r="FX81">
        <v>106</v>
      </c>
      <c r="FY81">
        <v>65</v>
      </c>
      <c r="GA81" t="s">
        <v>6</v>
      </c>
      <c r="GD81">
        <v>0</v>
      </c>
      <c r="GF81">
        <v>1613753229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3"/>
        <v>0</v>
      </c>
      <c r="GM81">
        <f t="shared" si="84"/>
        <v>0</v>
      </c>
      <c r="GN81">
        <f t="shared" si="85"/>
        <v>0</v>
      </c>
      <c r="GO81">
        <f t="shared" si="86"/>
        <v>0</v>
      </c>
      <c r="GP81">
        <f t="shared" si="87"/>
        <v>0</v>
      </c>
      <c r="GR81">
        <v>0</v>
      </c>
      <c r="GS81">
        <v>3</v>
      </c>
      <c r="GT81">
        <v>0</v>
      </c>
      <c r="GU81" t="s">
        <v>6</v>
      </c>
      <c r="GV81">
        <f t="shared" si="88"/>
        <v>0</v>
      </c>
      <c r="GW81">
        <v>1</v>
      </c>
      <c r="GX81">
        <f t="shared" si="89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80</v>
      </c>
      <c r="D82" s="2"/>
      <c r="E82" s="2" t="s">
        <v>126</v>
      </c>
      <c r="F82" s="2" t="s">
        <v>82</v>
      </c>
      <c r="G82" s="2" t="s">
        <v>83</v>
      </c>
      <c r="H82" s="2" t="s">
        <v>72</v>
      </c>
      <c r="I82" s="2">
        <f>I62*J82</f>
        <v>0</v>
      </c>
      <c r="J82" s="2">
        <v>0</v>
      </c>
      <c r="K82" s="2"/>
      <c r="L82" s="2"/>
      <c r="M82" s="2"/>
      <c r="N82" s="2"/>
      <c r="O82" s="2">
        <f t="shared" si="57"/>
        <v>0</v>
      </c>
      <c r="P82" s="2">
        <f t="shared" si="58"/>
        <v>0</v>
      </c>
      <c r="Q82" s="2">
        <f t="shared" si="59"/>
        <v>0</v>
      </c>
      <c r="R82" s="2">
        <f t="shared" si="60"/>
        <v>0</v>
      </c>
      <c r="S82" s="2">
        <f t="shared" si="61"/>
        <v>0</v>
      </c>
      <c r="T82" s="2">
        <f t="shared" si="62"/>
        <v>0</v>
      </c>
      <c r="U82" s="2">
        <f t="shared" si="63"/>
        <v>0</v>
      </c>
      <c r="V82" s="2">
        <f t="shared" si="64"/>
        <v>0</v>
      </c>
      <c r="W82" s="2">
        <f t="shared" si="65"/>
        <v>0</v>
      </c>
      <c r="X82" s="2">
        <f t="shared" si="66"/>
        <v>0</v>
      </c>
      <c r="Y82" s="2">
        <f t="shared" si="67"/>
        <v>0</v>
      </c>
      <c r="Z82" s="2"/>
      <c r="AA82" s="2">
        <v>34652951</v>
      </c>
      <c r="AB82" s="2">
        <f t="shared" si="68"/>
        <v>15707</v>
      </c>
      <c r="AC82" s="2">
        <f t="shared" si="90"/>
        <v>15707</v>
      </c>
      <c r="AD82" s="2">
        <f t="shared" si="91"/>
        <v>0</v>
      </c>
      <c r="AE82" s="2">
        <f t="shared" si="92"/>
        <v>0</v>
      </c>
      <c r="AF82" s="2">
        <f t="shared" si="93"/>
        <v>0</v>
      </c>
      <c r="AG82" s="2">
        <f t="shared" si="69"/>
        <v>0</v>
      </c>
      <c r="AH82" s="2">
        <f t="shared" si="94"/>
        <v>0</v>
      </c>
      <c r="AI82" s="2">
        <f t="shared" si="95"/>
        <v>0</v>
      </c>
      <c r="AJ82" s="2">
        <f t="shared" si="70"/>
        <v>0</v>
      </c>
      <c r="AK82" s="2">
        <v>15707</v>
      </c>
      <c r="AL82" s="2">
        <v>15707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84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1"/>
        <v>0</v>
      </c>
      <c r="CQ82" s="2">
        <f t="shared" si="72"/>
        <v>15707</v>
      </c>
      <c r="CR82" s="2">
        <f t="shared" si="73"/>
        <v>0</v>
      </c>
      <c r="CS82" s="2">
        <f t="shared" si="74"/>
        <v>0</v>
      </c>
      <c r="CT82" s="2">
        <f t="shared" si="75"/>
        <v>0</v>
      </c>
      <c r="CU82" s="2">
        <f t="shared" si="76"/>
        <v>0</v>
      </c>
      <c r="CV82" s="2">
        <f t="shared" si="77"/>
        <v>0</v>
      </c>
      <c r="CW82" s="2">
        <f t="shared" si="78"/>
        <v>0</v>
      </c>
      <c r="CX82" s="2">
        <f t="shared" si="79"/>
        <v>0</v>
      </c>
      <c r="CY82" s="2">
        <f t="shared" si="80"/>
        <v>0</v>
      </c>
      <c r="CZ82" s="2">
        <f t="shared" si="81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72</v>
      </c>
      <c r="DW82" s="2" t="s">
        <v>72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47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48</v>
      </c>
      <c r="EM82" s="2" t="s">
        <v>49</v>
      </c>
      <c r="EN82" s="2"/>
      <c r="EO82" s="2" t="s">
        <v>6</v>
      </c>
      <c r="EP82" s="2"/>
      <c r="EQ82" s="2">
        <v>0</v>
      </c>
      <c r="ER82" s="2">
        <v>15707</v>
      </c>
      <c r="ES82" s="2">
        <v>15707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2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-1843346877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3"/>
        <v>0</v>
      </c>
      <c r="GM82" s="2">
        <f t="shared" si="84"/>
        <v>0</v>
      </c>
      <c r="GN82" s="2">
        <f t="shared" si="85"/>
        <v>0</v>
      </c>
      <c r="GO82" s="2">
        <f t="shared" si="86"/>
        <v>0</v>
      </c>
      <c r="GP82" s="2">
        <f t="shared" si="87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8"/>
        <v>0</v>
      </c>
      <c r="GW82" s="2">
        <v>1</v>
      </c>
      <c r="GX82" s="2">
        <f t="shared" si="89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99</v>
      </c>
      <c r="E83" t="s">
        <v>126</v>
      </c>
      <c r="F83" t="s">
        <v>82</v>
      </c>
      <c r="G83" t="s">
        <v>83</v>
      </c>
      <c r="H83" t="s">
        <v>72</v>
      </c>
      <c r="I83">
        <f>I63*J83</f>
        <v>0</v>
      </c>
      <c r="J83">
        <v>0</v>
      </c>
      <c r="O83">
        <f t="shared" si="57"/>
        <v>0</v>
      </c>
      <c r="P83">
        <f t="shared" si="58"/>
        <v>0</v>
      </c>
      <c r="Q83">
        <f t="shared" si="59"/>
        <v>0</v>
      </c>
      <c r="R83">
        <f t="shared" si="60"/>
        <v>0</v>
      </c>
      <c r="S83">
        <f t="shared" si="61"/>
        <v>0</v>
      </c>
      <c r="T83">
        <f t="shared" si="62"/>
        <v>0</v>
      </c>
      <c r="U83">
        <f t="shared" si="63"/>
        <v>0</v>
      </c>
      <c r="V83">
        <f t="shared" si="64"/>
        <v>0</v>
      </c>
      <c r="W83">
        <f t="shared" si="65"/>
        <v>0</v>
      </c>
      <c r="X83">
        <f t="shared" si="66"/>
        <v>0</v>
      </c>
      <c r="Y83">
        <f t="shared" si="67"/>
        <v>0</v>
      </c>
      <c r="AA83">
        <v>34652952</v>
      </c>
      <c r="AB83">
        <f t="shared" si="68"/>
        <v>15707</v>
      </c>
      <c r="AC83">
        <f t="shared" si="90"/>
        <v>15707</v>
      </c>
      <c r="AD83">
        <f t="shared" si="91"/>
        <v>0</v>
      </c>
      <c r="AE83">
        <f t="shared" si="92"/>
        <v>0</v>
      </c>
      <c r="AF83">
        <f t="shared" si="93"/>
        <v>0</v>
      </c>
      <c r="AG83">
        <f t="shared" si="69"/>
        <v>0</v>
      </c>
      <c r="AH83">
        <f t="shared" si="94"/>
        <v>0</v>
      </c>
      <c r="AI83">
        <f t="shared" si="95"/>
        <v>0</v>
      </c>
      <c r="AJ83">
        <f t="shared" si="70"/>
        <v>0</v>
      </c>
      <c r="AK83">
        <v>15707</v>
      </c>
      <c r="AL83">
        <v>15707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84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1"/>
        <v>0</v>
      </c>
      <c r="CQ83">
        <f t="shared" si="72"/>
        <v>117802.5</v>
      </c>
      <c r="CR83">
        <f t="shared" si="73"/>
        <v>0</v>
      </c>
      <c r="CS83">
        <f t="shared" si="74"/>
        <v>0</v>
      </c>
      <c r="CT83">
        <f t="shared" si="75"/>
        <v>0</v>
      </c>
      <c r="CU83">
        <f t="shared" si="76"/>
        <v>0</v>
      </c>
      <c r="CV83">
        <f t="shared" si="77"/>
        <v>0</v>
      </c>
      <c r="CW83">
        <f t="shared" si="78"/>
        <v>0</v>
      </c>
      <c r="CX83">
        <f t="shared" si="79"/>
        <v>0</v>
      </c>
      <c r="CY83">
        <f t="shared" si="80"/>
        <v>0</v>
      </c>
      <c r="CZ83">
        <f t="shared" si="81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72</v>
      </c>
      <c r="DW83" t="s">
        <v>72</v>
      </c>
      <c r="DX83">
        <v>1000</v>
      </c>
      <c r="EE83">
        <v>32653291</v>
      </c>
      <c r="EF83">
        <v>20</v>
      </c>
      <c r="EG83" t="s">
        <v>47</v>
      </c>
      <c r="EH83">
        <v>0</v>
      </c>
      <c r="EI83" t="s">
        <v>6</v>
      </c>
      <c r="EJ83">
        <v>1</v>
      </c>
      <c r="EK83">
        <v>500001</v>
      </c>
      <c r="EL83" t="s">
        <v>48</v>
      </c>
      <c r="EM83" t="s">
        <v>49</v>
      </c>
      <c r="EO83" t="s">
        <v>6</v>
      </c>
      <c r="EQ83">
        <v>0</v>
      </c>
      <c r="ER83">
        <v>15707</v>
      </c>
      <c r="ES83">
        <v>15707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2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-1843346877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3"/>
        <v>0</v>
      </c>
      <c r="GM83">
        <f t="shared" si="84"/>
        <v>0</v>
      </c>
      <c r="GN83">
        <f t="shared" si="85"/>
        <v>0</v>
      </c>
      <c r="GO83">
        <f t="shared" si="86"/>
        <v>0</v>
      </c>
      <c r="GP83">
        <f t="shared" si="87"/>
        <v>0</v>
      </c>
      <c r="GR83">
        <v>0</v>
      </c>
      <c r="GS83">
        <v>3</v>
      </c>
      <c r="GT83">
        <v>0</v>
      </c>
      <c r="GU83" t="s">
        <v>6</v>
      </c>
      <c r="GV83">
        <f t="shared" si="88"/>
        <v>0</v>
      </c>
      <c r="GW83">
        <v>1</v>
      </c>
      <c r="GX83">
        <f t="shared" si="89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81</v>
      </c>
      <c r="D84" s="2"/>
      <c r="E84" s="2" t="s">
        <v>127</v>
      </c>
      <c r="F84" s="2" t="s">
        <v>86</v>
      </c>
      <c r="G84" s="2" t="s">
        <v>87</v>
      </c>
      <c r="H84" s="2" t="s">
        <v>72</v>
      </c>
      <c r="I84" s="2">
        <f>I62*J84</f>
        <v>0</v>
      </c>
      <c r="J84" s="2">
        <v>0</v>
      </c>
      <c r="K84" s="2"/>
      <c r="L84" s="2"/>
      <c r="M84" s="2"/>
      <c r="N84" s="2"/>
      <c r="O84" s="2">
        <f t="shared" si="57"/>
        <v>0</v>
      </c>
      <c r="P84" s="2">
        <f t="shared" si="58"/>
        <v>0</v>
      </c>
      <c r="Q84" s="2">
        <f t="shared" si="59"/>
        <v>0</v>
      </c>
      <c r="R84" s="2">
        <f t="shared" si="60"/>
        <v>0</v>
      </c>
      <c r="S84" s="2">
        <f t="shared" si="61"/>
        <v>0</v>
      </c>
      <c r="T84" s="2">
        <f t="shared" si="62"/>
        <v>0</v>
      </c>
      <c r="U84" s="2">
        <f t="shared" si="63"/>
        <v>0</v>
      </c>
      <c r="V84" s="2">
        <f t="shared" si="64"/>
        <v>0</v>
      </c>
      <c r="W84" s="2">
        <f t="shared" si="65"/>
        <v>0</v>
      </c>
      <c r="X84" s="2">
        <f t="shared" si="66"/>
        <v>0</v>
      </c>
      <c r="Y84" s="2">
        <f t="shared" si="67"/>
        <v>0</v>
      </c>
      <c r="Z84" s="2"/>
      <c r="AA84" s="2">
        <v>34652951</v>
      </c>
      <c r="AB84" s="2">
        <f t="shared" si="68"/>
        <v>9550.01</v>
      </c>
      <c r="AC84" s="2">
        <f t="shared" si="90"/>
        <v>9550.01</v>
      </c>
      <c r="AD84" s="2">
        <f t="shared" si="91"/>
        <v>0</v>
      </c>
      <c r="AE84" s="2">
        <f t="shared" si="92"/>
        <v>0</v>
      </c>
      <c r="AF84" s="2">
        <f t="shared" si="93"/>
        <v>0</v>
      </c>
      <c r="AG84" s="2">
        <f t="shared" si="69"/>
        <v>0</v>
      </c>
      <c r="AH84" s="2">
        <f t="shared" si="94"/>
        <v>0</v>
      </c>
      <c r="AI84" s="2">
        <f t="shared" si="95"/>
        <v>0</v>
      </c>
      <c r="AJ84" s="2">
        <f t="shared" si="70"/>
        <v>0</v>
      </c>
      <c r="AK84" s="2">
        <v>9550.01</v>
      </c>
      <c r="AL84" s="2">
        <v>9550.01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88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1"/>
        <v>0</v>
      </c>
      <c r="CQ84" s="2">
        <f t="shared" si="72"/>
        <v>9550.01</v>
      </c>
      <c r="CR84" s="2">
        <f t="shared" si="73"/>
        <v>0</v>
      </c>
      <c r="CS84" s="2">
        <f t="shared" si="74"/>
        <v>0</v>
      </c>
      <c r="CT84" s="2">
        <f t="shared" si="75"/>
        <v>0</v>
      </c>
      <c r="CU84" s="2">
        <f t="shared" si="76"/>
        <v>0</v>
      </c>
      <c r="CV84" s="2">
        <f t="shared" si="77"/>
        <v>0</v>
      </c>
      <c r="CW84" s="2">
        <f t="shared" si="78"/>
        <v>0</v>
      </c>
      <c r="CX84" s="2">
        <f t="shared" si="79"/>
        <v>0</v>
      </c>
      <c r="CY84" s="2">
        <f t="shared" si="80"/>
        <v>0</v>
      </c>
      <c r="CZ84" s="2">
        <f t="shared" si="81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72</v>
      </c>
      <c r="DW84" s="2" t="s">
        <v>72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47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48</v>
      </c>
      <c r="EM84" s="2" t="s">
        <v>49</v>
      </c>
      <c r="EN84" s="2"/>
      <c r="EO84" s="2" t="s">
        <v>6</v>
      </c>
      <c r="EP84" s="2"/>
      <c r="EQ84" s="2">
        <v>0</v>
      </c>
      <c r="ER84" s="2">
        <v>9550.01</v>
      </c>
      <c r="ES84" s="2">
        <v>9550.01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2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654489916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3"/>
        <v>0</v>
      </c>
      <c r="GM84" s="2">
        <f t="shared" si="84"/>
        <v>0</v>
      </c>
      <c r="GN84" s="2">
        <f t="shared" si="85"/>
        <v>0</v>
      </c>
      <c r="GO84" s="2">
        <f t="shared" si="86"/>
        <v>0</v>
      </c>
      <c r="GP84" s="2">
        <f t="shared" si="87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8"/>
        <v>0</v>
      </c>
      <c r="GW84" s="2">
        <v>1</v>
      </c>
      <c r="GX84" s="2">
        <f t="shared" si="89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100</v>
      </c>
      <c r="E85" t="s">
        <v>127</v>
      </c>
      <c r="F85" t="s">
        <v>86</v>
      </c>
      <c r="G85" t="s">
        <v>87</v>
      </c>
      <c r="H85" t="s">
        <v>72</v>
      </c>
      <c r="I85">
        <f>I63*J85</f>
        <v>0</v>
      </c>
      <c r="J85">
        <v>0</v>
      </c>
      <c r="O85">
        <f t="shared" si="57"/>
        <v>0</v>
      </c>
      <c r="P85">
        <f t="shared" si="58"/>
        <v>0</v>
      </c>
      <c r="Q85">
        <f t="shared" si="59"/>
        <v>0</v>
      </c>
      <c r="R85">
        <f t="shared" si="60"/>
        <v>0</v>
      </c>
      <c r="S85">
        <f t="shared" si="61"/>
        <v>0</v>
      </c>
      <c r="T85">
        <f t="shared" si="62"/>
        <v>0</v>
      </c>
      <c r="U85">
        <f t="shared" si="63"/>
        <v>0</v>
      </c>
      <c r="V85">
        <f t="shared" si="64"/>
        <v>0</v>
      </c>
      <c r="W85">
        <f t="shared" si="65"/>
        <v>0</v>
      </c>
      <c r="X85">
        <f t="shared" si="66"/>
        <v>0</v>
      </c>
      <c r="Y85">
        <f t="shared" si="67"/>
        <v>0</v>
      </c>
      <c r="AA85">
        <v>34652952</v>
      </c>
      <c r="AB85">
        <f t="shared" si="68"/>
        <v>9550.01</v>
      </c>
      <c r="AC85">
        <f t="shared" si="90"/>
        <v>9550.01</v>
      </c>
      <c r="AD85">
        <f t="shared" si="91"/>
        <v>0</v>
      </c>
      <c r="AE85">
        <f t="shared" si="92"/>
        <v>0</v>
      </c>
      <c r="AF85">
        <f t="shared" si="93"/>
        <v>0</v>
      </c>
      <c r="AG85">
        <f t="shared" si="69"/>
        <v>0</v>
      </c>
      <c r="AH85">
        <f t="shared" si="94"/>
        <v>0</v>
      </c>
      <c r="AI85">
        <f t="shared" si="95"/>
        <v>0</v>
      </c>
      <c r="AJ85">
        <f t="shared" si="70"/>
        <v>0</v>
      </c>
      <c r="AK85">
        <v>9550.01</v>
      </c>
      <c r="AL85">
        <v>9550.01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88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1"/>
        <v>0</v>
      </c>
      <c r="CQ85">
        <f t="shared" si="72"/>
        <v>71625.074999999997</v>
      </c>
      <c r="CR85">
        <f t="shared" si="73"/>
        <v>0</v>
      </c>
      <c r="CS85">
        <f t="shared" si="74"/>
        <v>0</v>
      </c>
      <c r="CT85">
        <f t="shared" si="75"/>
        <v>0</v>
      </c>
      <c r="CU85">
        <f t="shared" si="76"/>
        <v>0</v>
      </c>
      <c r="CV85">
        <f t="shared" si="77"/>
        <v>0</v>
      </c>
      <c r="CW85">
        <f t="shared" si="78"/>
        <v>0</v>
      </c>
      <c r="CX85">
        <f t="shared" si="79"/>
        <v>0</v>
      </c>
      <c r="CY85">
        <f t="shared" si="80"/>
        <v>0</v>
      </c>
      <c r="CZ85">
        <f t="shared" si="81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72</v>
      </c>
      <c r="DW85" t="s">
        <v>72</v>
      </c>
      <c r="DX85">
        <v>1000</v>
      </c>
      <c r="EE85">
        <v>32653291</v>
      </c>
      <c r="EF85">
        <v>20</v>
      </c>
      <c r="EG85" t="s">
        <v>47</v>
      </c>
      <c r="EH85">
        <v>0</v>
      </c>
      <c r="EI85" t="s">
        <v>6</v>
      </c>
      <c r="EJ85">
        <v>1</v>
      </c>
      <c r="EK85">
        <v>500001</v>
      </c>
      <c r="EL85" t="s">
        <v>48</v>
      </c>
      <c r="EM85" t="s">
        <v>49</v>
      </c>
      <c r="EO85" t="s">
        <v>6</v>
      </c>
      <c r="EQ85">
        <v>0</v>
      </c>
      <c r="ER85">
        <v>9550.01</v>
      </c>
      <c r="ES85">
        <v>9550.01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2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654489916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3"/>
        <v>0</v>
      </c>
      <c r="GM85">
        <f t="shared" si="84"/>
        <v>0</v>
      </c>
      <c r="GN85">
        <f t="shared" si="85"/>
        <v>0</v>
      </c>
      <c r="GO85">
        <f t="shared" si="86"/>
        <v>0</v>
      </c>
      <c r="GP85">
        <f t="shared" si="87"/>
        <v>0</v>
      </c>
      <c r="GR85">
        <v>0</v>
      </c>
      <c r="GS85">
        <v>3</v>
      </c>
      <c r="GT85">
        <v>0</v>
      </c>
      <c r="GU85" t="s">
        <v>6</v>
      </c>
      <c r="GV85">
        <f t="shared" si="88"/>
        <v>0</v>
      </c>
      <c r="GW85">
        <v>1</v>
      </c>
      <c r="GX85">
        <f t="shared" si="89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82</v>
      </c>
      <c r="D86" s="2"/>
      <c r="E86" s="2" t="s">
        <v>128</v>
      </c>
      <c r="F86" s="2" t="s">
        <v>90</v>
      </c>
      <c r="G86" s="2" t="s">
        <v>91</v>
      </c>
      <c r="H86" s="2" t="s">
        <v>92</v>
      </c>
      <c r="I86" s="2">
        <f>I62*J86</f>
        <v>0</v>
      </c>
      <c r="J86" s="2">
        <v>0</v>
      </c>
      <c r="K86" s="2"/>
      <c r="L86" s="2"/>
      <c r="M86" s="2"/>
      <c r="N86" s="2"/>
      <c r="O86" s="2">
        <f t="shared" si="57"/>
        <v>0</v>
      </c>
      <c r="P86" s="2">
        <f t="shared" si="58"/>
        <v>0</v>
      </c>
      <c r="Q86" s="2">
        <f t="shared" si="59"/>
        <v>0</v>
      </c>
      <c r="R86" s="2">
        <f t="shared" si="60"/>
        <v>0</v>
      </c>
      <c r="S86" s="2">
        <f t="shared" si="61"/>
        <v>0</v>
      </c>
      <c r="T86" s="2">
        <f t="shared" si="62"/>
        <v>0</v>
      </c>
      <c r="U86" s="2">
        <f t="shared" si="63"/>
        <v>0</v>
      </c>
      <c r="V86" s="2">
        <f t="shared" si="64"/>
        <v>0</v>
      </c>
      <c r="W86" s="2">
        <f t="shared" si="65"/>
        <v>0</v>
      </c>
      <c r="X86" s="2">
        <f t="shared" si="66"/>
        <v>0</v>
      </c>
      <c r="Y86" s="2">
        <f t="shared" si="67"/>
        <v>0</v>
      </c>
      <c r="Z86" s="2"/>
      <c r="AA86" s="2">
        <v>34652951</v>
      </c>
      <c r="AB86" s="2">
        <f t="shared" si="68"/>
        <v>610</v>
      </c>
      <c r="AC86" s="2">
        <f t="shared" si="90"/>
        <v>610</v>
      </c>
      <c r="AD86" s="2">
        <f t="shared" si="91"/>
        <v>0</v>
      </c>
      <c r="AE86" s="2">
        <f t="shared" si="92"/>
        <v>0</v>
      </c>
      <c r="AF86" s="2">
        <f t="shared" si="93"/>
        <v>0</v>
      </c>
      <c r="AG86" s="2">
        <f t="shared" si="69"/>
        <v>0</v>
      </c>
      <c r="AH86" s="2">
        <f t="shared" si="94"/>
        <v>0</v>
      </c>
      <c r="AI86" s="2">
        <f t="shared" si="95"/>
        <v>0</v>
      </c>
      <c r="AJ86" s="2">
        <f t="shared" si="70"/>
        <v>0</v>
      </c>
      <c r="AK86" s="2">
        <v>610</v>
      </c>
      <c r="AL86" s="2">
        <v>610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2</v>
      </c>
      <c r="BJ86" s="2" t="s">
        <v>93</v>
      </c>
      <c r="BK86" s="2"/>
      <c r="BL86" s="2"/>
      <c r="BM86" s="2">
        <v>500002</v>
      </c>
      <c r="BN86" s="2">
        <v>0</v>
      </c>
      <c r="BO86" s="2" t="s">
        <v>6</v>
      </c>
      <c r="BP86" s="2">
        <v>0</v>
      </c>
      <c r="BQ86" s="2">
        <v>21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1"/>
        <v>0</v>
      </c>
      <c r="CQ86" s="2">
        <f t="shared" si="72"/>
        <v>610</v>
      </c>
      <c r="CR86" s="2">
        <f t="shared" si="73"/>
        <v>0</v>
      </c>
      <c r="CS86" s="2">
        <f t="shared" si="74"/>
        <v>0</v>
      </c>
      <c r="CT86" s="2">
        <f t="shared" si="75"/>
        <v>0</v>
      </c>
      <c r="CU86" s="2">
        <f t="shared" si="76"/>
        <v>0</v>
      </c>
      <c r="CV86" s="2">
        <f t="shared" si="77"/>
        <v>0</v>
      </c>
      <c r="CW86" s="2">
        <f t="shared" si="78"/>
        <v>0</v>
      </c>
      <c r="CX86" s="2">
        <f t="shared" si="79"/>
        <v>0</v>
      </c>
      <c r="CY86" s="2">
        <f t="shared" si="80"/>
        <v>0</v>
      </c>
      <c r="CZ86" s="2">
        <f t="shared" si="81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92</v>
      </c>
      <c r="DW86" s="2" t="s">
        <v>92</v>
      </c>
      <c r="DX86" s="2">
        <v>100</v>
      </c>
      <c r="DY86" s="2"/>
      <c r="DZ86" s="2"/>
      <c r="EA86" s="2"/>
      <c r="EB86" s="2"/>
      <c r="EC86" s="2"/>
      <c r="ED86" s="2"/>
      <c r="EE86" s="2">
        <v>32653292</v>
      </c>
      <c r="EF86" s="2">
        <v>21</v>
      </c>
      <c r="EG86" s="2" t="s">
        <v>94</v>
      </c>
      <c r="EH86" s="2">
        <v>0</v>
      </c>
      <c r="EI86" s="2" t="s">
        <v>6</v>
      </c>
      <c r="EJ86" s="2">
        <v>2</v>
      </c>
      <c r="EK86" s="2">
        <v>500002</v>
      </c>
      <c r="EL86" s="2" t="s">
        <v>95</v>
      </c>
      <c r="EM86" s="2" t="s">
        <v>96</v>
      </c>
      <c r="EN86" s="2"/>
      <c r="EO86" s="2" t="s">
        <v>6</v>
      </c>
      <c r="EP86" s="2"/>
      <c r="EQ86" s="2">
        <v>0</v>
      </c>
      <c r="ER86" s="2">
        <v>610</v>
      </c>
      <c r="ES86" s="2">
        <v>610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2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1556400765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3"/>
        <v>0</v>
      </c>
      <c r="GM86" s="2">
        <f t="shared" si="84"/>
        <v>0</v>
      </c>
      <c r="GN86" s="2">
        <f t="shared" si="85"/>
        <v>0</v>
      </c>
      <c r="GO86" s="2">
        <f t="shared" si="86"/>
        <v>0</v>
      </c>
      <c r="GP86" s="2">
        <f t="shared" si="87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8"/>
        <v>0</v>
      </c>
      <c r="GW86" s="2">
        <v>1</v>
      </c>
      <c r="GX86" s="2">
        <f t="shared" si="89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101</v>
      </c>
      <c r="E87" t="s">
        <v>128</v>
      </c>
      <c r="F87" t="s">
        <v>90</v>
      </c>
      <c r="G87" t="s">
        <v>91</v>
      </c>
      <c r="H87" t="s">
        <v>92</v>
      </c>
      <c r="I87">
        <f>I63*J87</f>
        <v>0</v>
      </c>
      <c r="J87">
        <v>0</v>
      </c>
      <c r="O87">
        <f t="shared" si="57"/>
        <v>0</v>
      </c>
      <c r="P87">
        <f t="shared" si="58"/>
        <v>0</v>
      </c>
      <c r="Q87">
        <f t="shared" si="59"/>
        <v>0</v>
      </c>
      <c r="R87">
        <f t="shared" si="60"/>
        <v>0</v>
      </c>
      <c r="S87">
        <f t="shared" si="61"/>
        <v>0</v>
      </c>
      <c r="T87">
        <f t="shared" si="62"/>
        <v>0</v>
      </c>
      <c r="U87">
        <f t="shared" si="63"/>
        <v>0</v>
      </c>
      <c r="V87">
        <f t="shared" si="64"/>
        <v>0</v>
      </c>
      <c r="W87">
        <f t="shared" si="65"/>
        <v>0</v>
      </c>
      <c r="X87">
        <f t="shared" si="66"/>
        <v>0</v>
      </c>
      <c r="Y87">
        <f t="shared" si="67"/>
        <v>0</v>
      </c>
      <c r="AA87">
        <v>34652952</v>
      </c>
      <c r="AB87">
        <f t="shared" si="68"/>
        <v>610</v>
      </c>
      <c r="AC87">
        <f t="shared" si="90"/>
        <v>610</v>
      </c>
      <c r="AD87">
        <f t="shared" si="91"/>
        <v>0</v>
      </c>
      <c r="AE87">
        <f t="shared" si="92"/>
        <v>0</v>
      </c>
      <c r="AF87">
        <f t="shared" si="93"/>
        <v>0</v>
      </c>
      <c r="AG87">
        <f t="shared" si="69"/>
        <v>0</v>
      </c>
      <c r="AH87">
        <f t="shared" si="94"/>
        <v>0</v>
      </c>
      <c r="AI87">
        <f t="shared" si="95"/>
        <v>0</v>
      </c>
      <c r="AJ87">
        <f t="shared" si="70"/>
        <v>0</v>
      </c>
      <c r="AK87">
        <v>610</v>
      </c>
      <c r="AL87">
        <v>610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2</v>
      </c>
      <c r="BJ87" t="s">
        <v>93</v>
      </c>
      <c r="BM87">
        <v>500002</v>
      </c>
      <c r="BN87">
        <v>0</v>
      </c>
      <c r="BO87" t="s">
        <v>6</v>
      </c>
      <c r="BP87">
        <v>0</v>
      </c>
      <c r="BQ87">
        <v>21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1"/>
        <v>0</v>
      </c>
      <c r="CQ87">
        <f t="shared" si="72"/>
        <v>4575</v>
      </c>
      <c r="CR87">
        <f t="shared" si="73"/>
        <v>0</v>
      </c>
      <c r="CS87">
        <f t="shared" si="74"/>
        <v>0</v>
      </c>
      <c r="CT87">
        <f t="shared" si="75"/>
        <v>0</v>
      </c>
      <c r="CU87">
        <f t="shared" si="76"/>
        <v>0</v>
      </c>
      <c r="CV87">
        <f t="shared" si="77"/>
        <v>0</v>
      </c>
      <c r="CW87">
        <f t="shared" si="78"/>
        <v>0</v>
      </c>
      <c r="CX87">
        <f t="shared" si="79"/>
        <v>0</v>
      </c>
      <c r="CY87">
        <f t="shared" si="80"/>
        <v>0</v>
      </c>
      <c r="CZ87">
        <f t="shared" si="81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92</v>
      </c>
      <c r="DW87" t="s">
        <v>92</v>
      </c>
      <c r="DX87">
        <v>100</v>
      </c>
      <c r="EE87">
        <v>32653292</v>
      </c>
      <c r="EF87">
        <v>21</v>
      </c>
      <c r="EG87" t="s">
        <v>94</v>
      </c>
      <c r="EH87">
        <v>0</v>
      </c>
      <c r="EI87" t="s">
        <v>6</v>
      </c>
      <c r="EJ87">
        <v>2</v>
      </c>
      <c r="EK87">
        <v>500002</v>
      </c>
      <c r="EL87" t="s">
        <v>95</v>
      </c>
      <c r="EM87" t="s">
        <v>96</v>
      </c>
      <c r="EO87" t="s">
        <v>6</v>
      </c>
      <c r="EQ87">
        <v>0</v>
      </c>
      <c r="ER87">
        <v>610</v>
      </c>
      <c r="ES87">
        <v>610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2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1556400765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3"/>
        <v>0</v>
      </c>
      <c r="GM87">
        <f t="shared" si="84"/>
        <v>0</v>
      </c>
      <c r="GN87">
        <f t="shared" si="85"/>
        <v>0</v>
      </c>
      <c r="GO87">
        <f t="shared" si="86"/>
        <v>0</v>
      </c>
      <c r="GP87">
        <f t="shared" si="87"/>
        <v>0</v>
      </c>
      <c r="GR87">
        <v>0</v>
      </c>
      <c r="GS87">
        <v>3</v>
      </c>
      <c r="GT87">
        <v>0</v>
      </c>
      <c r="GU87" t="s">
        <v>6</v>
      </c>
      <c r="GV87">
        <f t="shared" si="88"/>
        <v>0</v>
      </c>
      <c r="GW87">
        <v>1</v>
      </c>
      <c r="GX87">
        <f t="shared" si="89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83</v>
      </c>
      <c r="D88" s="2"/>
      <c r="E88" s="2" t="s">
        <v>129</v>
      </c>
      <c r="F88" s="2" t="s">
        <v>98</v>
      </c>
      <c r="G88" s="2" t="s">
        <v>99</v>
      </c>
      <c r="H88" s="2" t="s">
        <v>45</v>
      </c>
      <c r="I88" s="2">
        <f>I62*J88</f>
        <v>0</v>
      </c>
      <c r="J88" s="2">
        <v>0</v>
      </c>
      <c r="K88" s="2"/>
      <c r="L88" s="2"/>
      <c r="M88" s="2"/>
      <c r="N88" s="2"/>
      <c r="O88" s="2">
        <f t="shared" ref="O88:O119" si="96">ROUND(CP88,0)</f>
        <v>0</v>
      </c>
      <c r="P88" s="2">
        <f t="shared" ref="P88:P119" si="97">ROUND(CQ88*I88,0)</f>
        <v>0</v>
      </c>
      <c r="Q88" s="2">
        <f t="shared" ref="Q88:Q119" si="98">ROUND(CR88*I88,0)</f>
        <v>0</v>
      </c>
      <c r="R88" s="2">
        <f t="shared" ref="R88:R119" si="99">ROUND(CS88*I88,0)</f>
        <v>0</v>
      </c>
      <c r="S88" s="2">
        <f t="shared" ref="S88:S119" si="100">ROUND(CT88*I88,0)</f>
        <v>0</v>
      </c>
      <c r="T88" s="2">
        <f t="shared" ref="T88:T119" si="101">ROUND(CU88*I88,0)</f>
        <v>0</v>
      </c>
      <c r="U88" s="2">
        <f t="shared" ref="U88:U119" si="102">CV88*I88</f>
        <v>0</v>
      </c>
      <c r="V88" s="2">
        <f t="shared" ref="V88:V119" si="103">CW88*I88</f>
        <v>0</v>
      </c>
      <c r="W88" s="2">
        <f t="shared" ref="W88:W119" si="104">ROUND(CX88*I88,0)</f>
        <v>0</v>
      </c>
      <c r="X88" s="2">
        <f t="shared" ref="X88:X119" si="105">ROUND(CY88,0)</f>
        <v>0</v>
      </c>
      <c r="Y88" s="2">
        <f t="shared" ref="Y88:Y119" si="106">ROUND(CZ88,0)</f>
        <v>0</v>
      </c>
      <c r="Z88" s="2"/>
      <c r="AA88" s="2">
        <v>34652951</v>
      </c>
      <c r="AB88" s="2">
        <f t="shared" ref="AB88:AB119" si="107">ROUND((AC88+AD88+AF88),2)</f>
        <v>0</v>
      </c>
      <c r="AC88" s="2">
        <f t="shared" si="90"/>
        <v>0</v>
      </c>
      <c r="AD88" s="2">
        <f t="shared" si="91"/>
        <v>0</v>
      </c>
      <c r="AE88" s="2">
        <f t="shared" si="92"/>
        <v>0</v>
      </c>
      <c r="AF88" s="2">
        <f t="shared" si="93"/>
        <v>0</v>
      </c>
      <c r="AG88" s="2">
        <f t="shared" ref="AG88:AG119" si="108">ROUND((AP88),2)</f>
        <v>0</v>
      </c>
      <c r="AH88" s="2">
        <f t="shared" si="94"/>
        <v>0</v>
      </c>
      <c r="AI88" s="2">
        <f t="shared" si="95"/>
        <v>0</v>
      </c>
      <c r="AJ88" s="2">
        <f t="shared" ref="AJ88:AJ119" si="109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0">(P88+Q88+S88)</f>
        <v>0</v>
      </c>
      <c r="CQ88" s="2">
        <f t="shared" ref="CQ88:CQ119" si="111">AC88*BC88</f>
        <v>0</v>
      </c>
      <c r="CR88" s="2">
        <f t="shared" ref="CR88:CR119" si="112">AD88*BB88</f>
        <v>0</v>
      </c>
      <c r="CS88" s="2">
        <f t="shared" ref="CS88:CS119" si="113">AE88*BS88</f>
        <v>0</v>
      </c>
      <c r="CT88" s="2">
        <f t="shared" ref="CT88:CT119" si="114">AF88*BA88</f>
        <v>0</v>
      </c>
      <c r="CU88" s="2">
        <f t="shared" ref="CU88:CU119" si="115">AG88</f>
        <v>0</v>
      </c>
      <c r="CV88" s="2">
        <f t="shared" ref="CV88:CV119" si="116">AH88</f>
        <v>0</v>
      </c>
      <c r="CW88" s="2">
        <f t="shared" ref="CW88:CW119" si="117">AI88</f>
        <v>0</v>
      </c>
      <c r="CX88" s="2">
        <f t="shared" ref="CX88:CX119" si="118">AJ88</f>
        <v>0</v>
      </c>
      <c r="CY88" s="2">
        <f t="shared" ref="CY88:CY119" si="119">(((S88+(R88*IF(0,0,1)))*AT88)/100)</f>
        <v>0</v>
      </c>
      <c r="CZ88" s="2">
        <f t="shared" ref="CZ88:CZ119" si="120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1010</v>
      </c>
      <c r="DV88" s="2" t="s">
        <v>45</v>
      </c>
      <c r="DW88" s="2" t="s">
        <v>45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47</v>
      </c>
      <c r="EH88" s="2">
        <v>0</v>
      </c>
      <c r="EI88" s="2" t="s">
        <v>6</v>
      </c>
      <c r="EJ88" s="2">
        <v>1</v>
      </c>
      <c r="EK88" s="2">
        <v>0</v>
      </c>
      <c r="EL88" s="2" t="s">
        <v>73</v>
      </c>
      <c r="EM88" s="2" t="s">
        <v>74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1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-1974579473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2">ROUND(IF(AND(BH88=3,BI88=3,FS88&lt;&gt;0),P88,0),0)</f>
        <v>0</v>
      </c>
      <c r="GM88" s="2">
        <f t="shared" ref="GM88:GM119" si="123">ROUND(O88+X88+Y88+GK88,0)+GX88</f>
        <v>0</v>
      </c>
      <c r="GN88" s="2">
        <f t="shared" ref="GN88:GN119" si="124">IF(OR(BI88=0,BI88=1),ROUND(O88+X88+Y88+GK88,0),0)</f>
        <v>0</v>
      </c>
      <c r="GO88" s="2">
        <f t="shared" ref="GO88:GO119" si="125">IF(BI88=2,ROUND(O88+X88+Y88+GK88,0),0)</f>
        <v>0</v>
      </c>
      <c r="GP88" s="2">
        <f t="shared" ref="GP88:GP119" si="126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7">ROUND(GT88,2)</f>
        <v>0</v>
      </c>
      <c r="GW88" s="2">
        <v>1</v>
      </c>
      <c r="GX88" s="2">
        <f t="shared" ref="GX88:GX119" si="128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102</v>
      </c>
      <c r="E89" t="s">
        <v>129</v>
      </c>
      <c r="F89" t="s">
        <v>98</v>
      </c>
      <c r="G89" t="s">
        <v>99</v>
      </c>
      <c r="H89" t="s">
        <v>45</v>
      </c>
      <c r="I89">
        <f>I63*J89</f>
        <v>0</v>
      </c>
      <c r="J89">
        <v>0</v>
      </c>
      <c r="O89">
        <f t="shared" si="96"/>
        <v>0</v>
      </c>
      <c r="P89">
        <f t="shared" si="97"/>
        <v>0</v>
      </c>
      <c r="Q89">
        <f t="shared" si="98"/>
        <v>0</v>
      </c>
      <c r="R89">
        <f t="shared" si="99"/>
        <v>0</v>
      </c>
      <c r="S89">
        <f t="shared" si="100"/>
        <v>0</v>
      </c>
      <c r="T89">
        <f t="shared" si="101"/>
        <v>0</v>
      </c>
      <c r="U89">
        <f t="shared" si="102"/>
        <v>0</v>
      </c>
      <c r="V89">
        <f t="shared" si="103"/>
        <v>0</v>
      </c>
      <c r="W89">
        <f t="shared" si="104"/>
        <v>0</v>
      </c>
      <c r="X89">
        <f t="shared" si="105"/>
        <v>0</v>
      </c>
      <c r="Y89">
        <f t="shared" si="106"/>
        <v>0</v>
      </c>
      <c r="AA89">
        <v>34652952</v>
      </c>
      <c r="AB89">
        <f t="shared" si="107"/>
        <v>0</v>
      </c>
      <c r="AC89">
        <f t="shared" si="90"/>
        <v>0</v>
      </c>
      <c r="AD89">
        <f t="shared" si="91"/>
        <v>0</v>
      </c>
      <c r="AE89">
        <f t="shared" si="92"/>
        <v>0</v>
      </c>
      <c r="AF89">
        <f t="shared" si="93"/>
        <v>0</v>
      </c>
      <c r="AG89">
        <f t="shared" si="108"/>
        <v>0</v>
      </c>
      <c r="AH89">
        <f t="shared" si="94"/>
        <v>0</v>
      </c>
      <c r="AI89">
        <f t="shared" si="95"/>
        <v>0</v>
      </c>
      <c r="AJ89">
        <f t="shared" si="109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0"/>
        <v>0</v>
      </c>
      <c r="CQ89">
        <f t="shared" si="111"/>
        <v>0</v>
      </c>
      <c r="CR89">
        <f t="shared" si="112"/>
        <v>0</v>
      </c>
      <c r="CS89">
        <f t="shared" si="113"/>
        <v>0</v>
      </c>
      <c r="CT89">
        <f t="shared" si="114"/>
        <v>0</v>
      </c>
      <c r="CU89">
        <f t="shared" si="115"/>
        <v>0</v>
      </c>
      <c r="CV89">
        <f t="shared" si="116"/>
        <v>0</v>
      </c>
      <c r="CW89">
        <f t="shared" si="117"/>
        <v>0</v>
      </c>
      <c r="CX89">
        <f t="shared" si="118"/>
        <v>0</v>
      </c>
      <c r="CY89">
        <f t="shared" si="119"/>
        <v>0</v>
      </c>
      <c r="CZ89">
        <f t="shared" si="120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45</v>
      </c>
      <c r="DW89" t="s">
        <v>45</v>
      </c>
      <c r="DX89">
        <v>1</v>
      </c>
      <c r="EE89">
        <v>32653299</v>
      </c>
      <c r="EF89">
        <v>20</v>
      </c>
      <c r="EG89" t="s">
        <v>47</v>
      </c>
      <c r="EH89">
        <v>0</v>
      </c>
      <c r="EI89" t="s">
        <v>6</v>
      </c>
      <c r="EJ89">
        <v>1</v>
      </c>
      <c r="EK89">
        <v>0</v>
      </c>
      <c r="EL89" t="s">
        <v>73</v>
      </c>
      <c r="EM89" t="s">
        <v>74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1"/>
        <v>0</v>
      </c>
      <c r="FS89">
        <v>0</v>
      </c>
      <c r="FV89" t="s">
        <v>24</v>
      </c>
      <c r="FW89" t="s">
        <v>25</v>
      </c>
      <c r="FX89">
        <v>106</v>
      </c>
      <c r="FY89">
        <v>65</v>
      </c>
      <c r="GA89" t="s">
        <v>6</v>
      </c>
      <c r="GD89">
        <v>0</v>
      </c>
      <c r="GF89">
        <v>-1974579473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2"/>
        <v>0</v>
      </c>
      <c r="GM89">
        <f t="shared" si="123"/>
        <v>0</v>
      </c>
      <c r="GN89">
        <f t="shared" si="124"/>
        <v>0</v>
      </c>
      <c r="GO89">
        <f t="shared" si="125"/>
        <v>0</v>
      </c>
      <c r="GP89">
        <f t="shared" si="126"/>
        <v>0</v>
      </c>
      <c r="GR89">
        <v>0</v>
      </c>
      <c r="GS89">
        <v>3</v>
      </c>
      <c r="GT89">
        <v>0</v>
      </c>
      <c r="GU89" t="s">
        <v>6</v>
      </c>
      <c r="GV89">
        <f t="shared" si="127"/>
        <v>0</v>
      </c>
      <c r="GW89">
        <v>1</v>
      </c>
      <c r="GX89">
        <f t="shared" si="128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84</v>
      </c>
      <c r="D90" s="2"/>
      <c r="E90" s="2" t="s">
        <v>130</v>
      </c>
      <c r="F90" s="2" t="s">
        <v>101</v>
      </c>
      <c r="G90" s="2" t="s">
        <v>102</v>
      </c>
      <c r="H90" s="2" t="s">
        <v>45</v>
      </c>
      <c r="I90" s="2">
        <f>I62*J90</f>
        <v>0</v>
      </c>
      <c r="J90" s="2">
        <v>0</v>
      </c>
      <c r="K90" s="2"/>
      <c r="L90" s="2"/>
      <c r="M90" s="2"/>
      <c r="N90" s="2"/>
      <c r="O90" s="2">
        <f t="shared" si="96"/>
        <v>0</v>
      </c>
      <c r="P90" s="2">
        <f t="shared" si="97"/>
        <v>0</v>
      </c>
      <c r="Q90" s="2">
        <f t="shared" si="98"/>
        <v>0</v>
      </c>
      <c r="R90" s="2">
        <f t="shared" si="99"/>
        <v>0</v>
      </c>
      <c r="S90" s="2">
        <f t="shared" si="100"/>
        <v>0</v>
      </c>
      <c r="T90" s="2">
        <f t="shared" si="101"/>
        <v>0</v>
      </c>
      <c r="U90" s="2">
        <f t="shared" si="102"/>
        <v>0</v>
      </c>
      <c r="V90" s="2">
        <f t="shared" si="103"/>
        <v>0</v>
      </c>
      <c r="W90" s="2">
        <f t="shared" si="104"/>
        <v>0</v>
      </c>
      <c r="X90" s="2">
        <f t="shared" si="105"/>
        <v>0</v>
      </c>
      <c r="Y90" s="2">
        <f t="shared" si="106"/>
        <v>0</v>
      </c>
      <c r="Z90" s="2"/>
      <c r="AA90" s="2">
        <v>34652951</v>
      </c>
      <c r="AB90" s="2">
        <f t="shared" si="107"/>
        <v>0</v>
      </c>
      <c r="AC90" s="2">
        <f t="shared" si="90"/>
        <v>0</v>
      </c>
      <c r="AD90" s="2">
        <f t="shared" si="91"/>
        <v>0</v>
      </c>
      <c r="AE90" s="2">
        <f t="shared" si="92"/>
        <v>0</v>
      </c>
      <c r="AF90" s="2">
        <f t="shared" si="93"/>
        <v>0</v>
      </c>
      <c r="AG90" s="2">
        <f t="shared" si="108"/>
        <v>0</v>
      </c>
      <c r="AH90" s="2">
        <f t="shared" si="94"/>
        <v>0</v>
      </c>
      <c r="AI90" s="2">
        <f t="shared" si="95"/>
        <v>0</v>
      </c>
      <c r="AJ90" s="2">
        <f t="shared" si="109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0"/>
        <v>0</v>
      </c>
      <c r="CQ90" s="2">
        <f t="shared" si="111"/>
        <v>0</v>
      </c>
      <c r="CR90" s="2">
        <f t="shared" si="112"/>
        <v>0</v>
      </c>
      <c r="CS90" s="2">
        <f t="shared" si="113"/>
        <v>0</v>
      </c>
      <c r="CT90" s="2">
        <f t="shared" si="114"/>
        <v>0</v>
      </c>
      <c r="CU90" s="2">
        <f t="shared" si="115"/>
        <v>0</v>
      </c>
      <c r="CV90" s="2">
        <f t="shared" si="116"/>
        <v>0</v>
      </c>
      <c r="CW90" s="2">
        <f t="shared" si="117"/>
        <v>0</v>
      </c>
      <c r="CX90" s="2">
        <f t="shared" si="118"/>
        <v>0</v>
      </c>
      <c r="CY90" s="2">
        <f t="shared" si="119"/>
        <v>0</v>
      </c>
      <c r="CZ90" s="2">
        <f t="shared" si="120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45</v>
      </c>
      <c r="DW90" s="2" t="s">
        <v>45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47</v>
      </c>
      <c r="EH90" s="2">
        <v>0</v>
      </c>
      <c r="EI90" s="2" t="s">
        <v>6</v>
      </c>
      <c r="EJ90" s="2">
        <v>1</v>
      </c>
      <c r="EK90" s="2">
        <v>0</v>
      </c>
      <c r="EL90" s="2" t="s">
        <v>73</v>
      </c>
      <c r="EM90" s="2" t="s">
        <v>74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1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0</v>
      </c>
      <c r="GE90" s="2"/>
      <c r="GF90" s="2">
        <v>-1577809094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2"/>
        <v>0</v>
      </c>
      <c r="GM90" s="2">
        <f t="shared" si="123"/>
        <v>0</v>
      </c>
      <c r="GN90" s="2">
        <f t="shared" si="124"/>
        <v>0</v>
      </c>
      <c r="GO90" s="2">
        <f t="shared" si="125"/>
        <v>0</v>
      </c>
      <c r="GP90" s="2">
        <f t="shared" si="126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7"/>
        <v>0</v>
      </c>
      <c r="GW90" s="2">
        <v>1</v>
      </c>
      <c r="GX90" s="2">
        <f t="shared" si="128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103</v>
      </c>
      <c r="E91" t="s">
        <v>130</v>
      </c>
      <c r="F91" t="s">
        <v>101</v>
      </c>
      <c r="G91" t="s">
        <v>102</v>
      </c>
      <c r="H91" t="s">
        <v>45</v>
      </c>
      <c r="I91">
        <f>I63*J91</f>
        <v>0</v>
      </c>
      <c r="J91">
        <v>0</v>
      </c>
      <c r="O91">
        <f t="shared" si="96"/>
        <v>0</v>
      </c>
      <c r="P91">
        <f t="shared" si="97"/>
        <v>0</v>
      </c>
      <c r="Q91">
        <f t="shared" si="98"/>
        <v>0</v>
      </c>
      <c r="R91">
        <f t="shared" si="99"/>
        <v>0</v>
      </c>
      <c r="S91">
        <f t="shared" si="100"/>
        <v>0</v>
      </c>
      <c r="T91">
        <f t="shared" si="101"/>
        <v>0</v>
      </c>
      <c r="U91">
        <f t="shared" si="102"/>
        <v>0</v>
      </c>
      <c r="V91">
        <f t="shared" si="103"/>
        <v>0</v>
      </c>
      <c r="W91">
        <f t="shared" si="104"/>
        <v>0</v>
      </c>
      <c r="X91">
        <f t="shared" si="105"/>
        <v>0</v>
      </c>
      <c r="Y91">
        <f t="shared" si="106"/>
        <v>0</v>
      </c>
      <c r="AA91">
        <v>34652952</v>
      </c>
      <c r="AB91">
        <f t="shared" si="107"/>
        <v>0</v>
      </c>
      <c r="AC91">
        <f t="shared" si="90"/>
        <v>0</v>
      </c>
      <c r="AD91">
        <f t="shared" si="91"/>
        <v>0</v>
      </c>
      <c r="AE91">
        <f t="shared" si="92"/>
        <v>0</v>
      </c>
      <c r="AF91">
        <f t="shared" si="93"/>
        <v>0</v>
      </c>
      <c r="AG91">
        <f t="shared" si="108"/>
        <v>0</v>
      </c>
      <c r="AH91">
        <f t="shared" si="94"/>
        <v>0</v>
      </c>
      <c r="AI91">
        <f t="shared" si="95"/>
        <v>0</v>
      </c>
      <c r="AJ91">
        <f t="shared" si="109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0"/>
        <v>0</v>
      </c>
      <c r="CQ91">
        <f t="shared" si="111"/>
        <v>0</v>
      </c>
      <c r="CR91">
        <f t="shared" si="112"/>
        <v>0</v>
      </c>
      <c r="CS91">
        <f t="shared" si="113"/>
        <v>0</v>
      </c>
      <c r="CT91">
        <f t="shared" si="114"/>
        <v>0</v>
      </c>
      <c r="CU91">
        <f t="shared" si="115"/>
        <v>0</v>
      </c>
      <c r="CV91">
        <f t="shared" si="116"/>
        <v>0</v>
      </c>
      <c r="CW91">
        <f t="shared" si="117"/>
        <v>0</v>
      </c>
      <c r="CX91">
        <f t="shared" si="118"/>
        <v>0</v>
      </c>
      <c r="CY91">
        <f t="shared" si="119"/>
        <v>0</v>
      </c>
      <c r="CZ91">
        <f t="shared" si="120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45</v>
      </c>
      <c r="DW91" t="s">
        <v>45</v>
      </c>
      <c r="DX91">
        <v>1</v>
      </c>
      <c r="EE91">
        <v>32653299</v>
      </c>
      <c r="EF91">
        <v>20</v>
      </c>
      <c r="EG91" t="s">
        <v>47</v>
      </c>
      <c r="EH91">
        <v>0</v>
      </c>
      <c r="EI91" t="s">
        <v>6</v>
      </c>
      <c r="EJ91">
        <v>1</v>
      </c>
      <c r="EK91">
        <v>0</v>
      </c>
      <c r="EL91" t="s">
        <v>73</v>
      </c>
      <c r="EM91" t="s">
        <v>74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1"/>
        <v>0</v>
      </c>
      <c r="FS91">
        <v>0</v>
      </c>
      <c r="FV91" t="s">
        <v>24</v>
      </c>
      <c r="FW91" t="s">
        <v>25</v>
      </c>
      <c r="FX91">
        <v>106</v>
      </c>
      <c r="FY91">
        <v>65</v>
      </c>
      <c r="GA91" t="s">
        <v>6</v>
      </c>
      <c r="GD91">
        <v>0</v>
      </c>
      <c r="GF91">
        <v>-1577809094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2"/>
        <v>0</v>
      </c>
      <c r="GM91">
        <f t="shared" si="123"/>
        <v>0</v>
      </c>
      <c r="GN91">
        <f t="shared" si="124"/>
        <v>0</v>
      </c>
      <c r="GO91">
        <f t="shared" si="125"/>
        <v>0</v>
      </c>
      <c r="GP91">
        <f t="shared" si="126"/>
        <v>0</v>
      </c>
      <c r="GR91">
        <v>0</v>
      </c>
      <c r="GS91">
        <v>3</v>
      </c>
      <c r="GT91">
        <v>0</v>
      </c>
      <c r="GU91" t="s">
        <v>6</v>
      </c>
      <c r="GV91">
        <f t="shared" si="127"/>
        <v>0</v>
      </c>
      <c r="GW91">
        <v>1</v>
      </c>
      <c r="GX91">
        <f t="shared" si="128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85</v>
      </c>
      <c r="D92" s="2"/>
      <c r="E92" s="2" t="s">
        <v>131</v>
      </c>
      <c r="F92" s="2" t="s">
        <v>104</v>
      </c>
      <c r="G92" s="2" t="s">
        <v>105</v>
      </c>
      <c r="H92" s="2" t="s">
        <v>45</v>
      </c>
      <c r="I92" s="2">
        <f>I62*J92</f>
        <v>0</v>
      </c>
      <c r="J92" s="2">
        <v>0</v>
      </c>
      <c r="K92" s="2"/>
      <c r="L92" s="2"/>
      <c r="M92" s="2"/>
      <c r="N92" s="2"/>
      <c r="O92" s="2">
        <f t="shared" si="96"/>
        <v>0</v>
      </c>
      <c r="P92" s="2">
        <f t="shared" si="97"/>
        <v>0</v>
      </c>
      <c r="Q92" s="2">
        <f t="shared" si="98"/>
        <v>0</v>
      </c>
      <c r="R92" s="2">
        <f t="shared" si="99"/>
        <v>0</v>
      </c>
      <c r="S92" s="2">
        <f t="shared" si="100"/>
        <v>0</v>
      </c>
      <c r="T92" s="2">
        <f t="shared" si="101"/>
        <v>0</v>
      </c>
      <c r="U92" s="2">
        <f t="shared" si="102"/>
        <v>0</v>
      </c>
      <c r="V92" s="2">
        <f t="shared" si="103"/>
        <v>0</v>
      </c>
      <c r="W92" s="2">
        <f t="shared" si="104"/>
        <v>0</v>
      </c>
      <c r="X92" s="2">
        <f t="shared" si="105"/>
        <v>0</v>
      </c>
      <c r="Y92" s="2">
        <f t="shared" si="106"/>
        <v>0</v>
      </c>
      <c r="Z92" s="2"/>
      <c r="AA92" s="2">
        <v>34652951</v>
      </c>
      <c r="AB92" s="2">
        <f t="shared" si="107"/>
        <v>0</v>
      </c>
      <c r="AC92" s="2">
        <f t="shared" si="90"/>
        <v>0</v>
      </c>
      <c r="AD92" s="2">
        <f t="shared" si="91"/>
        <v>0</v>
      </c>
      <c r="AE92" s="2">
        <f t="shared" si="92"/>
        <v>0</v>
      </c>
      <c r="AF92" s="2">
        <f t="shared" si="93"/>
        <v>0</v>
      </c>
      <c r="AG92" s="2">
        <f t="shared" si="108"/>
        <v>0</v>
      </c>
      <c r="AH92" s="2">
        <f t="shared" si="94"/>
        <v>0</v>
      </c>
      <c r="AI92" s="2">
        <f t="shared" si="95"/>
        <v>0</v>
      </c>
      <c r="AJ92" s="2">
        <f t="shared" si="109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0"/>
        <v>0</v>
      </c>
      <c r="CQ92" s="2">
        <f t="shared" si="111"/>
        <v>0</v>
      </c>
      <c r="CR92" s="2">
        <f t="shared" si="112"/>
        <v>0</v>
      </c>
      <c r="CS92" s="2">
        <f t="shared" si="113"/>
        <v>0</v>
      </c>
      <c r="CT92" s="2">
        <f t="shared" si="114"/>
        <v>0</v>
      </c>
      <c r="CU92" s="2">
        <f t="shared" si="115"/>
        <v>0</v>
      </c>
      <c r="CV92" s="2">
        <f t="shared" si="116"/>
        <v>0</v>
      </c>
      <c r="CW92" s="2">
        <f t="shared" si="117"/>
        <v>0</v>
      </c>
      <c r="CX92" s="2">
        <f t="shared" si="118"/>
        <v>0</v>
      </c>
      <c r="CY92" s="2">
        <f t="shared" si="119"/>
        <v>0</v>
      </c>
      <c r="CZ92" s="2">
        <f t="shared" si="120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45</v>
      </c>
      <c r="DW92" s="2" t="s">
        <v>45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47</v>
      </c>
      <c r="EH92" s="2">
        <v>0</v>
      </c>
      <c r="EI92" s="2" t="s">
        <v>6</v>
      </c>
      <c r="EJ92" s="2">
        <v>1</v>
      </c>
      <c r="EK92" s="2">
        <v>0</v>
      </c>
      <c r="EL92" s="2" t="s">
        <v>73</v>
      </c>
      <c r="EM92" s="2" t="s">
        <v>74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1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1584408094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2"/>
        <v>0</v>
      </c>
      <c r="GM92" s="2">
        <f t="shared" si="123"/>
        <v>0</v>
      </c>
      <c r="GN92" s="2">
        <f t="shared" si="124"/>
        <v>0</v>
      </c>
      <c r="GO92" s="2">
        <f t="shared" si="125"/>
        <v>0</v>
      </c>
      <c r="GP92" s="2">
        <f t="shared" si="126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7"/>
        <v>0</v>
      </c>
      <c r="GW92" s="2">
        <v>1</v>
      </c>
      <c r="GX92" s="2">
        <f t="shared" si="128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104</v>
      </c>
      <c r="E93" t="s">
        <v>131</v>
      </c>
      <c r="F93" t="s">
        <v>104</v>
      </c>
      <c r="G93" t="s">
        <v>105</v>
      </c>
      <c r="H93" t="s">
        <v>45</v>
      </c>
      <c r="I93">
        <f>I63*J93</f>
        <v>0</v>
      </c>
      <c r="J93">
        <v>0</v>
      </c>
      <c r="O93">
        <f t="shared" si="96"/>
        <v>0</v>
      </c>
      <c r="P93">
        <f t="shared" si="97"/>
        <v>0</v>
      </c>
      <c r="Q93">
        <f t="shared" si="98"/>
        <v>0</v>
      </c>
      <c r="R93">
        <f t="shared" si="99"/>
        <v>0</v>
      </c>
      <c r="S93">
        <f t="shared" si="100"/>
        <v>0</v>
      </c>
      <c r="T93">
        <f t="shared" si="101"/>
        <v>0</v>
      </c>
      <c r="U93">
        <f t="shared" si="102"/>
        <v>0</v>
      </c>
      <c r="V93">
        <f t="shared" si="103"/>
        <v>0</v>
      </c>
      <c r="W93">
        <f t="shared" si="104"/>
        <v>0</v>
      </c>
      <c r="X93">
        <f t="shared" si="105"/>
        <v>0</v>
      </c>
      <c r="Y93">
        <f t="shared" si="106"/>
        <v>0</v>
      </c>
      <c r="AA93">
        <v>34652952</v>
      </c>
      <c r="AB93">
        <f t="shared" si="107"/>
        <v>0</v>
      </c>
      <c r="AC93">
        <f t="shared" si="90"/>
        <v>0</v>
      </c>
      <c r="AD93">
        <f t="shared" si="91"/>
        <v>0</v>
      </c>
      <c r="AE93">
        <f t="shared" si="92"/>
        <v>0</v>
      </c>
      <c r="AF93">
        <f t="shared" si="93"/>
        <v>0</v>
      </c>
      <c r="AG93">
        <f t="shared" si="108"/>
        <v>0</v>
      </c>
      <c r="AH93">
        <f t="shared" si="94"/>
        <v>0</v>
      </c>
      <c r="AI93">
        <f t="shared" si="95"/>
        <v>0</v>
      </c>
      <c r="AJ93">
        <f t="shared" si="109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0"/>
        <v>0</v>
      </c>
      <c r="CQ93">
        <f t="shared" si="111"/>
        <v>0</v>
      </c>
      <c r="CR93">
        <f t="shared" si="112"/>
        <v>0</v>
      </c>
      <c r="CS93">
        <f t="shared" si="113"/>
        <v>0</v>
      </c>
      <c r="CT93">
        <f t="shared" si="114"/>
        <v>0</v>
      </c>
      <c r="CU93">
        <f t="shared" si="115"/>
        <v>0</v>
      </c>
      <c r="CV93">
        <f t="shared" si="116"/>
        <v>0</v>
      </c>
      <c r="CW93">
        <f t="shared" si="117"/>
        <v>0</v>
      </c>
      <c r="CX93">
        <f t="shared" si="118"/>
        <v>0</v>
      </c>
      <c r="CY93">
        <f t="shared" si="119"/>
        <v>0</v>
      </c>
      <c r="CZ93">
        <f t="shared" si="120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45</v>
      </c>
      <c r="DW93" t="s">
        <v>45</v>
      </c>
      <c r="DX93">
        <v>1</v>
      </c>
      <c r="EE93">
        <v>32653299</v>
      </c>
      <c r="EF93">
        <v>20</v>
      </c>
      <c r="EG93" t="s">
        <v>47</v>
      </c>
      <c r="EH93">
        <v>0</v>
      </c>
      <c r="EI93" t="s">
        <v>6</v>
      </c>
      <c r="EJ93">
        <v>1</v>
      </c>
      <c r="EK93">
        <v>0</v>
      </c>
      <c r="EL93" t="s">
        <v>73</v>
      </c>
      <c r="EM93" t="s">
        <v>74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1"/>
        <v>0</v>
      </c>
      <c r="FS93">
        <v>0</v>
      </c>
      <c r="FV93" t="s">
        <v>24</v>
      </c>
      <c r="FW93" t="s">
        <v>25</v>
      </c>
      <c r="FX93">
        <v>106</v>
      </c>
      <c r="FY93">
        <v>65</v>
      </c>
      <c r="GA93" t="s">
        <v>6</v>
      </c>
      <c r="GD93">
        <v>0</v>
      </c>
      <c r="GF93">
        <v>1584408094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2"/>
        <v>0</v>
      </c>
      <c r="GM93">
        <f t="shared" si="123"/>
        <v>0</v>
      </c>
      <c r="GN93">
        <f t="shared" si="124"/>
        <v>0</v>
      </c>
      <c r="GO93">
        <f t="shared" si="125"/>
        <v>0</v>
      </c>
      <c r="GP93">
        <f t="shared" si="126"/>
        <v>0</v>
      </c>
      <c r="GR93">
        <v>0</v>
      </c>
      <c r="GS93">
        <v>3</v>
      </c>
      <c r="GT93">
        <v>0</v>
      </c>
      <c r="GU93" t="s">
        <v>6</v>
      </c>
      <c r="GV93">
        <f t="shared" si="127"/>
        <v>0</v>
      </c>
      <c r="GW93">
        <v>1</v>
      </c>
      <c r="GX93">
        <f t="shared" si="128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ROW(SmtRes!A131)</f>
        <v>131</v>
      </c>
      <c r="D94" s="2">
        <f>ROW(EtalonRes!A124)</f>
        <v>124</v>
      </c>
      <c r="E94" s="2" t="s">
        <v>132</v>
      </c>
      <c r="F94" s="2" t="s">
        <v>133</v>
      </c>
      <c r="G94" s="2" t="s">
        <v>134</v>
      </c>
      <c r="H94" s="2" t="s">
        <v>135</v>
      </c>
      <c r="I94" s="2">
        <f>'1.Смета.или.Акт'!E114</f>
        <v>1</v>
      </c>
      <c r="J94" s="2">
        <v>0</v>
      </c>
      <c r="K94" s="2"/>
      <c r="L94" s="2"/>
      <c r="M94" s="2"/>
      <c r="N94" s="2"/>
      <c r="O94" s="2">
        <f t="shared" si="96"/>
        <v>3018</v>
      </c>
      <c r="P94" s="2">
        <f t="shared" si="97"/>
        <v>0</v>
      </c>
      <c r="Q94" s="2">
        <f t="shared" si="98"/>
        <v>2365</v>
      </c>
      <c r="R94" s="2">
        <f t="shared" si="99"/>
        <v>341</v>
      </c>
      <c r="S94" s="2">
        <f t="shared" si="100"/>
        <v>653</v>
      </c>
      <c r="T94" s="2">
        <f t="shared" si="101"/>
        <v>0</v>
      </c>
      <c r="U94" s="2">
        <f t="shared" si="102"/>
        <v>68.675999999999988</v>
      </c>
      <c r="V94" s="2">
        <f t="shared" si="103"/>
        <v>25.24</v>
      </c>
      <c r="W94" s="2">
        <f t="shared" si="104"/>
        <v>0</v>
      </c>
      <c r="X94" s="2">
        <f t="shared" si="105"/>
        <v>1044</v>
      </c>
      <c r="Y94" s="2">
        <f t="shared" si="106"/>
        <v>596</v>
      </c>
      <c r="Z94" s="2"/>
      <c r="AA94" s="2">
        <v>34652951</v>
      </c>
      <c r="AB94" s="2">
        <f t="shared" si="107"/>
        <v>3017.7</v>
      </c>
      <c r="AC94" s="2">
        <f>ROUND((ES94+(SUM(SmtRes!BC111:'SmtRes'!BC131)+SUM(EtalonRes!AL111:'EtalonRes'!AL124))),2)</f>
        <v>0.01</v>
      </c>
      <c r="AD94" s="2">
        <f>ROUND(((((ET94*1.2))-((EU94*1.2)))+AE94),2)</f>
        <v>2364.58</v>
      </c>
      <c r="AE94" s="2">
        <f>ROUND(((EU94*1.2)),2)</f>
        <v>341.2</v>
      </c>
      <c r="AF94" s="2">
        <f>ROUND(((EV94*1.2)),2)</f>
        <v>653.11</v>
      </c>
      <c r="AG94" s="2">
        <f t="shared" si="108"/>
        <v>0</v>
      </c>
      <c r="AH94" s="2">
        <f>((EW94*1.2))</f>
        <v>68.675999999999988</v>
      </c>
      <c r="AI94" s="2">
        <f>((EX94*1.2)+(SUM(SmtRes!BH111:'SmtRes'!BH131)+SUM(EtalonRes!AQ111:'EtalonRes'!AQ124)))</f>
        <v>25.24</v>
      </c>
      <c r="AJ94" s="2">
        <f t="shared" si="109"/>
        <v>0</v>
      </c>
      <c r="AK94" s="2">
        <v>2919.33</v>
      </c>
      <c r="AL94" s="2">
        <v>404.59</v>
      </c>
      <c r="AM94" s="2">
        <v>1970.48</v>
      </c>
      <c r="AN94" s="2">
        <v>284.33</v>
      </c>
      <c r="AO94" s="2">
        <v>544.26</v>
      </c>
      <c r="AP94" s="2">
        <v>0</v>
      </c>
      <c r="AQ94" s="2">
        <v>57.23</v>
      </c>
      <c r="AR94" s="2">
        <v>25.24</v>
      </c>
      <c r="AS94" s="2">
        <v>0</v>
      </c>
      <c r="AT94" s="2">
        <v>105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1</v>
      </c>
      <c r="BJ94" s="2" t="s">
        <v>136</v>
      </c>
      <c r="BK94" s="2"/>
      <c r="BL94" s="2"/>
      <c r="BM94" s="2">
        <v>33001</v>
      </c>
      <c r="BN94" s="2">
        <v>0</v>
      </c>
      <c r="BO94" s="2" t="s">
        <v>6</v>
      </c>
      <c r="BP94" s="2">
        <v>0</v>
      </c>
      <c r="BQ94" s="2">
        <v>1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105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491</v>
      </c>
      <c r="CO94" s="2">
        <v>0</v>
      </c>
      <c r="CP94" s="2">
        <f t="shared" si="110"/>
        <v>3018</v>
      </c>
      <c r="CQ94" s="2">
        <f t="shared" si="111"/>
        <v>0.01</v>
      </c>
      <c r="CR94" s="2">
        <f t="shared" si="112"/>
        <v>2364.58</v>
      </c>
      <c r="CS94" s="2">
        <f t="shared" si="113"/>
        <v>341.2</v>
      </c>
      <c r="CT94" s="2">
        <f t="shared" si="114"/>
        <v>653.11</v>
      </c>
      <c r="CU94" s="2">
        <f t="shared" si="115"/>
        <v>0</v>
      </c>
      <c r="CV94" s="2">
        <f t="shared" si="116"/>
        <v>68.675999999999988</v>
      </c>
      <c r="CW94" s="2">
        <f t="shared" si="117"/>
        <v>25.24</v>
      </c>
      <c r="CX94" s="2">
        <f t="shared" si="118"/>
        <v>0</v>
      </c>
      <c r="CY94" s="2">
        <f t="shared" si="119"/>
        <v>1043.7</v>
      </c>
      <c r="CZ94" s="2">
        <f t="shared" si="120"/>
        <v>596.4</v>
      </c>
      <c r="DA94" s="2"/>
      <c r="DB94" s="2"/>
      <c r="DC94" s="2" t="s">
        <v>6</v>
      </c>
      <c r="DD94" s="2" t="s">
        <v>6</v>
      </c>
      <c r="DE94" s="2" t="s">
        <v>19</v>
      </c>
      <c r="DF94" s="2" t="s">
        <v>19</v>
      </c>
      <c r="DG94" s="2" t="s">
        <v>19</v>
      </c>
      <c r="DH94" s="2" t="s">
        <v>6</v>
      </c>
      <c r="DI94" s="2" t="s">
        <v>19</v>
      </c>
      <c r="DJ94" s="2" t="s">
        <v>19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1003</v>
      </c>
      <c r="DV94" s="2" t="s">
        <v>135</v>
      </c>
      <c r="DW94" s="2" t="s">
        <v>135</v>
      </c>
      <c r="DX94" s="2">
        <v>1000</v>
      </c>
      <c r="DY94" s="2"/>
      <c r="DZ94" s="2"/>
      <c r="EA94" s="2"/>
      <c r="EB94" s="2"/>
      <c r="EC94" s="2"/>
      <c r="ED94" s="2"/>
      <c r="EE94" s="2">
        <v>32653413</v>
      </c>
      <c r="EF94" s="2">
        <v>1</v>
      </c>
      <c r="EG94" s="2" t="s">
        <v>20</v>
      </c>
      <c r="EH94" s="2">
        <v>0</v>
      </c>
      <c r="EI94" s="2" t="s">
        <v>6</v>
      </c>
      <c r="EJ94" s="2">
        <v>1</v>
      </c>
      <c r="EK94" s="2">
        <v>33001</v>
      </c>
      <c r="EL94" s="2" t="s">
        <v>21</v>
      </c>
      <c r="EM94" s="2" t="s">
        <v>22</v>
      </c>
      <c r="EN94" s="2"/>
      <c r="EO94" s="2" t="s">
        <v>23</v>
      </c>
      <c r="EP94" s="2"/>
      <c r="EQ94" s="2">
        <v>0</v>
      </c>
      <c r="ER94" s="2">
        <v>2919.33</v>
      </c>
      <c r="ES94" s="2">
        <v>404.59</v>
      </c>
      <c r="ET94" s="2">
        <v>1970.48</v>
      </c>
      <c r="EU94" s="2">
        <v>284.33</v>
      </c>
      <c r="EV94" s="2">
        <v>544.26</v>
      </c>
      <c r="EW94" s="2">
        <v>57.23</v>
      </c>
      <c r="EX94" s="2">
        <v>25.24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1"/>
        <v>0</v>
      </c>
      <c r="FS94" s="2">
        <v>0</v>
      </c>
      <c r="FT94" s="2"/>
      <c r="FU94" s="2"/>
      <c r="FV94" s="2"/>
      <c r="FW94" s="2"/>
      <c r="FX94" s="2">
        <v>105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1651212301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2"/>
        <v>0</v>
      </c>
      <c r="GM94" s="2">
        <f t="shared" si="123"/>
        <v>4658</v>
      </c>
      <c r="GN94" s="2">
        <f t="shared" si="124"/>
        <v>4658</v>
      </c>
      <c r="GO94" s="2">
        <f t="shared" si="125"/>
        <v>0</v>
      </c>
      <c r="GP94" s="2">
        <f t="shared" si="126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7"/>
        <v>0</v>
      </c>
      <c r="GW94" s="2">
        <v>1</v>
      </c>
      <c r="GX94" s="2">
        <f t="shared" si="128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ROW(SmtRes!A152)</f>
        <v>152</v>
      </c>
      <c r="D95">
        <f>ROW(EtalonRes!A138)</f>
        <v>138</v>
      </c>
      <c r="E95" t="s">
        <v>132</v>
      </c>
      <c r="F95" t="s">
        <v>133</v>
      </c>
      <c r="G95" t="s">
        <v>134</v>
      </c>
      <c r="H95" t="s">
        <v>135</v>
      </c>
      <c r="I95">
        <f>'1.Смета.или.Акт'!E114</f>
        <v>1</v>
      </c>
      <c r="J95">
        <v>0</v>
      </c>
      <c r="O95">
        <f t="shared" si="96"/>
        <v>41509</v>
      </c>
      <c r="P95">
        <f t="shared" si="97"/>
        <v>0</v>
      </c>
      <c r="Q95">
        <f t="shared" si="98"/>
        <v>29557</v>
      </c>
      <c r="R95">
        <f t="shared" si="99"/>
        <v>6244</v>
      </c>
      <c r="S95">
        <f t="shared" si="100"/>
        <v>11952</v>
      </c>
      <c r="T95">
        <f t="shared" si="101"/>
        <v>0</v>
      </c>
      <c r="U95">
        <f t="shared" si="102"/>
        <v>68.675999999999988</v>
      </c>
      <c r="V95">
        <f t="shared" si="103"/>
        <v>25.24</v>
      </c>
      <c r="W95">
        <f t="shared" si="104"/>
        <v>0</v>
      </c>
      <c r="X95">
        <f t="shared" si="105"/>
        <v>16194</v>
      </c>
      <c r="Y95">
        <f t="shared" si="106"/>
        <v>8734</v>
      </c>
      <c r="AA95">
        <v>34652952</v>
      </c>
      <c r="AB95">
        <f t="shared" si="107"/>
        <v>3017.7</v>
      </c>
      <c r="AC95">
        <f>ROUND((ES95+(SUM(SmtRes!BC132:'SmtRes'!BC152)+SUM(EtalonRes!AL125:'EtalonRes'!AL138))),2)</f>
        <v>0.01</v>
      </c>
      <c r="AD95">
        <f>ROUND(((((ET95*1.2))-((EU95*1.2)))+AE95),2)</f>
        <v>2364.58</v>
      </c>
      <c r="AE95">
        <f>ROUND(((EU95*1.2)),2)</f>
        <v>341.2</v>
      </c>
      <c r="AF95">
        <f>ROUND(((EV95*1.2)),2)</f>
        <v>653.11</v>
      </c>
      <c r="AG95">
        <f t="shared" si="108"/>
        <v>0</v>
      </c>
      <c r="AH95">
        <f>((EW95*1.2))</f>
        <v>68.675999999999988</v>
      </c>
      <c r="AI95">
        <f>((EX95*1.2)+(SUM(SmtRes!BH132:'SmtRes'!BH152)+SUM(EtalonRes!AQ125:'EtalonRes'!AQ138)))</f>
        <v>25.24</v>
      </c>
      <c r="AJ95">
        <f t="shared" si="109"/>
        <v>0</v>
      </c>
      <c r="AK95">
        <f>AL95+AM95+AO95</f>
        <v>2919.33</v>
      </c>
      <c r="AL95" s="54">
        <f>'1.Смета.или.Акт'!F118</f>
        <v>404.59</v>
      </c>
      <c r="AM95" s="54">
        <f>'1.Смета.или.Акт'!F116</f>
        <v>1970.48</v>
      </c>
      <c r="AN95" s="54">
        <f>'1.Смета.или.Акт'!F117</f>
        <v>284.33</v>
      </c>
      <c r="AO95" s="54">
        <f>'1.Смета.или.Акт'!F115</f>
        <v>544.26</v>
      </c>
      <c r="AP95">
        <v>0</v>
      </c>
      <c r="AQ95">
        <f>'1.Смета.или.Акт'!E121</f>
        <v>57.23</v>
      </c>
      <c r="AR95">
        <v>25.24</v>
      </c>
      <c r="AS95">
        <v>0</v>
      </c>
      <c r="AT95">
        <v>89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f>'1.Смета.или.Акт'!J116</f>
        <v>12.5</v>
      </c>
      <c r="BC95">
        <f>'1.Смета.или.Акт'!J118</f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1</v>
      </c>
      <c r="BJ95" t="s">
        <v>136</v>
      </c>
      <c r="BM95">
        <v>33001</v>
      </c>
      <c r="BN95">
        <v>0</v>
      </c>
      <c r="BO95" t="s">
        <v>6</v>
      </c>
      <c r="BP95">
        <v>0</v>
      </c>
      <c r="BQ95">
        <v>1</v>
      </c>
      <c r="BR95">
        <v>0</v>
      </c>
      <c r="BS95">
        <f>'1.Смета.или.Акт'!J117</f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105</v>
      </c>
      <c r="CA95">
        <v>60</v>
      </c>
      <c r="CF95">
        <v>0</v>
      </c>
      <c r="CG95">
        <v>0</v>
      </c>
      <c r="CM95">
        <v>0</v>
      </c>
      <c r="CN95" t="s">
        <v>491</v>
      </c>
      <c r="CO95">
        <v>0</v>
      </c>
      <c r="CP95">
        <f t="shared" si="110"/>
        <v>41509</v>
      </c>
      <c r="CQ95">
        <f t="shared" si="111"/>
        <v>7.4999999999999997E-2</v>
      </c>
      <c r="CR95">
        <f t="shared" si="112"/>
        <v>29557.25</v>
      </c>
      <c r="CS95">
        <f t="shared" si="113"/>
        <v>6243.96</v>
      </c>
      <c r="CT95">
        <f t="shared" si="114"/>
        <v>11951.913</v>
      </c>
      <c r="CU95">
        <f t="shared" si="115"/>
        <v>0</v>
      </c>
      <c r="CV95">
        <f t="shared" si="116"/>
        <v>68.675999999999988</v>
      </c>
      <c r="CW95">
        <f t="shared" si="117"/>
        <v>25.24</v>
      </c>
      <c r="CX95">
        <f t="shared" si="118"/>
        <v>0</v>
      </c>
      <c r="CY95">
        <f t="shared" si="119"/>
        <v>16194.44</v>
      </c>
      <c r="CZ95">
        <f t="shared" si="120"/>
        <v>8734.08</v>
      </c>
      <c r="DC95" t="s">
        <v>6</v>
      </c>
      <c r="DD95" t="s">
        <v>6</v>
      </c>
      <c r="DE95" t="s">
        <v>19</v>
      </c>
      <c r="DF95" t="s">
        <v>19</v>
      </c>
      <c r="DG95" t="s">
        <v>19</v>
      </c>
      <c r="DH95" t="s">
        <v>6</v>
      </c>
      <c r="DI95" t="s">
        <v>19</v>
      </c>
      <c r="DJ95" t="s">
        <v>19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1003</v>
      </c>
      <c r="DV95" t="s">
        <v>135</v>
      </c>
      <c r="DW95" t="str">
        <f>'1.Смета.или.Акт'!D114</f>
        <v>км</v>
      </c>
      <c r="DX95">
        <v>1000</v>
      </c>
      <c r="EE95">
        <v>32653413</v>
      </c>
      <c r="EF95">
        <v>1</v>
      </c>
      <c r="EG95" t="s">
        <v>20</v>
      </c>
      <c r="EH95">
        <v>0</v>
      </c>
      <c r="EI95" t="s">
        <v>6</v>
      </c>
      <c r="EJ95">
        <v>1</v>
      </c>
      <c r="EK95">
        <v>33001</v>
      </c>
      <c r="EL95" t="s">
        <v>21</v>
      </c>
      <c r="EM95" t="s">
        <v>22</v>
      </c>
      <c r="EO95" t="s">
        <v>23</v>
      </c>
      <c r="EQ95">
        <v>0</v>
      </c>
      <c r="ER95">
        <f>ES95+ET95+EV95</f>
        <v>2919.33</v>
      </c>
      <c r="ES95" s="54">
        <f>'1.Смета.или.Акт'!F118</f>
        <v>404.59</v>
      </c>
      <c r="ET95" s="54">
        <f>'1.Смета.или.Акт'!F116</f>
        <v>1970.48</v>
      </c>
      <c r="EU95" s="54">
        <f>'1.Смета.или.Акт'!F117</f>
        <v>284.33</v>
      </c>
      <c r="EV95" s="54">
        <f>'1.Смета.или.Акт'!F115</f>
        <v>544.26</v>
      </c>
      <c r="EW95">
        <f>'1.Смета.или.Акт'!E121</f>
        <v>57.23</v>
      </c>
      <c r="EX95">
        <v>25.24</v>
      </c>
      <c r="EY95">
        <v>1</v>
      </c>
      <c r="FQ95">
        <v>0</v>
      </c>
      <c r="FR95">
        <f t="shared" si="121"/>
        <v>0</v>
      </c>
      <c r="FS95">
        <v>0</v>
      </c>
      <c r="FV95" t="s">
        <v>24</v>
      </c>
      <c r="FW95" t="s">
        <v>25</v>
      </c>
      <c r="FX95">
        <v>105</v>
      </c>
      <c r="FY95">
        <v>60</v>
      </c>
      <c r="GA95" t="s">
        <v>6</v>
      </c>
      <c r="GD95">
        <v>0</v>
      </c>
      <c r="GF95">
        <v>1651212301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2"/>
        <v>0</v>
      </c>
      <c r="GM95">
        <f t="shared" si="123"/>
        <v>66437</v>
      </c>
      <c r="GN95">
        <f t="shared" si="124"/>
        <v>66437</v>
      </c>
      <c r="GO95">
        <f t="shared" si="125"/>
        <v>0</v>
      </c>
      <c r="GP95">
        <f t="shared" si="126"/>
        <v>0</v>
      </c>
      <c r="GR95">
        <v>0</v>
      </c>
      <c r="GS95">
        <v>3</v>
      </c>
      <c r="GT95">
        <v>0</v>
      </c>
      <c r="GU95" t="s">
        <v>6</v>
      </c>
      <c r="GV95">
        <f t="shared" si="127"/>
        <v>0</v>
      </c>
      <c r="GW95">
        <v>18.3</v>
      </c>
      <c r="GX95">
        <f t="shared" si="128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131</v>
      </c>
      <c r="D96" s="2"/>
      <c r="E96" s="2" t="s">
        <v>137</v>
      </c>
      <c r="F96" s="2" t="s">
        <v>43</v>
      </c>
      <c r="G96" s="2" t="s">
        <v>138</v>
      </c>
      <c r="H96" s="2" t="s">
        <v>45</v>
      </c>
      <c r="I96" s="2">
        <f>I94*J96</f>
        <v>15</v>
      </c>
      <c r="J96" s="2">
        <v>15</v>
      </c>
      <c r="K96" s="2"/>
      <c r="L96" s="2"/>
      <c r="M96" s="2"/>
      <c r="N96" s="2"/>
      <c r="O96" s="2">
        <f t="shared" si="96"/>
        <v>421</v>
      </c>
      <c r="P96" s="2">
        <f t="shared" si="97"/>
        <v>421</v>
      </c>
      <c r="Q96" s="2">
        <f t="shared" si="98"/>
        <v>0</v>
      </c>
      <c r="R96" s="2">
        <f t="shared" si="99"/>
        <v>0</v>
      </c>
      <c r="S96" s="2">
        <f t="shared" si="100"/>
        <v>0</v>
      </c>
      <c r="T96" s="2">
        <f t="shared" si="101"/>
        <v>0</v>
      </c>
      <c r="U96" s="2">
        <f t="shared" si="102"/>
        <v>0</v>
      </c>
      <c r="V96" s="2">
        <f t="shared" si="103"/>
        <v>0</v>
      </c>
      <c r="W96" s="2">
        <f t="shared" si="104"/>
        <v>0</v>
      </c>
      <c r="X96" s="2">
        <f t="shared" si="105"/>
        <v>0</v>
      </c>
      <c r="Y96" s="2">
        <f t="shared" si="106"/>
        <v>0</v>
      </c>
      <c r="Z96" s="2"/>
      <c r="AA96" s="2">
        <v>34652951</v>
      </c>
      <c r="AB96" s="2">
        <f t="shared" si="107"/>
        <v>28.06</v>
      </c>
      <c r="AC96" s="2">
        <f t="shared" ref="AC96:AC127" si="129">ROUND((ES96),2)</f>
        <v>28.06</v>
      </c>
      <c r="AD96" s="2">
        <f t="shared" ref="AD96:AD127" si="130">ROUND((((ET96)-(EU96))+AE96),2)</f>
        <v>0</v>
      </c>
      <c r="AE96" s="2">
        <f t="shared" ref="AE96:AE127" si="131">ROUND((EU96),2)</f>
        <v>0</v>
      </c>
      <c r="AF96" s="2">
        <f t="shared" ref="AF96:AF127" si="132">ROUND((EV96),2)</f>
        <v>0</v>
      </c>
      <c r="AG96" s="2">
        <f t="shared" si="108"/>
        <v>0</v>
      </c>
      <c r="AH96" s="2">
        <f t="shared" ref="AH96:AH127" si="133">(EW96)</f>
        <v>0</v>
      </c>
      <c r="AI96" s="2">
        <f t="shared" ref="AI96:AI127" si="134">(EX96)</f>
        <v>0</v>
      </c>
      <c r="AJ96" s="2">
        <f t="shared" si="109"/>
        <v>0</v>
      </c>
      <c r="AK96" s="2">
        <v>28.06</v>
      </c>
      <c r="AL96" s="2">
        <v>28.06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0"/>
        <v>421</v>
      </c>
      <c r="CQ96" s="2">
        <f t="shared" si="111"/>
        <v>28.06</v>
      </c>
      <c r="CR96" s="2">
        <f t="shared" si="112"/>
        <v>0</v>
      </c>
      <c r="CS96" s="2">
        <f t="shared" si="113"/>
        <v>0</v>
      </c>
      <c r="CT96" s="2">
        <f t="shared" si="114"/>
        <v>0</v>
      </c>
      <c r="CU96" s="2">
        <f t="shared" si="115"/>
        <v>0</v>
      </c>
      <c r="CV96" s="2">
        <f t="shared" si="116"/>
        <v>0</v>
      </c>
      <c r="CW96" s="2">
        <f t="shared" si="117"/>
        <v>0</v>
      </c>
      <c r="CX96" s="2">
        <f t="shared" si="118"/>
        <v>0</v>
      </c>
      <c r="CY96" s="2">
        <f t="shared" si="119"/>
        <v>0</v>
      </c>
      <c r="CZ96" s="2">
        <f t="shared" si="120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45</v>
      </c>
      <c r="DW96" s="2" t="s">
        <v>45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47</v>
      </c>
      <c r="EH96" s="2">
        <v>0</v>
      </c>
      <c r="EI96" s="2" t="s">
        <v>6</v>
      </c>
      <c r="EJ96" s="2">
        <v>1</v>
      </c>
      <c r="EK96" s="2">
        <v>0</v>
      </c>
      <c r="EL96" s="2" t="s">
        <v>73</v>
      </c>
      <c r="EM96" s="2" t="s">
        <v>74</v>
      </c>
      <c r="EN96" s="2"/>
      <c r="EO96" s="2" t="s">
        <v>6</v>
      </c>
      <c r="EP96" s="2"/>
      <c r="EQ96" s="2">
        <v>0</v>
      </c>
      <c r="ER96" s="2">
        <v>0</v>
      </c>
      <c r="ES96" s="2">
        <v>28.06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1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139</v>
      </c>
      <c r="GB96" s="2"/>
      <c r="GC96" s="2"/>
      <c r="GD96" s="2">
        <v>0</v>
      </c>
      <c r="GE96" s="2"/>
      <c r="GF96" s="2">
        <v>2009410498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2"/>
        <v>0</v>
      </c>
      <c r="GM96" s="2">
        <f t="shared" si="123"/>
        <v>421</v>
      </c>
      <c r="GN96" s="2">
        <f t="shared" si="124"/>
        <v>421</v>
      </c>
      <c r="GO96" s="2">
        <f t="shared" si="125"/>
        <v>0</v>
      </c>
      <c r="GP96" s="2">
        <f t="shared" si="126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7"/>
        <v>0</v>
      </c>
      <c r="GW96" s="2">
        <v>1</v>
      </c>
      <c r="GX96" s="2">
        <f t="shared" si="128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152</v>
      </c>
      <c r="E97" t="s">
        <v>137</v>
      </c>
      <c r="F97" t="str">
        <f>'1.Смета.или.Акт'!B122</f>
        <v>Накладная</v>
      </c>
      <c r="G97" t="str">
        <f>'1.Смета.или.Акт'!C122</f>
        <v>Звено промежут. ПРТ 7-1</v>
      </c>
      <c r="H97" t="s">
        <v>45</v>
      </c>
      <c r="I97">
        <f>I95*J97</f>
        <v>15</v>
      </c>
      <c r="J97">
        <v>15</v>
      </c>
      <c r="O97">
        <f t="shared" si="96"/>
        <v>3157</v>
      </c>
      <c r="P97">
        <f t="shared" si="97"/>
        <v>3157</v>
      </c>
      <c r="Q97">
        <f t="shared" si="98"/>
        <v>0</v>
      </c>
      <c r="R97">
        <f t="shared" si="99"/>
        <v>0</v>
      </c>
      <c r="S97">
        <f t="shared" si="100"/>
        <v>0</v>
      </c>
      <c r="T97">
        <f t="shared" si="101"/>
        <v>0</v>
      </c>
      <c r="U97">
        <f t="shared" si="102"/>
        <v>0</v>
      </c>
      <c r="V97">
        <f t="shared" si="103"/>
        <v>0</v>
      </c>
      <c r="W97">
        <f t="shared" si="104"/>
        <v>0</v>
      </c>
      <c r="X97">
        <f t="shared" si="105"/>
        <v>0</v>
      </c>
      <c r="Y97">
        <f t="shared" si="106"/>
        <v>0</v>
      </c>
      <c r="AA97">
        <v>34652952</v>
      </c>
      <c r="AB97">
        <f t="shared" si="107"/>
        <v>28.06</v>
      </c>
      <c r="AC97">
        <f t="shared" si="129"/>
        <v>28.06</v>
      </c>
      <c r="AD97">
        <f t="shared" si="130"/>
        <v>0</v>
      </c>
      <c r="AE97">
        <f t="shared" si="131"/>
        <v>0</v>
      </c>
      <c r="AF97">
        <f t="shared" si="132"/>
        <v>0</v>
      </c>
      <c r="AG97">
        <f t="shared" si="108"/>
        <v>0</v>
      </c>
      <c r="AH97">
        <f t="shared" si="133"/>
        <v>0</v>
      </c>
      <c r="AI97">
        <f t="shared" si="134"/>
        <v>0</v>
      </c>
      <c r="AJ97">
        <f t="shared" si="109"/>
        <v>0</v>
      </c>
      <c r="AK97">
        <v>28.06</v>
      </c>
      <c r="AL97" s="54">
        <f>'1.Смета.или.Акт'!F122</f>
        <v>28.06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'1.Смета.или.Акт'!J122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0"/>
        <v>3157</v>
      </c>
      <c r="CQ97">
        <f t="shared" si="111"/>
        <v>210.45</v>
      </c>
      <c r="CR97">
        <f t="shared" si="112"/>
        <v>0</v>
      </c>
      <c r="CS97">
        <f t="shared" si="113"/>
        <v>0</v>
      </c>
      <c r="CT97">
        <f t="shared" si="114"/>
        <v>0</v>
      </c>
      <c r="CU97">
        <f t="shared" si="115"/>
        <v>0</v>
      </c>
      <c r="CV97">
        <f t="shared" si="116"/>
        <v>0</v>
      </c>
      <c r="CW97">
        <f t="shared" si="117"/>
        <v>0</v>
      </c>
      <c r="CX97">
        <f t="shared" si="118"/>
        <v>0</v>
      </c>
      <c r="CY97">
        <f t="shared" si="119"/>
        <v>0</v>
      </c>
      <c r="CZ97">
        <f t="shared" si="120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45</v>
      </c>
      <c r="DW97" t="str">
        <f>'1.Смета.или.Акт'!D122</f>
        <v>шт.</v>
      </c>
      <c r="DX97">
        <v>1</v>
      </c>
      <c r="EE97">
        <v>32653299</v>
      </c>
      <c r="EF97">
        <v>20</v>
      </c>
      <c r="EG97" t="s">
        <v>47</v>
      </c>
      <c r="EH97">
        <v>0</v>
      </c>
      <c r="EI97" t="s">
        <v>6</v>
      </c>
      <c r="EJ97">
        <v>1</v>
      </c>
      <c r="EK97">
        <v>0</v>
      </c>
      <c r="EL97" t="s">
        <v>73</v>
      </c>
      <c r="EM97" t="s">
        <v>74</v>
      </c>
      <c r="EO97" t="s">
        <v>6</v>
      </c>
      <c r="EQ97">
        <v>0</v>
      </c>
      <c r="ER97">
        <v>30.5</v>
      </c>
      <c r="ES97" s="54">
        <f>'1.Смета.или.Акт'!F122</f>
        <v>28.06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210.43</v>
      </c>
      <c r="FQ97">
        <v>0</v>
      </c>
      <c r="FR97">
        <f t="shared" si="121"/>
        <v>0</v>
      </c>
      <c r="FS97">
        <v>0</v>
      </c>
      <c r="FV97" t="s">
        <v>24</v>
      </c>
      <c r="FW97" t="s">
        <v>25</v>
      </c>
      <c r="FX97">
        <v>106</v>
      </c>
      <c r="FY97">
        <v>65</v>
      </c>
      <c r="GA97" t="s">
        <v>139</v>
      </c>
      <c r="GD97">
        <v>0</v>
      </c>
      <c r="GF97">
        <v>2009410498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2"/>
        <v>0</v>
      </c>
      <c r="GM97">
        <f t="shared" si="123"/>
        <v>3157</v>
      </c>
      <c r="GN97">
        <f t="shared" si="124"/>
        <v>3157</v>
      </c>
      <c r="GO97">
        <f t="shared" si="125"/>
        <v>0</v>
      </c>
      <c r="GP97">
        <f t="shared" si="126"/>
        <v>0</v>
      </c>
      <c r="GR97">
        <v>1</v>
      </c>
      <c r="GS97">
        <v>1</v>
      </c>
      <c r="GT97">
        <v>0</v>
      </c>
      <c r="GU97" t="s">
        <v>6</v>
      </c>
      <c r="GV97">
        <f t="shared" si="127"/>
        <v>0</v>
      </c>
      <c r="GW97">
        <v>1</v>
      </c>
      <c r="GX97">
        <f t="shared" si="128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130</v>
      </c>
      <c r="D98" s="2"/>
      <c r="E98" s="2" t="s">
        <v>140</v>
      </c>
      <c r="F98" s="2" t="s">
        <v>43</v>
      </c>
      <c r="G98" s="2" t="s">
        <v>141</v>
      </c>
      <c r="H98" s="2" t="s">
        <v>45</v>
      </c>
      <c r="I98" s="2">
        <f>I94*J98</f>
        <v>17</v>
      </c>
      <c r="J98" s="2">
        <v>17</v>
      </c>
      <c r="K98" s="2"/>
      <c r="L98" s="2"/>
      <c r="M98" s="2"/>
      <c r="N98" s="2"/>
      <c r="O98" s="2">
        <f t="shared" si="96"/>
        <v>1994</v>
      </c>
      <c r="P98" s="2">
        <f t="shared" si="97"/>
        <v>1994</v>
      </c>
      <c r="Q98" s="2">
        <f t="shared" si="98"/>
        <v>0</v>
      </c>
      <c r="R98" s="2">
        <f t="shared" si="99"/>
        <v>0</v>
      </c>
      <c r="S98" s="2">
        <f t="shared" si="100"/>
        <v>0</v>
      </c>
      <c r="T98" s="2">
        <f t="shared" si="101"/>
        <v>0</v>
      </c>
      <c r="U98" s="2">
        <f t="shared" si="102"/>
        <v>0</v>
      </c>
      <c r="V98" s="2">
        <f t="shared" si="103"/>
        <v>0</v>
      </c>
      <c r="W98" s="2">
        <f t="shared" si="104"/>
        <v>0</v>
      </c>
      <c r="X98" s="2">
        <f t="shared" si="105"/>
        <v>0</v>
      </c>
      <c r="Y98" s="2">
        <f t="shared" si="106"/>
        <v>0</v>
      </c>
      <c r="Z98" s="2"/>
      <c r="AA98" s="2">
        <v>34652951</v>
      </c>
      <c r="AB98" s="2">
        <f t="shared" si="107"/>
        <v>117.29</v>
      </c>
      <c r="AC98" s="2">
        <f t="shared" si="129"/>
        <v>117.29</v>
      </c>
      <c r="AD98" s="2">
        <f t="shared" si="130"/>
        <v>0</v>
      </c>
      <c r="AE98" s="2">
        <f t="shared" si="131"/>
        <v>0</v>
      </c>
      <c r="AF98" s="2">
        <f t="shared" si="132"/>
        <v>0</v>
      </c>
      <c r="AG98" s="2">
        <f t="shared" si="108"/>
        <v>0</v>
      </c>
      <c r="AH98" s="2">
        <f t="shared" si="133"/>
        <v>0</v>
      </c>
      <c r="AI98" s="2">
        <f t="shared" si="134"/>
        <v>0</v>
      </c>
      <c r="AJ98" s="2">
        <f t="shared" si="109"/>
        <v>0</v>
      </c>
      <c r="AK98" s="2">
        <v>117.29</v>
      </c>
      <c r="AL98" s="2">
        <v>117.29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0"/>
        <v>1994</v>
      </c>
      <c r="CQ98" s="2">
        <f t="shared" si="111"/>
        <v>117.29</v>
      </c>
      <c r="CR98" s="2">
        <f t="shared" si="112"/>
        <v>0</v>
      </c>
      <c r="CS98" s="2">
        <f t="shared" si="113"/>
        <v>0</v>
      </c>
      <c r="CT98" s="2">
        <f t="shared" si="114"/>
        <v>0</v>
      </c>
      <c r="CU98" s="2">
        <f t="shared" si="115"/>
        <v>0</v>
      </c>
      <c r="CV98" s="2">
        <f t="shared" si="116"/>
        <v>0</v>
      </c>
      <c r="CW98" s="2">
        <f t="shared" si="117"/>
        <v>0</v>
      </c>
      <c r="CX98" s="2">
        <f t="shared" si="118"/>
        <v>0</v>
      </c>
      <c r="CY98" s="2">
        <f t="shared" si="119"/>
        <v>0</v>
      </c>
      <c r="CZ98" s="2">
        <f t="shared" si="120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45</v>
      </c>
      <c r="DW98" s="2" t="s">
        <v>45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47</v>
      </c>
      <c r="EH98" s="2">
        <v>0</v>
      </c>
      <c r="EI98" s="2" t="s">
        <v>6</v>
      </c>
      <c r="EJ98" s="2">
        <v>1</v>
      </c>
      <c r="EK98" s="2">
        <v>0</v>
      </c>
      <c r="EL98" s="2" t="s">
        <v>73</v>
      </c>
      <c r="EM98" s="2" t="s">
        <v>74</v>
      </c>
      <c r="EN98" s="2"/>
      <c r="EO98" s="2" t="s">
        <v>6</v>
      </c>
      <c r="EP98" s="2"/>
      <c r="EQ98" s="2">
        <v>0</v>
      </c>
      <c r="ER98" s="2">
        <v>0</v>
      </c>
      <c r="ES98" s="2">
        <v>117.29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1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142</v>
      </c>
      <c r="GB98" s="2"/>
      <c r="GC98" s="2"/>
      <c r="GD98" s="2">
        <v>0</v>
      </c>
      <c r="GE98" s="2"/>
      <c r="GF98" s="2">
        <v>585297326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2"/>
        <v>0</v>
      </c>
      <c r="GM98" s="2">
        <f t="shared" si="123"/>
        <v>1994</v>
      </c>
      <c r="GN98" s="2">
        <f t="shared" si="124"/>
        <v>1994</v>
      </c>
      <c r="GO98" s="2">
        <f t="shared" si="125"/>
        <v>0</v>
      </c>
      <c r="GP98" s="2">
        <f t="shared" si="126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7"/>
        <v>0</v>
      </c>
      <c r="GW98" s="2">
        <v>1</v>
      </c>
      <c r="GX98" s="2">
        <f t="shared" si="128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151</v>
      </c>
      <c r="E99" t="s">
        <v>140</v>
      </c>
      <c r="F99" t="str">
        <f>'1.Смета.или.Акт'!B124</f>
        <v>Накладная</v>
      </c>
      <c r="G99" t="str">
        <f>'1.Смета.или.Акт'!C124</f>
        <v>Зажим анкерный PAZ 3</v>
      </c>
      <c r="H99" t="s">
        <v>45</v>
      </c>
      <c r="I99">
        <f>I95*J99</f>
        <v>17</v>
      </c>
      <c r="J99">
        <v>17</v>
      </c>
      <c r="O99">
        <f t="shared" si="96"/>
        <v>14954</v>
      </c>
      <c r="P99">
        <f t="shared" si="97"/>
        <v>14954</v>
      </c>
      <c r="Q99">
        <f t="shared" si="98"/>
        <v>0</v>
      </c>
      <c r="R99">
        <f t="shared" si="99"/>
        <v>0</v>
      </c>
      <c r="S99">
        <f t="shared" si="100"/>
        <v>0</v>
      </c>
      <c r="T99">
        <f t="shared" si="101"/>
        <v>0</v>
      </c>
      <c r="U99">
        <f t="shared" si="102"/>
        <v>0</v>
      </c>
      <c r="V99">
        <f t="shared" si="103"/>
        <v>0</v>
      </c>
      <c r="W99">
        <f t="shared" si="104"/>
        <v>0</v>
      </c>
      <c r="X99">
        <f t="shared" si="105"/>
        <v>0</v>
      </c>
      <c r="Y99">
        <f t="shared" si="106"/>
        <v>0</v>
      </c>
      <c r="AA99">
        <v>34652952</v>
      </c>
      <c r="AB99">
        <f t="shared" si="107"/>
        <v>117.29</v>
      </c>
      <c r="AC99">
        <f t="shared" si="129"/>
        <v>117.29</v>
      </c>
      <c r="AD99">
        <f t="shared" si="130"/>
        <v>0</v>
      </c>
      <c r="AE99">
        <f t="shared" si="131"/>
        <v>0</v>
      </c>
      <c r="AF99">
        <f t="shared" si="132"/>
        <v>0</v>
      </c>
      <c r="AG99">
        <f t="shared" si="108"/>
        <v>0</v>
      </c>
      <c r="AH99">
        <f t="shared" si="133"/>
        <v>0</v>
      </c>
      <c r="AI99">
        <f t="shared" si="134"/>
        <v>0</v>
      </c>
      <c r="AJ99">
        <f t="shared" si="109"/>
        <v>0</v>
      </c>
      <c r="AK99">
        <v>117.29</v>
      </c>
      <c r="AL99" s="54">
        <f>'1.Смета.или.Акт'!F124</f>
        <v>117.29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'1.Смета.или.Акт'!J124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0"/>
        <v>14954</v>
      </c>
      <c r="CQ99">
        <f t="shared" si="111"/>
        <v>879.67500000000007</v>
      </c>
      <c r="CR99">
        <f t="shared" si="112"/>
        <v>0</v>
      </c>
      <c r="CS99">
        <f t="shared" si="113"/>
        <v>0</v>
      </c>
      <c r="CT99">
        <f t="shared" si="114"/>
        <v>0</v>
      </c>
      <c r="CU99">
        <f t="shared" si="115"/>
        <v>0</v>
      </c>
      <c r="CV99">
        <f t="shared" si="116"/>
        <v>0</v>
      </c>
      <c r="CW99">
        <f t="shared" si="117"/>
        <v>0</v>
      </c>
      <c r="CX99">
        <f t="shared" si="118"/>
        <v>0</v>
      </c>
      <c r="CY99">
        <f t="shared" si="119"/>
        <v>0</v>
      </c>
      <c r="CZ99">
        <f t="shared" si="120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45</v>
      </c>
      <c r="DW99" t="str">
        <f>'1.Смета.или.Акт'!D124</f>
        <v>шт.</v>
      </c>
      <c r="DX99">
        <v>1</v>
      </c>
      <c r="EE99">
        <v>32653299</v>
      </c>
      <c r="EF99">
        <v>20</v>
      </c>
      <c r="EG99" t="s">
        <v>47</v>
      </c>
      <c r="EH99">
        <v>0</v>
      </c>
      <c r="EI99" t="s">
        <v>6</v>
      </c>
      <c r="EJ99">
        <v>1</v>
      </c>
      <c r="EK99">
        <v>0</v>
      </c>
      <c r="EL99" t="s">
        <v>73</v>
      </c>
      <c r="EM99" t="s">
        <v>74</v>
      </c>
      <c r="EO99" t="s">
        <v>6</v>
      </c>
      <c r="EQ99">
        <v>0</v>
      </c>
      <c r="ER99">
        <v>127.49</v>
      </c>
      <c r="ES99" s="54">
        <f>'1.Смета.или.Акт'!F124</f>
        <v>117.29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879.65</v>
      </c>
      <c r="FQ99">
        <v>0</v>
      </c>
      <c r="FR99">
        <f t="shared" si="121"/>
        <v>0</v>
      </c>
      <c r="FS99">
        <v>0</v>
      </c>
      <c r="FV99" t="s">
        <v>24</v>
      </c>
      <c r="FW99" t="s">
        <v>25</v>
      </c>
      <c r="FX99">
        <v>106</v>
      </c>
      <c r="FY99">
        <v>65</v>
      </c>
      <c r="GA99" t="s">
        <v>142</v>
      </c>
      <c r="GD99">
        <v>0</v>
      </c>
      <c r="GF99">
        <v>585297326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2"/>
        <v>0</v>
      </c>
      <c r="GM99">
        <f t="shared" si="123"/>
        <v>14954</v>
      </c>
      <c r="GN99">
        <f t="shared" si="124"/>
        <v>14954</v>
      </c>
      <c r="GO99">
        <f t="shared" si="125"/>
        <v>0</v>
      </c>
      <c r="GP99">
        <f t="shared" si="126"/>
        <v>0</v>
      </c>
      <c r="GR99">
        <v>1</v>
      </c>
      <c r="GS99">
        <v>1</v>
      </c>
      <c r="GT99">
        <v>0</v>
      </c>
      <c r="GU99" t="s">
        <v>6</v>
      </c>
      <c r="GV99">
        <f t="shared" si="127"/>
        <v>0</v>
      </c>
      <c r="GW99">
        <v>1</v>
      </c>
      <c r="GX99">
        <f t="shared" si="128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129</v>
      </c>
      <c r="D100" s="2"/>
      <c r="E100" s="2" t="s">
        <v>143</v>
      </c>
      <c r="F100" s="2" t="s">
        <v>43</v>
      </c>
      <c r="G100" s="2" t="s">
        <v>144</v>
      </c>
      <c r="H100" s="2" t="s">
        <v>45</v>
      </c>
      <c r="I100" s="2">
        <f>I94*J100</f>
        <v>7</v>
      </c>
      <c r="J100" s="2">
        <v>7</v>
      </c>
      <c r="K100" s="2"/>
      <c r="L100" s="2"/>
      <c r="M100" s="2"/>
      <c r="N100" s="2"/>
      <c r="O100" s="2">
        <f t="shared" si="96"/>
        <v>550</v>
      </c>
      <c r="P100" s="2">
        <f t="shared" si="97"/>
        <v>550</v>
      </c>
      <c r="Q100" s="2">
        <f t="shared" si="98"/>
        <v>0</v>
      </c>
      <c r="R100" s="2">
        <f t="shared" si="99"/>
        <v>0</v>
      </c>
      <c r="S100" s="2">
        <f t="shared" si="100"/>
        <v>0</v>
      </c>
      <c r="T100" s="2">
        <f t="shared" si="101"/>
        <v>0</v>
      </c>
      <c r="U100" s="2">
        <f t="shared" si="102"/>
        <v>0</v>
      </c>
      <c r="V100" s="2">
        <f t="shared" si="103"/>
        <v>0</v>
      </c>
      <c r="W100" s="2">
        <f t="shared" si="104"/>
        <v>0</v>
      </c>
      <c r="X100" s="2">
        <f t="shared" si="105"/>
        <v>0</v>
      </c>
      <c r="Y100" s="2">
        <f t="shared" si="106"/>
        <v>0</v>
      </c>
      <c r="Z100" s="2"/>
      <c r="AA100" s="2">
        <v>34652951</v>
      </c>
      <c r="AB100" s="2">
        <f t="shared" si="107"/>
        <v>78.64</v>
      </c>
      <c r="AC100" s="2">
        <f t="shared" si="129"/>
        <v>78.64</v>
      </c>
      <c r="AD100" s="2">
        <f t="shared" si="130"/>
        <v>0</v>
      </c>
      <c r="AE100" s="2">
        <f t="shared" si="131"/>
        <v>0</v>
      </c>
      <c r="AF100" s="2">
        <f t="shared" si="132"/>
        <v>0</v>
      </c>
      <c r="AG100" s="2">
        <f t="shared" si="108"/>
        <v>0</v>
      </c>
      <c r="AH100" s="2">
        <f t="shared" si="133"/>
        <v>0</v>
      </c>
      <c r="AI100" s="2">
        <f t="shared" si="134"/>
        <v>0</v>
      </c>
      <c r="AJ100" s="2">
        <f t="shared" si="109"/>
        <v>0</v>
      </c>
      <c r="AK100" s="2">
        <v>78.64</v>
      </c>
      <c r="AL100" s="2">
        <v>78.64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0"/>
        <v>550</v>
      </c>
      <c r="CQ100" s="2">
        <f t="shared" si="111"/>
        <v>78.64</v>
      </c>
      <c r="CR100" s="2">
        <f t="shared" si="112"/>
        <v>0</v>
      </c>
      <c r="CS100" s="2">
        <f t="shared" si="113"/>
        <v>0</v>
      </c>
      <c r="CT100" s="2">
        <f t="shared" si="114"/>
        <v>0</v>
      </c>
      <c r="CU100" s="2">
        <f t="shared" si="115"/>
        <v>0</v>
      </c>
      <c r="CV100" s="2">
        <f t="shared" si="116"/>
        <v>0</v>
      </c>
      <c r="CW100" s="2">
        <f t="shared" si="117"/>
        <v>0</v>
      </c>
      <c r="CX100" s="2">
        <f t="shared" si="118"/>
        <v>0</v>
      </c>
      <c r="CY100" s="2">
        <f t="shared" si="119"/>
        <v>0</v>
      </c>
      <c r="CZ100" s="2">
        <f t="shared" si="120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45</v>
      </c>
      <c r="DW100" s="2" t="s">
        <v>45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47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73</v>
      </c>
      <c r="EM100" s="2" t="s">
        <v>74</v>
      </c>
      <c r="EN100" s="2"/>
      <c r="EO100" s="2" t="s">
        <v>6</v>
      </c>
      <c r="EP100" s="2"/>
      <c r="EQ100" s="2">
        <v>0</v>
      </c>
      <c r="ER100" s="2">
        <v>0</v>
      </c>
      <c r="ES100" s="2">
        <v>78.64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1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145</v>
      </c>
      <c r="GB100" s="2"/>
      <c r="GC100" s="2"/>
      <c r="GD100" s="2">
        <v>0</v>
      </c>
      <c r="GE100" s="2"/>
      <c r="GF100" s="2">
        <v>-1418898549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2"/>
        <v>0</v>
      </c>
      <c r="GM100" s="2">
        <f t="shared" si="123"/>
        <v>550</v>
      </c>
      <c r="GN100" s="2">
        <f t="shared" si="124"/>
        <v>550</v>
      </c>
      <c r="GO100" s="2">
        <f t="shared" si="125"/>
        <v>0</v>
      </c>
      <c r="GP100" s="2">
        <f t="shared" si="126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7"/>
        <v>0</v>
      </c>
      <c r="GW100" s="2">
        <v>1</v>
      </c>
      <c r="GX100" s="2">
        <f t="shared" si="128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150</v>
      </c>
      <c r="E101" t="s">
        <v>143</v>
      </c>
      <c r="F101" t="str">
        <f>'1.Смета.или.Акт'!B126</f>
        <v>Накладная</v>
      </c>
      <c r="G101" t="str">
        <f>'1.Смета.или.Акт'!C126</f>
        <v>Зажим PAZ 3</v>
      </c>
      <c r="H101" t="s">
        <v>45</v>
      </c>
      <c r="I101">
        <f>I95*J101</f>
        <v>7</v>
      </c>
      <c r="J101">
        <v>7</v>
      </c>
      <c r="O101">
        <f t="shared" si="96"/>
        <v>4129</v>
      </c>
      <c r="P101">
        <f t="shared" si="97"/>
        <v>4129</v>
      </c>
      <c r="Q101">
        <f t="shared" si="98"/>
        <v>0</v>
      </c>
      <c r="R101">
        <f t="shared" si="99"/>
        <v>0</v>
      </c>
      <c r="S101">
        <f t="shared" si="100"/>
        <v>0</v>
      </c>
      <c r="T101">
        <f t="shared" si="101"/>
        <v>0</v>
      </c>
      <c r="U101">
        <f t="shared" si="102"/>
        <v>0</v>
      </c>
      <c r="V101">
        <f t="shared" si="103"/>
        <v>0</v>
      </c>
      <c r="W101">
        <f t="shared" si="104"/>
        <v>0</v>
      </c>
      <c r="X101">
        <f t="shared" si="105"/>
        <v>0</v>
      </c>
      <c r="Y101">
        <f t="shared" si="106"/>
        <v>0</v>
      </c>
      <c r="AA101">
        <v>34652952</v>
      </c>
      <c r="AB101">
        <f t="shared" si="107"/>
        <v>78.64</v>
      </c>
      <c r="AC101">
        <f t="shared" si="129"/>
        <v>78.64</v>
      </c>
      <c r="AD101">
        <f t="shared" si="130"/>
        <v>0</v>
      </c>
      <c r="AE101">
        <f t="shared" si="131"/>
        <v>0</v>
      </c>
      <c r="AF101">
        <f t="shared" si="132"/>
        <v>0</v>
      </c>
      <c r="AG101">
        <f t="shared" si="108"/>
        <v>0</v>
      </c>
      <c r="AH101">
        <f t="shared" si="133"/>
        <v>0</v>
      </c>
      <c r="AI101">
        <f t="shared" si="134"/>
        <v>0</v>
      </c>
      <c r="AJ101">
        <f t="shared" si="109"/>
        <v>0</v>
      </c>
      <c r="AK101">
        <v>78.64</v>
      </c>
      <c r="AL101" s="54">
        <f>'1.Смета.или.Акт'!F126</f>
        <v>78.64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'1.Смета.или.Акт'!J126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0"/>
        <v>4129</v>
      </c>
      <c r="CQ101">
        <f t="shared" si="111"/>
        <v>589.79999999999995</v>
      </c>
      <c r="CR101">
        <f t="shared" si="112"/>
        <v>0</v>
      </c>
      <c r="CS101">
        <f t="shared" si="113"/>
        <v>0</v>
      </c>
      <c r="CT101">
        <f t="shared" si="114"/>
        <v>0</v>
      </c>
      <c r="CU101">
        <f t="shared" si="115"/>
        <v>0</v>
      </c>
      <c r="CV101">
        <f t="shared" si="116"/>
        <v>0</v>
      </c>
      <c r="CW101">
        <f t="shared" si="117"/>
        <v>0</v>
      </c>
      <c r="CX101">
        <f t="shared" si="118"/>
        <v>0</v>
      </c>
      <c r="CY101">
        <f t="shared" si="119"/>
        <v>0</v>
      </c>
      <c r="CZ101">
        <f t="shared" si="120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45</v>
      </c>
      <c r="DW101" t="str">
        <f>'1.Смета.или.Акт'!D126</f>
        <v>шт.</v>
      </c>
      <c r="DX101">
        <v>1</v>
      </c>
      <c r="EE101">
        <v>32653299</v>
      </c>
      <c r="EF101">
        <v>20</v>
      </c>
      <c r="EG101" t="s">
        <v>47</v>
      </c>
      <c r="EH101">
        <v>0</v>
      </c>
      <c r="EI101" t="s">
        <v>6</v>
      </c>
      <c r="EJ101">
        <v>1</v>
      </c>
      <c r="EK101">
        <v>0</v>
      </c>
      <c r="EL101" t="s">
        <v>73</v>
      </c>
      <c r="EM101" t="s">
        <v>74</v>
      </c>
      <c r="EO101" t="s">
        <v>6</v>
      </c>
      <c r="EQ101">
        <v>0</v>
      </c>
      <c r="ER101">
        <v>85.48</v>
      </c>
      <c r="ES101" s="54">
        <f>'1.Смета.или.Акт'!F126</f>
        <v>78.64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589.79</v>
      </c>
      <c r="FQ101">
        <v>0</v>
      </c>
      <c r="FR101">
        <f t="shared" si="121"/>
        <v>0</v>
      </c>
      <c r="FS101">
        <v>0</v>
      </c>
      <c r="FV101" t="s">
        <v>24</v>
      </c>
      <c r="FW101" t="s">
        <v>25</v>
      </c>
      <c r="FX101">
        <v>106</v>
      </c>
      <c r="FY101">
        <v>65</v>
      </c>
      <c r="GA101" t="s">
        <v>145</v>
      </c>
      <c r="GD101">
        <v>0</v>
      </c>
      <c r="GF101">
        <v>-1418898549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2"/>
        <v>0</v>
      </c>
      <c r="GM101">
        <f t="shared" si="123"/>
        <v>4129</v>
      </c>
      <c r="GN101">
        <f t="shared" si="124"/>
        <v>4129</v>
      </c>
      <c r="GO101">
        <f t="shared" si="125"/>
        <v>0</v>
      </c>
      <c r="GP101">
        <f t="shared" si="126"/>
        <v>0</v>
      </c>
      <c r="GR101">
        <v>1</v>
      </c>
      <c r="GS101">
        <v>1</v>
      </c>
      <c r="GT101">
        <v>0</v>
      </c>
      <c r="GU101" t="s">
        <v>6</v>
      </c>
      <c r="GV101">
        <f t="shared" si="127"/>
        <v>0</v>
      </c>
      <c r="GW101">
        <v>1</v>
      </c>
      <c r="GX101">
        <f t="shared" si="128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128</v>
      </c>
      <c r="D102" s="2"/>
      <c r="E102" s="2" t="s">
        <v>146</v>
      </c>
      <c r="F102" s="2" t="s">
        <v>43</v>
      </c>
      <c r="G102" s="2" t="s">
        <v>147</v>
      </c>
      <c r="H102" s="2" t="s">
        <v>45</v>
      </c>
      <c r="I102" s="2">
        <f>I94*J102</f>
        <v>36</v>
      </c>
      <c r="J102" s="2">
        <v>36</v>
      </c>
      <c r="K102" s="2"/>
      <c r="L102" s="2"/>
      <c r="M102" s="2"/>
      <c r="N102" s="2"/>
      <c r="O102" s="2">
        <f t="shared" si="96"/>
        <v>5543</v>
      </c>
      <c r="P102" s="2">
        <f t="shared" si="97"/>
        <v>5543</v>
      </c>
      <c r="Q102" s="2">
        <f t="shared" si="98"/>
        <v>0</v>
      </c>
      <c r="R102" s="2">
        <f t="shared" si="99"/>
        <v>0</v>
      </c>
      <c r="S102" s="2">
        <f t="shared" si="100"/>
        <v>0</v>
      </c>
      <c r="T102" s="2">
        <f t="shared" si="101"/>
        <v>0</v>
      </c>
      <c r="U102" s="2">
        <f t="shared" si="102"/>
        <v>0</v>
      </c>
      <c r="V102" s="2">
        <f t="shared" si="103"/>
        <v>0</v>
      </c>
      <c r="W102" s="2">
        <f t="shared" si="104"/>
        <v>0</v>
      </c>
      <c r="X102" s="2">
        <f t="shared" si="105"/>
        <v>0</v>
      </c>
      <c r="Y102" s="2">
        <f t="shared" si="106"/>
        <v>0</v>
      </c>
      <c r="Z102" s="2"/>
      <c r="AA102" s="2">
        <v>34652951</v>
      </c>
      <c r="AB102" s="2">
        <f t="shared" si="107"/>
        <v>153.97999999999999</v>
      </c>
      <c r="AC102" s="2">
        <f t="shared" si="129"/>
        <v>153.97999999999999</v>
      </c>
      <c r="AD102" s="2">
        <f t="shared" si="130"/>
        <v>0</v>
      </c>
      <c r="AE102" s="2">
        <f t="shared" si="131"/>
        <v>0</v>
      </c>
      <c r="AF102" s="2">
        <f t="shared" si="132"/>
        <v>0</v>
      </c>
      <c r="AG102" s="2">
        <f t="shared" si="108"/>
        <v>0</v>
      </c>
      <c r="AH102" s="2">
        <f t="shared" si="133"/>
        <v>0</v>
      </c>
      <c r="AI102" s="2">
        <f t="shared" si="134"/>
        <v>0</v>
      </c>
      <c r="AJ102" s="2">
        <f t="shared" si="109"/>
        <v>0</v>
      </c>
      <c r="AK102" s="2">
        <v>153.97999999999999</v>
      </c>
      <c r="AL102" s="2">
        <v>153.97999999999999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0"/>
        <v>5543</v>
      </c>
      <c r="CQ102" s="2">
        <f t="shared" si="111"/>
        <v>153.97999999999999</v>
      </c>
      <c r="CR102" s="2">
        <f t="shared" si="112"/>
        <v>0</v>
      </c>
      <c r="CS102" s="2">
        <f t="shared" si="113"/>
        <v>0</v>
      </c>
      <c r="CT102" s="2">
        <f t="shared" si="114"/>
        <v>0</v>
      </c>
      <c r="CU102" s="2">
        <f t="shared" si="115"/>
        <v>0</v>
      </c>
      <c r="CV102" s="2">
        <f t="shared" si="116"/>
        <v>0</v>
      </c>
      <c r="CW102" s="2">
        <f t="shared" si="117"/>
        <v>0</v>
      </c>
      <c r="CX102" s="2">
        <f t="shared" si="118"/>
        <v>0</v>
      </c>
      <c r="CY102" s="2">
        <f t="shared" si="119"/>
        <v>0</v>
      </c>
      <c r="CZ102" s="2">
        <f t="shared" si="120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45</v>
      </c>
      <c r="DW102" s="2" t="s">
        <v>45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47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73</v>
      </c>
      <c r="EM102" s="2" t="s">
        <v>74</v>
      </c>
      <c r="EN102" s="2"/>
      <c r="EO102" s="2" t="s">
        <v>6</v>
      </c>
      <c r="EP102" s="2"/>
      <c r="EQ102" s="2">
        <v>0</v>
      </c>
      <c r="ER102" s="2">
        <v>0</v>
      </c>
      <c r="ES102" s="2">
        <v>153.97999999999999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1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148</v>
      </c>
      <c r="GB102" s="2"/>
      <c r="GC102" s="2"/>
      <c r="GD102" s="2">
        <v>0</v>
      </c>
      <c r="GE102" s="2"/>
      <c r="GF102" s="2">
        <v>-360362606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2"/>
        <v>0</v>
      </c>
      <c r="GM102" s="2">
        <f t="shared" si="123"/>
        <v>5543</v>
      </c>
      <c r="GN102" s="2">
        <f t="shared" si="124"/>
        <v>5543</v>
      </c>
      <c r="GO102" s="2">
        <f t="shared" si="125"/>
        <v>0</v>
      </c>
      <c r="GP102" s="2">
        <f t="shared" si="126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7"/>
        <v>0</v>
      </c>
      <c r="GW102" s="2">
        <v>1</v>
      </c>
      <c r="GX102" s="2">
        <f t="shared" si="128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149</v>
      </c>
      <c r="E103" t="s">
        <v>146</v>
      </c>
      <c r="F103" t="str">
        <f>'1.Смета.или.Акт'!B128</f>
        <v>Накладная</v>
      </c>
      <c r="G103" t="str">
        <f>'1.Смета.или.Акт'!C128</f>
        <v>Зажим анкерный RP</v>
      </c>
      <c r="H103" t="s">
        <v>45</v>
      </c>
      <c r="I103">
        <f>I95*J103</f>
        <v>36</v>
      </c>
      <c r="J103">
        <v>36</v>
      </c>
      <c r="O103">
        <f t="shared" si="96"/>
        <v>41575</v>
      </c>
      <c r="P103">
        <f t="shared" si="97"/>
        <v>41575</v>
      </c>
      <c r="Q103">
        <f t="shared" si="98"/>
        <v>0</v>
      </c>
      <c r="R103">
        <f t="shared" si="99"/>
        <v>0</v>
      </c>
      <c r="S103">
        <f t="shared" si="100"/>
        <v>0</v>
      </c>
      <c r="T103">
        <f t="shared" si="101"/>
        <v>0</v>
      </c>
      <c r="U103">
        <f t="shared" si="102"/>
        <v>0</v>
      </c>
      <c r="V103">
        <f t="shared" si="103"/>
        <v>0</v>
      </c>
      <c r="W103">
        <f t="shared" si="104"/>
        <v>0</v>
      </c>
      <c r="X103">
        <f t="shared" si="105"/>
        <v>0</v>
      </c>
      <c r="Y103">
        <f t="shared" si="106"/>
        <v>0</v>
      </c>
      <c r="AA103">
        <v>34652952</v>
      </c>
      <c r="AB103">
        <f t="shared" si="107"/>
        <v>153.97999999999999</v>
      </c>
      <c r="AC103">
        <f t="shared" si="129"/>
        <v>153.97999999999999</v>
      </c>
      <c r="AD103">
        <f t="shared" si="130"/>
        <v>0</v>
      </c>
      <c r="AE103">
        <f t="shared" si="131"/>
        <v>0</v>
      </c>
      <c r="AF103">
        <f t="shared" si="132"/>
        <v>0</v>
      </c>
      <c r="AG103">
        <f t="shared" si="108"/>
        <v>0</v>
      </c>
      <c r="AH103">
        <f t="shared" si="133"/>
        <v>0</v>
      </c>
      <c r="AI103">
        <f t="shared" si="134"/>
        <v>0</v>
      </c>
      <c r="AJ103">
        <f t="shared" si="109"/>
        <v>0</v>
      </c>
      <c r="AK103">
        <v>153.97999999999999</v>
      </c>
      <c r="AL103" s="54">
        <f>'1.Смета.или.Акт'!F128</f>
        <v>153.97999999999999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'1.Смета.или.Акт'!J128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0"/>
        <v>41575</v>
      </c>
      <c r="CQ103">
        <f t="shared" si="111"/>
        <v>1154.8499999999999</v>
      </c>
      <c r="CR103">
        <f t="shared" si="112"/>
        <v>0</v>
      </c>
      <c r="CS103">
        <f t="shared" si="113"/>
        <v>0</v>
      </c>
      <c r="CT103">
        <f t="shared" si="114"/>
        <v>0</v>
      </c>
      <c r="CU103">
        <f t="shared" si="115"/>
        <v>0</v>
      </c>
      <c r="CV103">
        <f t="shared" si="116"/>
        <v>0</v>
      </c>
      <c r="CW103">
        <f t="shared" si="117"/>
        <v>0</v>
      </c>
      <c r="CX103">
        <f t="shared" si="118"/>
        <v>0</v>
      </c>
      <c r="CY103">
        <f t="shared" si="119"/>
        <v>0</v>
      </c>
      <c r="CZ103">
        <f t="shared" si="120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45</v>
      </c>
      <c r="DW103" t="str">
        <f>'1.Смета.или.Акт'!D128</f>
        <v>шт.</v>
      </c>
      <c r="DX103">
        <v>1</v>
      </c>
      <c r="EE103">
        <v>32653299</v>
      </c>
      <c r="EF103">
        <v>20</v>
      </c>
      <c r="EG103" t="s">
        <v>47</v>
      </c>
      <c r="EH103">
        <v>0</v>
      </c>
      <c r="EI103" t="s">
        <v>6</v>
      </c>
      <c r="EJ103">
        <v>1</v>
      </c>
      <c r="EK103">
        <v>0</v>
      </c>
      <c r="EL103" t="s">
        <v>73</v>
      </c>
      <c r="EM103" t="s">
        <v>74</v>
      </c>
      <c r="EO103" t="s">
        <v>6</v>
      </c>
      <c r="EQ103">
        <v>0</v>
      </c>
      <c r="ER103">
        <v>167.37</v>
      </c>
      <c r="ES103" s="54">
        <f>'1.Смета.или.Акт'!F128</f>
        <v>153.97999999999999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1154.8800000000001</v>
      </c>
      <c r="FQ103">
        <v>0</v>
      </c>
      <c r="FR103">
        <f t="shared" si="121"/>
        <v>0</v>
      </c>
      <c r="FS103">
        <v>0</v>
      </c>
      <c r="FV103" t="s">
        <v>24</v>
      </c>
      <c r="FW103" t="s">
        <v>25</v>
      </c>
      <c r="FX103">
        <v>106</v>
      </c>
      <c r="FY103">
        <v>65</v>
      </c>
      <c r="GA103" t="s">
        <v>148</v>
      </c>
      <c r="GD103">
        <v>0</v>
      </c>
      <c r="GF103">
        <v>-360362606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2"/>
        <v>0</v>
      </c>
      <c r="GM103">
        <f t="shared" si="123"/>
        <v>41575</v>
      </c>
      <c r="GN103">
        <f t="shared" si="124"/>
        <v>41575</v>
      </c>
      <c r="GO103">
        <f t="shared" si="125"/>
        <v>0</v>
      </c>
      <c r="GP103">
        <f t="shared" si="126"/>
        <v>0</v>
      </c>
      <c r="GR103">
        <v>1</v>
      </c>
      <c r="GS103">
        <v>1</v>
      </c>
      <c r="GT103">
        <v>0</v>
      </c>
      <c r="GU103" t="s">
        <v>6</v>
      </c>
      <c r="GV103">
        <f t="shared" si="127"/>
        <v>0</v>
      </c>
      <c r="GW103">
        <v>1</v>
      </c>
      <c r="GX103">
        <f t="shared" si="128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127</v>
      </c>
      <c r="D104" s="2"/>
      <c r="E104" s="2" t="s">
        <v>149</v>
      </c>
      <c r="F104" s="2" t="s">
        <v>43</v>
      </c>
      <c r="G104" s="2" t="s">
        <v>150</v>
      </c>
      <c r="H104" s="2" t="s">
        <v>45</v>
      </c>
      <c r="I104" s="2">
        <f>I94*J104</f>
        <v>15</v>
      </c>
      <c r="J104" s="2">
        <v>15</v>
      </c>
      <c r="K104" s="2"/>
      <c r="L104" s="2"/>
      <c r="M104" s="2"/>
      <c r="N104" s="2"/>
      <c r="O104" s="2">
        <f t="shared" si="96"/>
        <v>661</v>
      </c>
      <c r="P104" s="2">
        <f t="shared" si="97"/>
        <v>661</v>
      </c>
      <c r="Q104" s="2">
        <f t="shared" si="98"/>
        <v>0</v>
      </c>
      <c r="R104" s="2">
        <f t="shared" si="99"/>
        <v>0</v>
      </c>
      <c r="S104" s="2">
        <f t="shared" si="100"/>
        <v>0</v>
      </c>
      <c r="T104" s="2">
        <f t="shared" si="101"/>
        <v>0</v>
      </c>
      <c r="U104" s="2">
        <f t="shared" si="102"/>
        <v>0</v>
      </c>
      <c r="V104" s="2">
        <f t="shared" si="103"/>
        <v>0</v>
      </c>
      <c r="W104" s="2">
        <f t="shared" si="104"/>
        <v>0</v>
      </c>
      <c r="X104" s="2">
        <f t="shared" si="105"/>
        <v>0</v>
      </c>
      <c r="Y104" s="2">
        <f t="shared" si="106"/>
        <v>0</v>
      </c>
      <c r="Z104" s="2"/>
      <c r="AA104" s="2">
        <v>34652951</v>
      </c>
      <c r="AB104" s="2">
        <f t="shared" si="107"/>
        <v>44.09</v>
      </c>
      <c r="AC104" s="2">
        <f t="shared" si="129"/>
        <v>44.09</v>
      </c>
      <c r="AD104" s="2">
        <f t="shared" si="130"/>
        <v>0</v>
      </c>
      <c r="AE104" s="2">
        <f t="shared" si="131"/>
        <v>0</v>
      </c>
      <c r="AF104" s="2">
        <f t="shared" si="132"/>
        <v>0</v>
      </c>
      <c r="AG104" s="2">
        <f t="shared" si="108"/>
        <v>0</v>
      </c>
      <c r="AH104" s="2">
        <f t="shared" si="133"/>
        <v>0</v>
      </c>
      <c r="AI104" s="2">
        <f t="shared" si="134"/>
        <v>0</v>
      </c>
      <c r="AJ104" s="2">
        <f t="shared" si="109"/>
        <v>0</v>
      </c>
      <c r="AK104" s="2">
        <v>44.09</v>
      </c>
      <c r="AL104" s="2">
        <v>44.09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0"/>
        <v>661</v>
      </c>
      <c r="CQ104" s="2">
        <f t="shared" si="111"/>
        <v>44.09</v>
      </c>
      <c r="CR104" s="2">
        <f t="shared" si="112"/>
        <v>0</v>
      </c>
      <c r="CS104" s="2">
        <f t="shared" si="113"/>
        <v>0</v>
      </c>
      <c r="CT104" s="2">
        <f t="shared" si="114"/>
        <v>0</v>
      </c>
      <c r="CU104" s="2">
        <f t="shared" si="115"/>
        <v>0</v>
      </c>
      <c r="CV104" s="2">
        <f t="shared" si="116"/>
        <v>0</v>
      </c>
      <c r="CW104" s="2">
        <f t="shared" si="117"/>
        <v>0</v>
      </c>
      <c r="CX104" s="2">
        <f t="shared" si="118"/>
        <v>0</v>
      </c>
      <c r="CY104" s="2">
        <f t="shared" si="119"/>
        <v>0</v>
      </c>
      <c r="CZ104" s="2">
        <f t="shared" si="120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45</v>
      </c>
      <c r="DW104" s="2" t="s">
        <v>45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47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73</v>
      </c>
      <c r="EM104" s="2" t="s">
        <v>74</v>
      </c>
      <c r="EN104" s="2"/>
      <c r="EO104" s="2" t="s">
        <v>6</v>
      </c>
      <c r="EP104" s="2"/>
      <c r="EQ104" s="2">
        <v>0</v>
      </c>
      <c r="ER104" s="2">
        <v>0</v>
      </c>
      <c r="ES104" s="2">
        <v>44.09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1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151</v>
      </c>
      <c r="GB104" s="2"/>
      <c r="GC104" s="2"/>
      <c r="GD104" s="2">
        <v>0</v>
      </c>
      <c r="GE104" s="2"/>
      <c r="GF104" s="2">
        <v>456295990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2"/>
        <v>0</v>
      </c>
      <c r="GM104" s="2">
        <f t="shared" si="123"/>
        <v>661</v>
      </c>
      <c r="GN104" s="2">
        <f t="shared" si="124"/>
        <v>661</v>
      </c>
      <c r="GO104" s="2">
        <f t="shared" si="125"/>
        <v>0</v>
      </c>
      <c r="GP104" s="2">
        <f t="shared" si="126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7"/>
        <v>0</v>
      </c>
      <c r="GW104" s="2">
        <v>1</v>
      </c>
      <c r="GX104" s="2">
        <f t="shared" si="128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148</v>
      </c>
      <c r="E105" t="s">
        <v>149</v>
      </c>
      <c r="F105" t="str">
        <f>'1.Смета.или.Акт'!B130</f>
        <v>Накладная</v>
      </c>
      <c r="G105" t="str">
        <f>'1.Смета.или.Акт'!C130</f>
        <v>Ушко однолапчатое</v>
      </c>
      <c r="H105" t="s">
        <v>45</v>
      </c>
      <c r="I105">
        <f>I95*J105</f>
        <v>15</v>
      </c>
      <c r="J105">
        <v>15</v>
      </c>
      <c r="O105">
        <f t="shared" si="96"/>
        <v>4960</v>
      </c>
      <c r="P105">
        <f t="shared" si="97"/>
        <v>4960</v>
      </c>
      <c r="Q105">
        <f t="shared" si="98"/>
        <v>0</v>
      </c>
      <c r="R105">
        <f t="shared" si="99"/>
        <v>0</v>
      </c>
      <c r="S105">
        <f t="shared" si="100"/>
        <v>0</v>
      </c>
      <c r="T105">
        <f t="shared" si="101"/>
        <v>0</v>
      </c>
      <c r="U105">
        <f t="shared" si="102"/>
        <v>0</v>
      </c>
      <c r="V105">
        <f t="shared" si="103"/>
        <v>0</v>
      </c>
      <c r="W105">
        <f t="shared" si="104"/>
        <v>0</v>
      </c>
      <c r="X105">
        <f t="shared" si="105"/>
        <v>0</v>
      </c>
      <c r="Y105">
        <f t="shared" si="106"/>
        <v>0</v>
      </c>
      <c r="AA105">
        <v>34652952</v>
      </c>
      <c r="AB105">
        <f t="shared" si="107"/>
        <v>44.09</v>
      </c>
      <c r="AC105">
        <f t="shared" si="129"/>
        <v>44.09</v>
      </c>
      <c r="AD105">
        <f t="shared" si="130"/>
        <v>0</v>
      </c>
      <c r="AE105">
        <f t="shared" si="131"/>
        <v>0</v>
      </c>
      <c r="AF105">
        <f t="shared" si="132"/>
        <v>0</v>
      </c>
      <c r="AG105">
        <f t="shared" si="108"/>
        <v>0</v>
      </c>
      <c r="AH105">
        <f t="shared" si="133"/>
        <v>0</v>
      </c>
      <c r="AI105">
        <f t="shared" si="134"/>
        <v>0</v>
      </c>
      <c r="AJ105">
        <f t="shared" si="109"/>
        <v>0</v>
      </c>
      <c r="AK105">
        <v>44.09</v>
      </c>
      <c r="AL105" s="54">
        <f>'1.Смета.или.Акт'!F130</f>
        <v>44.09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'1.Смета.или.Акт'!J130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0"/>
        <v>4960</v>
      </c>
      <c r="CQ105">
        <f t="shared" si="111"/>
        <v>330.67500000000001</v>
      </c>
      <c r="CR105">
        <f t="shared" si="112"/>
        <v>0</v>
      </c>
      <c r="CS105">
        <f t="shared" si="113"/>
        <v>0</v>
      </c>
      <c r="CT105">
        <f t="shared" si="114"/>
        <v>0</v>
      </c>
      <c r="CU105">
        <f t="shared" si="115"/>
        <v>0</v>
      </c>
      <c r="CV105">
        <f t="shared" si="116"/>
        <v>0</v>
      </c>
      <c r="CW105">
        <f t="shared" si="117"/>
        <v>0</v>
      </c>
      <c r="CX105">
        <f t="shared" si="118"/>
        <v>0</v>
      </c>
      <c r="CY105">
        <f t="shared" si="119"/>
        <v>0</v>
      </c>
      <c r="CZ105">
        <f t="shared" si="120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45</v>
      </c>
      <c r="DW105" t="str">
        <f>'1.Смета.или.Акт'!D130</f>
        <v>шт.</v>
      </c>
      <c r="DX105">
        <v>1</v>
      </c>
      <c r="EE105">
        <v>32653299</v>
      </c>
      <c r="EF105">
        <v>20</v>
      </c>
      <c r="EG105" t="s">
        <v>47</v>
      </c>
      <c r="EH105">
        <v>0</v>
      </c>
      <c r="EI105" t="s">
        <v>6</v>
      </c>
      <c r="EJ105">
        <v>1</v>
      </c>
      <c r="EK105">
        <v>0</v>
      </c>
      <c r="EL105" t="s">
        <v>73</v>
      </c>
      <c r="EM105" t="s">
        <v>74</v>
      </c>
      <c r="EO105" t="s">
        <v>6</v>
      </c>
      <c r="EQ105">
        <v>0</v>
      </c>
      <c r="ER105">
        <v>47.92</v>
      </c>
      <c r="ES105" s="54">
        <f>'1.Смета.или.Акт'!F130</f>
        <v>44.09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330.65</v>
      </c>
      <c r="FQ105">
        <v>0</v>
      </c>
      <c r="FR105">
        <f t="shared" si="121"/>
        <v>0</v>
      </c>
      <c r="FS105">
        <v>0</v>
      </c>
      <c r="FV105" t="s">
        <v>24</v>
      </c>
      <c r="FW105" t="s">
        <v>25</v>
      </c>
      <c r="FX105">
        <v>106</v>
      </c>
      <c r="FY105">
        <v>65</v>
      </c>
      <c r="GA105" t="s">
        <v>151</v>
      </c>
      <c r="GD105">
        <v>0</v>
      </c>
      <c r="GF105">
        <v>456295990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2"/>
        <v>0</v>
      </c>
      <c r="GM105">
        <f t="shared" si="123"/>
        <v>4960</v>
      </c>
      <c r="GN105">
        <f t="shared" si="124"/>
        <v>4960</v>
      </c>
      <c r="GO105">
        <f t="shared" si="125"/>
        <v>0</v>
      </c>
      <c r="GP105">
        <f t="shared" si="126"/>
        <v>0</v>
      </c>
      <c r="GR105">
        <v>1</v>
      </c>
      <c r="GS105">
        <v>1</v>
      </c>
      <c r="GT105">
        <v>0</v>
      </c>
      <c r="GU105" t="s">
        <v>6</v>
      </c>
      <c r="GV105">
        <f t="shared" si="127"/>
        <v>0</v>
      </c>
      <c r="GW105">
        <v>1</v>
      </c>
      <c r="GX105">
        <f t="shared" si="128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126</v>
      </c>
      <c r="D106" s="2"/>
      <c r="E106" s="2" t="s">
        <v>152</v>
      </c>
      <c r="F106" s="2" t="s">
        <v>43</v>
      </c>
      <c r="G106" s="2" t="s">
        <v>153</v>
      </c>
      <c r="H106" s="2" t="s">
        <v>45</v>
      </c>
      <c r="I106" s="2">
        <f>I94*J106</f>
        <v>8</v>
      </c>
      <c r="J106" s="2">
        <v>8</v>
      </c>
      <c r="K106" s="2"/>
      <c r="L106" s="2"/>
      <c r="M106" s="2"/>
      <c r="N106" s="2"/>
      <c r="O106" s="2">
        <f t="shared" si="96"/>
        <v>177</v>
      </c>
      <c r="P106" s="2">
        <f t="shared" si="97"/>
        <v>177</v>
      </c>
      <c r="Q106" s="2">
        <f t="shared" si="98"/>
        <v>0</v>
      </c>
      <c r="R106" s="2">
        <f t="shared" si="99"/>
        <v>0</v>
      </c>
      <c r="S106" s="2">
        <f t="shared" si="100"/>
        <v>0</v>
      </c>
      <c r="T106" s="2">
        <f t="shared" si="101"/>
        <v>0</v>
      </c>
      <c r="U106" s="2">
        <f t="shared" si="102"/>
        <v>0</v>
      </c>
      <c r="V106" s="2">
        <f t="shared" si="103"/>
        <v>0</v>
      </c>
      <c r="W106" s="2">
        <f t="shared" si="104"/>
        <v>0</v>
      </c>
      <c r="X106" s="2">
        <f t="shared" si="105"/>
        <v>0</v>
      </c>
      <c r="Y106" s="2">
        <f t="shared" si="106"/>
        <v>0</v>
      </c>
      <c r="Z106" s="2"/>
      <c r="AA106" s="2">
        <v>34652951</v>
      </c>
      <c r="AB106" s="2">
        <f t="shared" si="107"/>
        <v>22.13</v>
      </c>
      <c r="AC106" s="2">
        <f t="shared" si="129"/>
        <v>22.13</v>
      </c>
      <c r="AD106" s="2">
        <f t="shared" si="130"/>
        <v>0</v>
      </c>
      <c r="AE106" s="2">
        <f t="shared" si="131"/>
        <v>0</v>
      </c>
      <c r="AF106" s="2">
        <f t="shared" si="132"/>
        <v>0</v>
      </c>
      <c r="AG106" s="2">
        <f t="shared" si="108"/>
        <v>0</v>
      </c>
      <c r="AH106" s="2">
        <f t="shared" si="133"/>
        <v>0</v>
      </c>
      <c r="AI106" s="2">
        <f t="shared" si="134"/>
        <v>0</v>
      </c>
      <c r="AJ106" s="2">
        <f t="shared" si="109"/>
        <v>0</v>
      </c>
      <c r="AK106" s="2">
        <v>22.13</v>
      </c>
      <c r="AL106" s="2">
        <v>22.13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0"/>
        <v>177</v>
      </c>
      <c r="CQ106" s="2">
        <f t="shared" si="111"/>
        <v>22.13</v>
      </c>
      <c r="CR106" s="2">
        <f t="shared" si="112"/>
        <v>0</v>
      </c>
      <c r="CS106" s="2">
        <f t="shared" si="113"/>
        <v>0</v>
      </c>
      <c r="CT106" s="2">
        <f t="shared" si="114"/>
        <v>0</v>
      </c>
      <c r="CU106" s="2">
        <f t="shared" si="115"/>
        <v>0</v>
      </c>
      <c r="CV106" s="2">
        <f t="shared" si="116"/>
        <v>0</v>
      </c>
      <c r="CW106" s="2">
        <f t="shared" si="117"/>
        <v>0</v>
      </c>
      <c r="CX106" s="2">
        <f t="shared" si="118"/>
        <v>0</v>
      </c>
      <c r="CY106" s="2">
        <f t="shared" si="119"/>
        <v>0</v>
      </c>
      <c r="CZ106" s="2">
        <f t="shared" si="120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45</v>
      </c>
      <c r="DW106" s="2" t="s">
        <v>45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47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73</v>
      </c>
      <c r="EM106" s="2" t="s">
        <v>74</v>
      </c>
      <c r="EN106" s="2"/>
      <c r="EO106" s="2" t="s">
        <v>6</v>
      </c>
      <c r="EP106" s="2"/>
      <c r="EQ106" s="2">
        <v>0</v>
      </c>
      <c r="ER106" s="2">
        <v>0</v>
      </c>
      <c r="ES106" s="2">
        <v>22.13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1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154</v>
      </c>
      <c r="GB106" s="2"/>
      <c r="GC106" s="2"/>
      <c r="GD106" s="2">
        <v>0</v>
      </c>
      <c r="GE106" s="2"/>
      <c r="GF106" s="2">
        <v>1510101606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2"/>
        <v>0</v>
      </c>
      <c r="GM106" s="2">
        <f t="shared" si="123"/>
        <v>177</v>
      </c>
      <c r="GN106" s="2">
        <f t="shared" si="124"/>
        <v>177</v>
      </c>
      <c r="GO106" s="2">
        <f t="shared" si="125"/>
        <v>0</v>
      </c>
      <c r="GP106" s="2">
        <f t="shared" si="126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7"/>
        <v>0</v>
      </c>
      <c r="GW106" s="2">
        <v>1</v>
      </c>
      <c r="GX106" s="2">
        <f t="shared" si="128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147</v>
      </c>
      <c r="E107" t="s">
        <v>152</v>
      </c>
      <c r="F107" t="str">
        <f>'1.Смета.или.Акт'!B132</f>
        <v>Накладная</v>
      </c>
      <c r="G107" t="str">
        <f>'1.Смета.или.Акт'!C132</f>
        <v>Зажим аппаратный А1 А-70-2</v>
      </c>
      <c r="H107" t="s">
        <v>45</v>
      </c>
      <c r="I107">
        <f>I95*J107</f>
        <v>8</v>
      </c>
      <c r="J107">
        <v>8</v>
      </c>
      <c r="O107">
        <f t="shared" si="96"/>
        <v>1328</v>
      </c>
      <c r="P107">
        <f t="shared" si="97"/>
        <v>1328</v>
      </c>
      <c r="Q107">
        <f t="shared" si="98"/>
        <v>0</v>
      </c>
      <c r="R107">
        <f t="shared" si="99"/>
        <v>0</v>
      </c>
      <c r="S107">
        <f t="shared" si="100"/>
        <v>0</v>
      </c>
      <c r="T107">
        <f t="shared" si="101"/>
        <v>0</v>
      </c>
      <c r="U107">
        <f t="shared" si="102"/>
        <v>0</v>
      </c>
      <c r="V107">
        <f t="shared" si="103"/>
        <v>0</v>
      </c>
      <c r="W107">
        <f t="shared" si="104"/>
        <v>0</v>
      </c>
      <c r="X107">
        <f t="shared" si="105"/>
        <v>0</v>
      </c>
      <c r="Y107">
        <f t="shared" si="106"/>
        <v>0</v>
      </c>
      <c r="AA107">
        <v>34652952</v>
      </c>
      <c r="AB107">
        <f t="shared" si="107"/>
        <v>22.13</v>
      </c>
      <c r="AC107">
        <f t="shared" si="129"/>
        <v>22.13</v>
      </c>
      <c r="AD107">
        <f t="shared" si="130"/>
        <v>0</v>
      </c>
      <c r="AE107">
        <f t="shared" si="131"/>
        <v>0</v>
      </c>
      <c r="AF107">
        <f t="shared" si="132"/>
        <v>0</v>
      </c>
      <c r="AG107">
        <f t="shared" si="108"/>
        <v>0</v>
      </c>
      <c r="AH107">
        <f t="shared" si="133"/>
        <v>0</v>
      </c>
      <c r="AI107">
        <f t="shared" si="134"/>
        <v>0</v>
      </c>
      <c r="AJ107">
        <f t="shared" si="109"/>
        <v>0</v>
      </c>
      <c r="AK107">
        <v>22.13</v>
      </c>
      <c r="AL107" s="54">
        <f>'1.Смета.или.Акт'!F132</f>
        <v>22.13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'1.Смета.или.Акт'!J132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0"/>
        <v>1328</v>
      </c>
      <c r="CQ107">
        <f t="shared" si="111"/>
        <v>165.97499999999999</v>
      </c>
      <c r="CR107">
        <f t="shared" si="112"/>
        <v>0</v>
      </c>
      <c r="CS107">
        <f t="shared" si="113"/>
        <v>0</v>
      </c>
      <c r="CT107">
        <f t="shared" si="114"/>
        <v>0</v>
      </c>
      <c r="CU107">
        <f t="shared" si="115"/>
        <v>0</v>
      </c>
      <c r="CV107">
        <f t="shared" si="116"/>
        <v>0</v>
      </c>
      <c r="CW107">
        <f t="shared" si="117"/>
        <v>0</v>
      </c>
      <c r="CX107">
        <f t="shared" si="118"/>
        <v>0</v>
      </c>
      <c r="CY107">
        <f t="shared" si="119"/>
        <v>0</v>
      </c>
      <c r="CZ107">
        <f t="shared" si="120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45</v>
      </c>
      <c r="DW107" t="str">
        <f>'1.Смета.или.Акт'!D132</f>
        <v>шт.</v>
      </c>
      <c r="DX107">
        <v>1</v>
      </c>
      <c r="EE107">
        <v>32653299</v>
      </c>
      <c r="EF107">
        <v>20</v>
      </c>
      <c r="EG107" t="s">
        <v>47</v>
      </c>
      <c r="EH107">
        <v>0</v>
      </c>
      <c r="EI107" t="s">
        <v>6</v>
      </c>
      <c r="EJ107">
        <v>1</v>
      </c>
      <c r="EK107">
        <v>0</v>
      </c>
      <c r="EL107" t="s">
        <v>73</v>
      </c>
      <c r="EM107" t="s">
        <v>74</v>
      </c>
      <c r="EO107" t="s">
        <v>6</v>
      </c>
      <c r="EQ107">
        <v>0</v>
      </c>
      <c r="ER107">
        <v>24.06</v>
      </c>
      <c r="ES107" s="54">
        <f>'1.Смета.или.Акт'!F132</f>
        <v>22.13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166</v>
      </c>
      <c r="FQ107">
        <v>0</v>
      </c>
      <c r="FR107">
        <f t="shared" si="121"/>
        <v>0</v>
      </c>
      <c r="FS107">
        <v>0</v>
      </c>
      <c r="FV107" t="s">
        <v>24</v>
      </c>
      <c r="FW107" t="s">
        <v>25</v>
      </c>
      <c r="FX107">
        <v>106</v>
      </c>
      <c r="FY107">
        <v>65</v>
      </c>
      <c r="GA107" t="s">
        <v>154</v>
      </c>
      <c r="GD107">
        <v>0</v>
      </c>
      <c r="GF107">
        <v>1510101606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2"/>
        <v>0</v>
      </c>
      <c r="GM107">
        <f t="shared" si="123"/>
        <v>1328</v>
      </c>
      <c r="GN107">
        <f t="shared" si="124"/>
        <v>1328</v>
      </c>
      <c r="GO107">
        <f t="shared" si="125"/>
        <v>0</v>
      </c>
      <c r="GP107">
        <f t="shared" si="126"/>
        <v>0</v>
      </c>
      <c r="GR107">
        <v>1</v>
      </c>
      <c r="GS107">
        <v>1</v>
      </c>
      <c r="GT107">
        <v>0</v>
      </c>
      <c r="GU107" t="s">
        <v>6</v>
      </c>
      <c r="GV107">
        <f t="shared" si="127"/>
        <v>0</v>
      </c>
      <c r="GW107">
        <v>1</v>
      </c>
      <c r="GX107">
        <f t="shared" si="128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125</v>
      </c>
      <c r="D108" s="2"/>
      <c r="E108" s="2" t="s">
        <v>155</v>
      </c>
      <c r="F108" s="2" t="s">
        <v>43</v>
      </c>
      <c r="G108" s="2" t="s">
        <v>156</v>
      </c>
      <c r="H108" s="2" t="s">
        <v>45</v>
      </c>
      <c r="I108" s="2">
        <f>I94*J108</f>
        <v>4</v>
      </c>
      <c r="J108" s="2">
        <v>4</v>
      </c>
      <c r="K108" s="2"/>
      <c r="L108" s="2"/>
      <c r="M108" s="2"/>
      <c r="N108" s="2"/>
      <c r="O108" s="2">
        <f t="shared" si="96"/>
        <v>98</v>
      </c>
      <c r="P108" s="2">
        <f t="shared" si="97"/>
        <v>98</v>
      </c>
      <c r="Q108" s="2">
        <f t="shared" si="98"/>
        <v>0</v>
      </c>
      <c r="R108" s="2">
        <f t="shared" si="99"/>
        <v>0</v>
      </c>
      <c r="S108" s="2">
        <f t="shared" si="100"/>
        <v>0</v>
      </c>
      <c r="T108" s="2">
        <f t="shared" si="101"/>
        <v>0</v>
      </c>
      <c r="U108" s="2">
        <f t="shared" si="102"/>
        <v>0</v>
      </c>
      <c r="V108" s="2">
        <f t="shared" si="103"/>
        <v>0</v>
      </c>
      <c r="W108" s="2">
        <f t="shared" si="104"/>
        <v>0</v>
      </c>
      <c r="X108" s="2">
        <f t="shared" si="105"/>
        <v>0</v>
      </c>
      <c r="Y108" s="2">
        <f t="shared" si="106"/>
        <v>0</v>
      </c>
      <c r="Z108" s="2"/>
      <c r="AA108" s="2">
        <v>34652951</v>
      </c>
      <c r="AB108" s="2">
        <f t="shared" si="107"/>
        <v>24.58</v>
      </c>
      <c r="AC108" s="2">
        <f t="shared" si="129"/>
        <v>24.58</v>
      </c>
      <c r="AD108" s="2">
        <f t="shared" si="130"/>
        <v>0</v>
      </c>
      <c r="AE108" s="2">
        <f t="shared" si="131"/>
        <v>0</v>
      </c>
      <c r="AF108" s="2">
        <f t="shared" si="132"/>
        <v>0</v>
      </c>
      <c r="AG108" s="2">
        <f t="shared" si="108"/>
        <v>0</v>
      </c>
      <c r="AH108" s="2">
        <f t="shared" si="133"/>
        <v>0</v>
      </c>
      <c r="AI108" s="2">
        <f t="shared" si="134"/>
        <v>0</v>
      </c>
      <c r="AJ108" s="2">
        <f t="shared" si="109"/>
        <v>0</v>
      </c>
      <c r="AK108" s="2">
        <v>24.58</v>
      </c>
      <c r="AL108" s="2">
        <v>24.58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0"/>
        <v>98</v>
      </c>
      <c r="CQ108" s="2">
        <f t="shared" si="111"/>
        <v>24.58</v>
      </c>
      <c r="CR108" s="2">
        <f t="shared" si="112"/>
        <v>0</v>
      </c>
      <c r="CS108" s="2">
        <f t="shared" si="113"/>
        <v>0</v>
      </c>
      <c r="CT108" s="2">
        <f t="shared" si="114"/>
        <v>0</v>
      </c>
      <c r="CU108" s="2">
        <f t="shared" si="115"/>
        <v>0</v>
      </c>
      <c r="CV108" s="2">
        <f t="shared" si="116"/>
        <v>0</v>
      </c>
      <c r="CW108" s="2">
        <f t="shared" si="117"/>
        <v>0</v>
      </c>
      <c r="CX108" s="2">
        <f t="shared" si="118"/>
        <v>0</v>
      </c>
      <c r="CY108" s="2">
        <f t="shared" si="119"/>
        <v>0</v>
      </c>
      <c r="CZ108" s="2">
        <f t="shared" si="120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45</v>
      </c>
      <c r="DW108" s="2" t="s">
        <v>45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47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73</v>
      </c>
      <c r="EM108" s="2" t="s">
        <v>74</v>
      </c>
      <c r="EN108" s="2"/>
      <c r="EO108" s="2" t="s">
        <v>6</v>
      </c>
      <c r="EP108" s="2"/>
      <c r="EQ108" s="2">
        <v>0</v>
      </c>
      <c r="ER108" s="2">
        <v>0</v>
      </c>
      <c r="ES108" s="2">
        <v>24.58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1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157</v>
      </c>
      <c r="GB108" s="2"/>
      <c r="GC108" s="2"/>
      <c r="GD108" s="2">
        <v>0</v>
      </c>
      <c r="GE108" s="2"/>
      <c r="GF108" s="2">
        <v>457440625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2"/>
        <v>0</v>
      </c>
      <c r="GM108" s="2">
        <f t="shared" si="123"/>
        <v>98</v>
      </c>
      <c r="GN108" s="2">
        <f t="shared" si="124"/>
        <v>98</v>
      </c>
      <c r="GO108" s="2">
        <f t="shared" si="125"/>
        <v>0</v>
      </c>
      <c r="GP108" s="2">
        <f t="shared" si="126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7"/>
        <v>0</v>
      </c>
      <c r="GW108" s="2">
        <v>1</v>
      </c>
      <c r="GX108" s="2">
        <f t="shared" si="128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146</v>
      </c>
      <c r="E109" t="s">
        <v>155</v>
      </c>
      <c r="F109" t="str">
        <f>'1.Смета.или.Акт'!B134</f>
        <v>Накладная</v>
      </c>
      <c r="G109" t="str">
        <f>'1.Смета.или.Акт'!C134</f>
        <v>Наконечник 2НБ-1 25-50</v>
      </c>
      <c r="H109" t="s">
        <v>45</v>
      </c>
      <c r="I109">
        <f>I95*J109</f>
        <v>4</v>
      </c>
      <c r="J109">
        <v>4</v>
      </c>
      <c r="O109">
        <f t="shared" si="96"/>
        <v>737</v>
      </c>
      <c r="P109">
        <f t="shared" si="97"/>
        <v>737</v>
      </c>
      <c r="Q109">
        <f t="shared" si="98"/>
        <v>0</v>
      </c>
      <c r="R109">
        <f t="shared" si="99"/>
        <v>0</v>
      </c>
      <c r="S109">
        <f t="shared" si="100"/>
        <v>0</v>
      </c>
      <c r="T109">
        <f t="shared" si="101"/>
        <v>0</v>
      </c>
      <c r="U109">
        <f t="shared" si="102"/>
        <v>0</v>
      </c>
      <c r="V109">
        <f t="shared" si="103"/>
        <v>0</v>
      </c>
      <c r="W109">
        <f t="shared" si="104"/>
        <v>0</v>
      </c>
      <c r="X109">
        <f t="shared" si="105"/>
        <v>0</v>
      </c>
      <c r="Y109">
        <f t="shared" si="106"/>
        <v>0</v>
      </c>
      <c r="AA109">
        <v>34652952</v>
      </c>
      <c r="AB109">
        <f t="shared" si="107"/>
        <v>24.58</v>
      </c>
      <c r="AC109">
        <f t="shared" si="129"/>
        <v>24.58</v>
      </c>
      <c r="AD109">
        <f t="shared" si="130"/>
        <v>0</v>
      </c>
      <c r="AE109">
        <f t="shared" si="131"/>
        <v>0</v>
      </c>
      <c r="AF109">
        <f t="shared" si="132"/>
        <v>0</v>
      </c>
      <c r="AG109">
        <f t="shared" si="108"/>
        <v>0</v>
      </c>
      <c r="AH109">
        <f t="shared" si="133"/>
        <v>0</v>
      </c>
      <c r="AI109">
        <f t="shared" si="134"/>
        <v>0</v>
      </c>
      <c r="AJ109">
        <f t="shared" si="109"/>
        <v>0</v>
      </c>
      <c r="AK109">
        <v>24.58</v>
      </c>
      <c r="AL109" s="54">
        <f>'1.Смета.или.Акт'!F134</f>
        <v>24.58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'1.Смета.или.Акт'!J134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0"/>
        <v>737</v>
      </c>
      <c r="CQ109">
        <f t="shared" si="111"/>
        <v>184.35</v>
      </c>
      <c r="CR109">
        <f t="shared" si="112"/>
        <v>0</v>
      </c>
      <c r="CS109">
        <f t="shared" si="113"/>
        <v>0</v>
      </c>
      <c r="CT109">
        <f t="shared" si="114"/>
        <v>0</v>
      </c>
      <c r="CU109">
        <f t="shared" si="115"/>
        <v>0</v>
      </c>
      <c r="CV109">
        <f t="shared" si="116"/>
        <v>0</v>
      </c>
      <c r="CW109">
        <f t="shared" si="117"/>
        <v>0</v>
      </c>
      <c r="CX109">
        <f t="shared" si="118"/>
        <v>0</v>
      </c>
      <c r="CY109">
        <f t="shared" si="119"/>
        <v>0</v>
      </c>
      <c r="CZ109">
        <f t="shared" si="120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45</v>
      </c>
      <c r="DW109" t="str">
        <f>'1.Смета.или.Акт'!D134</f>
        <v>шт.</v>
      </c>
      <c r="DX109">
        <v>1</v>
      </c>
      <c r="EE109">
        <v>32653299</v>
      </c>
      <c r="EF109">
        <v>20</v>
      </c>
      <c r="EG109" t="s">
        <v>47</v>
      </c>
      <c r="EH109">
        <v>0</v>
      </c>
      <c r="EI109" t="s">
        <v>6</v>
      </c>
      <c r="EJ109">
        <v>1</v>
      </c>
      <c r="EK109">
        <v>0</v>
      </c>
      <c r="EL109" t="s">
        <v>73</v>
      </c>
      <c r="EM109" t="s">
        <v>74</v>
      </c>
      <c r="EO109" t="s">
        <v>6</v>
      </c>
      <c r="EQ109">
        <v>0</v>
      </c>
      <c r="ER109">
        <v>26.71</v>
      </c>
      <c r="ES109" s="54">
        <f>'1.Смета.или.Акт'!F134</f>
        <v>24.58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184.33</v>
      </c>
      <c r="FQ109">
        <v>0</v>
      </c>
      <c r="FR109">
        <f t="shared" si="121"/>
        <v>0</v>
      </c>
      <c r="FS109">
        <v>0</v>
      </c>
      <c r="FV109" t="s">
        <v>24</v>
      </c>
      <c r="FW109" t="s">
        <v>25</v>
      </c>
      <c r="FX109">
        <v>106</v>
      </c>
      <c r="FY109">
        <v>65</v>
      </c>
      <c r="GA109" t="s">
        <v>157</v>
      </c>
      <c r="GD109">
        <v>0</v>
      </c>
      <c r="GF109">
        <v>457440625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2"/>
        <v>0</v>
      </c>
      <c r="GM109">
        <f t="shared" si="123"/>
        <v>737</v>
      </c>
      <c r="GN109">
        <f t="shared" si="124"/>
        <v>737</v>
      </c>
      <c r="GO109">
        <f t="shared" si="125"/>
        <v>0</v>
      </c>
      <c r="GP109">
        <f t="shared" si="126"/>
        <v>0</v>
      </c>
      <c r="GR109">
        <v>1</v>
      </c>
      <c r="GS109">
        <v>1</v>
      </c>
      <c r="GT109">
        <v>0</v>
      </c>
      <c r="GU109" t="s">
        <v>6</v>
      </c>
      <c r="GV109">
        <f t="shared" si="127"/>
        <v>0</v>
      </c>
      <c r="GW109">
        <v>1</v>
      </c>
      <c r="GX109">
        <f t="shared" si="128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116</v>
      </c>
      <c r="D110" s="2"/>
      <c r="E110" s="2" t="s">
        <v>158</v>
      </c>
      <c r="F110" s="2" t="s">
        <v>43</v>
      </c>
      <c r="G110" s="2" t="s">
        <v>159</v>
      </c>
      <c r="H110" s="2" t="s">
        <v>45</v>
      </c>
      <c r="I110" s="2">
        <f>I94*J110</f>
        <v>24</v>
      </c>
      <c r="J110" s="2">
        <v>24</v>
      </c>
      <c r="K110" s="2"/>
      <c r="L110" s="2"/>
      <c r="M110" s="2"/>
      <c r="N110" s="2"/>
      <c r="O110" s="2">
        <f t="shared" si="96"/>
        <v>693</v>
      </c>
      <c r="P110" s="2">
        <f t="shared" si="97"/>
        <v>693</v>
      </c>
      <c r="Q110" s="2">
        <f t="shared" si="98"/>
        <v>0</v>
      </c>
      <c r="R110" s="2">
        <f t="shared" si="99"/>
        <v>0</v>
      </c>
      <c r="S110" s="2">
        <f t="shared" si="100"/>
        <v>0</v>
      </c>
      <c r="T110" s="2">
        <f t="shared" si="101"/>
        <v>0</v>
      </c>
      <c r="U110" s="2">
        <f t="shared" si="102"/>
        <v>0</v>
      </c>
      <c r="V110" s="2">
        <f t="shared" si="103"/>
        <v>0</v>
      </c>
      <c r="W110" s="2">
        <f t="shared" si="104"/>
        <v>0</v>
      </c>
      <c r="X110" s="2">
        <f t="shared" si="105"/>
        <v>0</v>
      </c>
      <c r="Y110" s="2">
        <f t="shared" si="106"/>
        <v>0</v>
      </c>
      <c r="Z110" s="2"/>
      <c r="AA110" s="2">
        <v>34652951</v>
      </c>
      <c r="AB110" s="2">
        <f t="shared" si="107"/>
        <v>28.88</v>
      </c>
      <c r="AC110" s="2">
        <f t="shared" si="129"/>
        <v>28.88</v>
      </c>
      <c r="AD110" s="2">
        <f t="shared" si="130"/>
        <v>0</v>
      </c>
      <c r="AE110" s="2">
        <f t="shared" si="131"/>
        <v>0</v>
      </c>
      <c r="AF110" s="2">
        <f t="shared" si="132"/>
        <v>0</v>
      </c>
      <c r="AG110" s="2">
        <f t="shared" si="108"/>
        <v>0</v>
      </c>
      <c r="AH110" s="2">
        <f t="shared" si="133"/>
        <v>0</v>
      </c>
      <c r="AI110" s="2">
        <f t="shared" si="134"/>
        <v>0</v>
      </c>
      <c r="AJ110" s="2">
        <f t="shared" si="109"/>
        <v>0</v>
      </c>
      <c r="AK110" s="2">
        <v>28.88</v>
      </c>
      <c r="AL110" s="2">
        <v>28.88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160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0"/>
        <v>693</v>
      </c>
      <c r="CQ110" s="2">
        <f t="shared" si="111"/>
        <v>28.88</v>
      </c>
      <c r="CR110" s="2">
        <f t="shared" si="112"/>
        <v>0</v>
      </c>
      <c r="CS110" s="2">
        <f t="shared" si="113"/>
        <v>0</v>
      </c>
      <c r="CT110" s="2">
        <f t="shared" si="114"/>
        <v>0</v>
      </c>
      <c r="CU110" s="2">
        <f t="shared" si="115"/>
        <v>0</v>
      </c>
      <c r="CV110" s="2">
        <f t="shared" si="116"/>
        <v>0</v>
      </c>
      <c r="CW110" s="2">
        <f t="shared" si="117"/>
        <v>0</v>
      </c>
      <c r="CX110" s="2">
        <f t="shared" si="118"/>
        <v>0</v>
      </c>
      <c r="CY110" s="2">
        <f t="shared" si="119"/>
        <v>0</v>
      </c>
      <c r="CZ110" s="2">
        <f t="shared" si="120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45</v>
      </c>
      <c r="DW110" s="2" t="s">
        <v>45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47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48</v>
      </c>
      <c r="EM110" s="2" t="s">
        <v>49</v>
      </c>
      <c r="EN110" s="2"/>
      <c r="EO110" s="2" t="s">
        <v>6</v>
      </c>
      <c r="EP110" s="2"/>
      <c r="EQ110" s="2">
        <v>0</v>
      </c>
      <c r="ER110" s="2">
        <v>6143.8</v>
      </c>
      <c r="ES110" s="2">
        <v>28.88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1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161</v>
      </c>
      <c r="GB110" s="2"/>
      <c r="GC110" s="2"/>
      <c r="GD110" s="2">
        <v>0</v>
      </c>
      <c r="GE110" s="2"/>
      <c r="GF110" s="2">
        <v>1411697821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2"/>
        <v>0</v>
      </c>
      <c r="GM110" s="2">
        <f t="shared" si="123"/>
        <v>693</v>
      </c>
      <c r="GN110" s="2">
        <f t="shared" si="124"/>
        <v>693</v>
      </c>
      <c r="GO110" s="2">
        <f t="shared" si="125"/>
        <v>0</v>
      </c>
      <c r="GP110" s="2">
        <f t="shared" si="126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7"/>
        <v>0</v>
      </c>
      <c r="GW110" s="2">
        <v>1</v>
      </c>
      <c r="GX110" s="2">
        <f t="shared" si="128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137</v>
      </c>
      <c r="E111" t="s">
        <v>158</v>
      </c>
      <c r="F111" t="str">
        <f>'1.Смета.или.Акт'!B136</f>
        <v>Накладная</v>
      </c>
      <c r="G111" t="str">
        <f>'1.Смета.или.Акт'!C136</f>
        <v>Скоба СК-7-1</v>
      </c>
      <c r="H111" t="s">
        <v>45</v>
      </c>
      <c r="I111">
        <f>I95*J111</f>
        <v>24</v>
      </c>
      <c r="J111">
        <v>24</v>
      </c>
      <c r="O111">
        <f t="shared" si="96"/>
        <v>5198</v>
      </c>
      <c r="P111">
        <f t="shared" si="97"/>
        <v>5198</v>
      </c>
      <c r="Q111">
        <f t="shared" si="98"/>
        <v>0</v>
      </c>
      <c r="R111">
        <f t="shared" si="99"/>
        <v>0</v>
      </c>
      <c r="S111">
        <f t="shared" si="100"/>
        <v>0</v>
      </c>
      <c r="T111">
        <f t="shared" si="101"/>
        <v>0</v>
      </c>
      <c r="U111">
        <f t="shared" si="102"/>
        <v>0</v>
      </c>
      <c r="V111">
        <f t="shared" si="103"/>
        <v>0</v>
      </c>
      <c r="W111">
        <f t="shared" si="104"/>
        <v>0</v>
      </c>
      <c r="X111">
        <f t="shared" si="105"/>
        <v>0</v>
      </c>
      <c r="Y111">
        <f t="shared" si="106"/>
        <v>0</v>
      </c>
      <c r="AA111">
        <v>34652952</v>
      </c>
      <c r="AB111">
        <f t="shared" si="107"/>
        <v>28.88</v>
      </c>
      <c r="AC111">
        <f t="shared" si="129"/>
        <v>28.88</v>
      </c>
      <c r="AD111">
        <f t="shared" si="130"/>
        <v>0</v>
      </c>
      <c r="AE111">
        <f t="shared" si="131"/>
        <v>0</v>
      </c>
      <c r="AF111">
        <f t="shared" si="132"/>
        <v>0</v>
      </c>
      <c r="AG111">
        <f t="shared" si="108"/>
        <v>0</v>
      </c>
      <c r="AH111">
        <f t="shared" si="133"/>
        <v>0</v>
      </c>
      <c r="AI111">
        <f t="shared" si="134"/>
        <v>0</v>
      </c>
      <c r="AJ111">
        <f t="shared" si="109"/>
        <v>0</v>
      </c>
      <c r="AK111">
        <v>28.88</v>
      </c>
      <c r="AL111" s="54">
        <f>'1.Смета.или.Акт'!F136</f>
        <v>28.88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'1.Смета.или.Акт'!J136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160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0"/>
        <v>5198</v>
      </c>
      <c r="CQ111">
        <f t="shared" si="111"/>
        <v>216.6</v>
      </c>
      <c r="CR111">
        <f t="shared" si="112"/>
        <v>0</v>
      </c>
      <c r="CS111">
        <f t="shared" si="113"/>
        <v>0</v>
      </c>
      <c r="CT111">
        <f t="shared" si="114"/>
        <v>0</v>
      </c>
      <c r="CU111">
        <f t="shared" si="115"/>
        <v>0</v>
      </c>
      <c r="CV111">
        <f t="shared" si="116"/>
        <v>0</v>
      </c>
      <c r="CW111">
        <f t="shared" si="117"/>
        <v>0</v>
      </c>
      <c r="CX111">
        <f t="shared" si="118"/>
        <v>0</v>
      </c>
      <c r="CY111">
        <f t="shared" si="119"/>
        <v>0</v>
      </c>
      <c r="CZ111">
        <f t="shared" si="120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45</v>
      </c>
      <c r="DW111" t="str">
        <f>'1.Смета.или.Акт'!D136</f>
        <v>шт.</v>
      </c>
      <c r="DX111">
        <v>1</v>
      </c>
      <c r="EE111">
        <v>32653291</v>
      </c>
      <c r="EF111">
        <v>20</v>
      </c>
      <c r="EG111" t="s">
        <v>47</v>
      </c>
      <c r="EH111">
        <v>0</v>
      </c>
      <c r="EI111" t="s">
        <v>6</v>
      </c>
      <c r="EJ111">
        <v>1</v>
      </c>
      <c r="EK111">
        <v>500001</v>
      </c>
      <c r="EL111" t="s">
        <v>48</v>
      </c>
      <c r="EM111" t="s">
        <v>49</v>
      </c>
      <c r="EO111" t="s">
        <v>6</v>
      </c>
      <c r="EQ111">
        <v>0</v>
      </c>
      <c r="ER111">
        <v>31.39</v>
      </c>
      <c r="ES111" s="54">
        <f>'1.Смета.или.Акт'!F136</f>
        <v>28.88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216.61</v>
      </c>
      <c r="FQ111">
        <v>0</v>
      </c>
      <c r="FR111">
        <f t="shared" si="121"/>
        <v>0</v>
      </c>
      <c r="FS111">
        <v>0</v>
      </c>
      <c r="FX111">
        <v>0</v>
      </c>
      <c r="FY111">
        <v>0</v>
      </c>
      <c r="GA111" t="s">
        <v>161</v>
      </c>
      <c r="GD111">
        <v>0</v>
      </c>
      <c r="GF111">
        <v>1411697821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2"/>
        <v>0</v>
      </c>
      <c r="GM111">
        <f t="shared" si="123"/>
        <v>5198</v>
      </c>
      <c r="GN111">
        <f t="shared" si="124"/>
        <v>5198</v>
      </c>
      <c r="GO111">
        <f t="shared" si="125"/>
        <v>0</v>
      </c>
      <c r="GP111">
        <f t="shared" si="126"/>
        <v>0</v>
      </c>
      <c r="GR111">
        <v>1</v>
      </c>
      <c r="GS111">
        <v>1</v>
      </c>
      <c r="GT111">
        <v>0</v>
      </c>
      <c r="GU111" t="s">
        <v>6</v>
      </c>
      <c r="GV111">
        <f t="shared" si="127"/>
        <v>0</v>
      </c>
      <c r="GW111">
        <v>1</v>
      </c>
      <c r="GX111">
        <f t="shared" si="128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117</v>
      </c>
      <c r="D112" s="2"/>
      <c r="E112" s="2" t="s">
        <v>162</v>
      </c>
      <c r="F112" s="2" t="s">
        <v>43</v>
      </c>
      <c r="G112" s="2" t="s">
        <v>163</v>
      </c>
      <c r="H112" s="2" t="s">
        <v>164</v>
      </c>
      <c r="I112" s="2">
        <f>I94*J112</f>
        <v>3000</v>
      </c>
      <c r="J112" s="2">
        <v>3000</v>
      </c>
      <c r="K112" s="2"/>
      <c r="L112" s="2"/>
      <c r="M112" s="2"/>
      <c r="N112" s="2"/>
      <c r="O112" s="2">
        <f t="shared" si="96"/>
        <v>23310</v>
      </c>
      <c r="P112" s="2">
        <f t="shared" si="97"/>
        <v>23310</v>
      </c>
      <c r="Q112" s="2">
        <f t="shared" si="98"/>
        <v>0</v>
      </c>
      <c r="R112" s="2">
        <f t="shared" si="99"/>
        <v>0</v>
      </c>
      <c r="S112" s="2">
        <f t="shared" si="100"/>
        <v>0</v>
      </c>
      <c r="T112" s="2">
        <f t="shared" si="101"/>
        <v>0</v>
      </c>
      <c r="U112" s="2">
        <f t="shared" si="102"/>
        <v>0</v>
      </c>
      <c r="V112" s="2">
        <f t="shared" si="103"/>
        <v>0</v>
      </c>
      <c r="W112" s="2">
        <f t="shared" si="104"/>
        <v>0</v>
      </c>
      <c r="X112" s="2">
        <f t="shared" si="105"/>
        <v>0</v>
      </c>
      <c r="Y112" s="2">
        <f t="shared" si="106"/>
        <v>0</v>
      </c>
      <c r="Z112" s="2"/>
      <c r="AA112" s="2">
        <v>34652951</v>
      </c>
      <c r="AB112" s="2">
        <f t="shared" si="107"/>
        <v>7.77</v>
      </c>
      <c r="AC112" s="2">
        <f t="shared" si="129"/>
        <v>7.77</v>
      </c>
      <c r="AD112" s="2">
        <f t="shared" si="130"/>
        <v>0</v>
      </c>
      <c r="AE112" s="2">
        <f t="shared" si="131"/>
        <v>0</v>
      </c>
      <c r="AF112" s="2">
        <f t="shared" si="132"/>
        <v>0</v>
      </c>
      <c r="AG112" s="2">
        <f t="shared" si="108"/>
        <v>0</v>
      </c>
      <c r="AH112" s="2">
        <f t="shared" si="133"/>
        <v>0</v>
      </c>
      <c r="AI112" s="2">
        <f t="shared" si="134"/>
        <v>0</v>
      </c>
      <c r="AJ112" s="2">
        <f t="shared" si="109"/>
        <v>0</v>
      </c>
      <c r="AK112" s="2">
        <v>7.77</v>
      </c>
      <c r="AL112" s="2">
        <v>7.77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46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0"/>
        <v>23310</v>
      </c>
      <c r="CQ112" s="2">
        <f t="shared" si="111"/>
        <v>7.77</v>
      </c>
      <c r="CR112" s="2">
        <f t="shared" si="112"/>
        <v>0</v>
      </c>
      <c r="CS112" s="2">
        <f t="shared" si="113"/>
        <v>0</v>
      </c>
      <c r="CT112" s="2">
        <f t="shared" si="114"/>
        <v>0</v>
      </c>
      <c r="CU112" s="2">
        <f t="shared" si="115"/>
        <v>0</v>
      </c>
      <c r="CV112" s="2">
        <f t="shared" si="116"/>
        <v>0</v>
      </c>
      <c r="CW112" s="2">
        <f t="shared" si="117"/>
        <v>0</v>
      </c>
      <c r="CX112" s="2">
        <f t="shared" si="118"/>
        <v>0</v>
      </c>
      <c r="CY112" s="2">
        <f t="shared" si="119"/>
        <v>0</v>
      </c>
      <c r="CZ112" s="2">
        <f t="shared" si="120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1003</v>
      </c>
      <c r="DV112" s="2" t="s">
        <v>164</v>
      </c>
      <c r="DW112" s="2" t="s">
        <v>164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47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48</v>
      </c>
      <c r="EM112" s="2" t="s">
        <v>49</v>
      </c>
      <c r="EN112" s="2"/>
      <c r="EO112" s="2" t="s">
        <v>6</v>
      </c>
      <c r="EP112" s="2"/>
      <c r="EQ112" s="2">
        <v>0</v>
      </c>
      <c r="ER112" s="2">
        <v>14.4</v>
      </c>
      <c r="ES112" s="2">
        <v>7.77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1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165</v>
      </c>
      <c r="GB112" s="2"/>
      <c r="GC112" s="2"/>
      <c r="GD112" s="2">
        <v>0</v>
      </c>
      <c r="GE112" s="2"/>
      <c r="GF112" s="2">
        <v>939423584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2"/>
        <v>0</v>
      </c>
      <c r="GM112" s="2">
        <f t="shared" si="123"/>
        <v>23310</v>
      </c>
      <c r="GN112" s="2">
        <f t="shared" si="124"/>
        <v>23310</v>
      </c>
      <c r="GO112" s="2">
        <f t="shared" si="125"/>
        <v>0</v>
      </c>
      <c r="GP112" s="2">
        <f t="shared" si="126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7"/>
        <v>0</v>
      </c>
      <c r="GW112" s="2">
        <v>1</v>
      </c>
      <c r="GX112" s="2">
        <f t="shared" si="128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138</v>
      </c>
      <c r="E113" t="s">
        <v>162</v>
      </c>
      <c r="F113" t="str">
        <f>'1.Смета.или.Акт'!B138</f>
        <v>Накладная</v>
      </c>
      <c r="G113" t="str">
        <f>'1.Смета.или.Акт'!C138</f>
        <v>Провод СИП 3 1х95</v>
      </c>
      <c r="H113" t="s">
        <v>164</v>
      </c>
      <c r="I113">
        <f>I95*J113</f>
        <v>3000</v>
      </c>
      <c r="J113">
        <v>3000</v>
      </c>
      <c r="O113">
        <f t="shared" si="96"/>
        <v>174825</v>
      </c>
      <c r="P113">
        <f t="shared" si="97"/>
        <v>174825</v>
      </c>
      <c r="Q113">
        <f t="shared" si="98"/>
        <v>0</v>
      </c>
      <c r="R113">
        <f t="shared" si="99"/>
        <v>0</v>
      </c>
      <c r="S113">
        <f t="shared" si="100"/>
        <v>0</v>
      </c>
      <c r="T113">
        <f t="shared" si="101"/>
        <v>0</v>
      </c>
      <c r="U113">
        <f t="shared" si="102"/>
        <v>0</v>
      </c>
      <c r="V113">
        <f t="shared" si="103"/>
        <v>0</v>
      </c>
      <c r="W113">
        <f t="shared" si="104"/>
        <v>0</v>
      </c>
      <c r="X113">
        <f t="shared" si="105"/>
        <v>0</v>
      </c>
      <c r="Y113">
        <f t="shared" si="106"/>
        <v>0</v>
      </c>
      <c r="AA113">
        <v>34652952</v>
      </c>
      <c r="AB113">
        <f t="shared" si="107"/>
        <v>7.77</v>
      </c>
      <c r="AC113">
        <f t="shared" si="129"/>
        <v>7.77</v>
      </c>
      <c r="AD113">
        <f t="shared" si="130"/>
        <v>0</v>
      </c>
      <c r="AE113">
        <f t="shared" si="131"/>
        <v>0</v>
      </c>
      <c r="AF113">
        <f t="shared" si="132"/>
        <v>0</v>
      </c>
      <c r="AG113">
        <f t="shared" si="108"/>
        <v>0</v>
      </c>
      <c r="AH113">
        <f t="shared" si="133"/>
        <v>0</v>
      </c>
      <c r="AI113">
        <f t="shared" si="134"/>
        <v>0</v>
      </c>
      <c r="AJ113">
        <f t="shared" si="109"/>
        <v>0</v>
      </c>
      <c r="AK113">
        <v>7.77</v>
      </c>
      <c r="AL113" s="54">
        <f>'1.Смета.или.Акт'!F138</f>
        <v>7.77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'1.Смета.или.Акт'!J138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46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0"/>
        <v>174825</v>
      </c>
      <c r="CQ113">
        <f t="shared" si="111"/>
        <v>58.274999999999999</v>
      </c>
      <c r="CR113">
        <f t="shared" si="112"/>
        <v>0</v>
      </c>
      <c r="CS113">
        <f t="shared" si="113"/>
        <v>0</v>
      </c>
      <c r="CT113">
        <f t="shared" si="114"/>
        <v>0</v>
      </c>
      <c r="CU113">
        <f t="shared" si="115"/>
        <v>0</v>
      </c>
      <c r="CV113">
        <f t="shared" si="116"/>
        <v>0</v>
      </c>
      <c r="CW113">
        <f t="shared" si="117"/>
        <v>0</v>
      </c>
      <c r="CX113">
        <f t="shared" si="118"/>
        <v>0</v>
      </c>
      <c r="CY113">
        <f t="shared" si="119"/>
        <v>0</v>
      </c>
      <c r="CZ113">
        <f t="shared" si="120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1003</v>
      </c>
      <c r="DV113" t="s">
        <v>164</v>
      </c>
      <c r="DW113" t="str">
        <f>'1.Смета.или.Акт'!D138</f>
        <v>м</v>
      </c>
      <c r="DX113">
        <v>1</v>
      </c>
      <c r="EE113">
        <v>32653291</v>
      </c>
      <c r="EF113">
        <v>20</v>
      </c>
      <c r="EG113" t="s">
        <v>47</v>
      </c>
      <c r="EH113">
        <v>0</v>
      </c>
      <c r="EI113" t="s">
        <v>6</v>
      </c>
      <c r="EJ113">
        <v>1</v>
      </c>
      <c r="EK113">
        <v>500001</v>
      </c>
      <c r="EL113" t="s">
        <v>48</v>
      </c>
      <c r="EM113" t="s">
        <v>49</v>
      </c>
      <c r="EO113" t="s">
        <v>6</v>
      </c>
      <c r="EQ113">
        <v>0</v>
      </c>
      <c r="ER113">
        <v>7.77</v>
      </c>
      <c r="ES113" s="54">
        <f>'1.Смета.или.Акт'!F138</f>
        <v>7.77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58.3</v>
      </c>
      <c r="FQ113">
        <v>0</v>
      </c>
      <c r="FR113">
        <f t="shared" si="121"/>
        <v>0</v>
      </c>
      <c r="FS113">
        <v>0</v>
      </c>
      <c r="FX113">
        <v>0</v>
      </c>
      <c r="FY113">
        <v>0</v>
      </c>
      <c r="GA113" t="s">
        <v>165</v>
      </c>
      <c r="GD113">
        <v>0</v>
      </c>
      <c r="GF113">
        <v>939423584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2"/>
        <v>0</v>
      </c>
      <c r="GM113">
        <f t="shared" si="123"/>
        <v>174825</v>
      </c>
      <c r="GN113">
        <f t="shared" si="124"/>
        <v>174825</v>
      </c>
      <c r="GO113">
        <f t="shared" si="125"/>
        <v>0</v>
      </c>
      <c r="GP113">
        <f t="shared" si="126"/>
        <v>0</v>
      </c>
      <c r="GR113">
        <v>1</v>
      </c>
      <c r="GS113">
        <v>1</v>
      </c>
      <c r="GT113">
        <v>0</v>
      </c>
      <c r="GU113" t="s">
        <v>6</v>
      </c>
      <c r="GV113">
        <f t="shared" si="127"/>
        <v>0</v>
      </c>
      <c r="GW113">
        <v>1</v>
      </c>
      <c r="GX113">
        <f t="shared" si="128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118</v>
      </c>
      <c r="D114" s="2"/>
      <c r="E114" s="2" t="s">
        <v>166</v>
      </c>
      <c r="F114" s="2" t="s">
        <v>43</v>
      </c>
      <c r="G114" s="2" t="s">
        <v>167</v>
      </c>
      <c r="H114" s="2" t="s">
        <v>45</v>
      </c>
      <c r="I114" s="2">
        <f>I94*J114</f>
        <v>30</v>
      </c>
      <c r="J114" s="2">
        <v>30</v>
      </c>
      <c r="K114" s="2"/>
      <c r="L114" s="2"/>
      <c r="M114" s="2"/>
      <c r="N114" s="2"/>
      <c r="O114" s="2">
        <f t="shared" si="96"/>
        <v>131</v>
      </c>
      <c r="P114" s="2">
        <f t="shared" si="97"/>
        <v>131</v>
      </c>
      <c r="Q114" s="2">
        <f t="shared" si="98"/>
        <v>0</v>
      </c>
      <c r="R114" s="2">
        <f t="shared" si="99"/>
        <v>0</v>
      </c>
      <c r="S114" s="2">
        <f t="shared" si="100"/>
        <v>0</v>
      </c>
      <c r="T114" s="2">
        <f t="shared" si="101"/>
        <v>0</v>
      </c>
      <c r="U114" s="2">
        <f t="shared" si="102"/>
        <v>0</v>
      </c>
      <c r="V114" s="2">
        <f t="shared" si="103"/>
        <v>0</v>
      </c>
      <c r="W114" s="2">
        <f t="shared" si="104"/>
        <v>0</v>
      </c>
      <c r="X114" s="2">
        <f t="shared" si="105"/>
        <v>0</v>
      </c>
      <c r="Y114" s="2">
        <f t="shared" si="106"/>
        <v>0</v>
      </c>
      <c r="Z114" s="2"/>
      <c r="AA114" s="2">
        <v>34652951</v>
      </c>
      <c r="AB114" s="2">
        <f t="shared" si="107"/>
        <v>4.3499999999999996</v>
      </c>
      <c r="AC114" s="2">
        <f t="shared" si="129"/>
        <v>4.3499999999999996</v>
      </c>
      <c r="AD114" s="2">
        <f t="shared" si="130"/>
        <v>0</v>
      </c>
      <c r="AE114" s="2">
        <f t="shared" si="131"/>
        <v>0</v>
      </c>
      <c r="AF114" s="2">
        <f t="shared" si="132"/>
        <v>0</v>
      </c>
      <c r="AG114" s="2">
        <f t="shared" si="108"/>
        <v>0</v>
      </c>
      <c r="AH114" s="2">
        <f t="shared" si="133"/>
        <v>0</v>
      </c>
      <c r="AI114" s="2">
        <f t="shared" si="134"/>
        <v>0</v>
      </c>
      <c r="AJ114" s="2">
        <f t="shared" si="109"/>
        <v>0</v>
      </c>
      <c r="AK114" s="2">
        <v>4.3499999999999996</v>
      </c>
      <c r="AL114" s="2">
        <v>4.3499999999999996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63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0"/>
        <v>131</v>
      </c>
      <c r="CQ114" s="2">
        <f t="shared" si="111"/>
        <v>4.3499999999999996</v>
      </c>
      <c r="CR114" s="2">
        <f t="shared" si="112"/>
        <v>0</v>
      </c>
      <c r="CS114" s="2">
        <f t="shared" si="113"/>
        <v>0</v>
      </c>
      <c r="CT114" s="2">
        <f t="shared" si="114"/>
        <v>0</v>
      </c>
      <c r="CU114" s="2">
        <f t="shared" si="115"/>
        <v>0</v>
      </c>
      <c r="CV114" s="2">
        <f t="shared" si="116"/>
        <v>0</v>
      </c>
      <c r="CW114" s="2">
        <f t="shared" si="117"/>
        <v>0</v>
      </c>
      <c r="CX114" s="2">
        <f t="shared" si="118"/>
        <v>0</v>
      </c>
      <c r="CY114" s="2">
        <f t="shared" si="119"/>
        <v>0</v>
      </c>
      <c r="CZ114" s="2">
        <f t="shared" si="120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45</v>
      </c>
      <c r="DW114" s="2" t="s">
        <v>45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47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48</v>
      </c>
      <c r="EM114" s="2" t="s">
        <v>49</v>
      </c>
      <c r="EN114" s="2"/>
      <c r="EO114" s="2" t="s">
        <v>6</v>
      </c>
      <c r="EP114" s="2"/>
      <c r="EQ114" s="2">
        <v>0</v>
      </c>
      <c r="ER114" s="2">
        <v>1.82</v>
      </c>
      <c r="ES114" s="2">
        <v>4.3499999999999996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1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168</v>
      </c>
      <c r="GB114" s="2"/>
      <c r="GC114" s="2"/>
      <c r="GD114" s="2">
        <v>0</v>
      </c>
      <c r="GE114" s="2"/>
      <c r="GF114" s="2">
        <v>-602230626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2"/>
        <v>0</v>
      </c>
      <c r="GM114" s="2">
        <f t="shared" si="123"/>
        <v>131</v>
      </c>
      <c r="GN114" s="2">
        <f t="shared" si="124"/>
        <v>131</v>
      </c>
      <c r="GO114" s="2">
        <f t="shared" si="125"/>
        <v>0</v>
      </c>
      <c r="GP114" s="2">
        <f t="shared" si="126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7"/>
        <v>0</v>
      </c>
      <c r="GW114" s="2">
        <v>1</v>
      </c>
      <c r="GX114" s="2">
        <f t="shared" si="128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139</v>
      </c>
      <c r="E115" t="s">
        <v>166</v>
      </c>
      <c r="F115" t="str">
        <f>'1.Смета.или.Акт'!B140</f>
        <v>Накладная</v>
      </c>
      <c r="G115" t="str">
        <f>'1.Смета.или.Акт'!C140</f>
        <v>Бугель NB 20</v>
      </c>
      <c r="H115" t="s">
        <v>45</v>
      </c>
      <c r="I115">
        <f>I95*J115</f>
        <v>30</v>
      </c>
      <c r="J115">
        <v>30</v>
      </c>
      <c r="O115">
        <f t="shared" si="96"/>
        <v>979</v>
      </c>
      <c r="P115">
        <f t="shared" si="97"/>
        <v>979</v>
      </c>
      <c r="Q115">
        <f t="shared" si="98"/>
        <v>0</v>
      </c>
      <c r="R115">
        <f t="shared" si="99"/>
        <v>0</v>
      </c>
      <c r="S115">
        <f t="shared" si="100"/>
        <v>0</v>
      </c>
      <c r="T115">
        <f t="shared" si="101"/>
        <v>0</v>
      </c>
      <c r="U115">
        <f t="shared" si="102"/>
        <v>0</v>
      </c>
      <c r="V115">
        <f t="shared" si="103"/>
        <v>0</v>
      </c>
      <c r="W115">
        <f t="shared" si="104"/>
        <v>0</v>
      </c>
      <c r="X115">
        <f t="shared" si="105"/>
        <v>0</v>
      </c>
      <c r="Y115">
        <f t="shared" si="106"/>
        <v>0</v>
      </c>
      <c r="AA115">
        <v>34652952</v>
      </c>
      <c r="AB115">
        <f t="shared" si="107"/>
        <v>4.3499999999999996</v>
      </c>
      <c r="AC115">
        <f t="shared" si="129"/>
        <v>4.3499999999999996</v>
      </c>
      <c r="AD115">
        <f t="shared" si="130"/>
        <v>0</v>
      </c>
      <c r="AE115">
        <f t="shared" si="131"/>
        <v>0</v>
      </c>
      <c r="AF115">
        <f t="shared" si="132"/>
        <v>0</v>
      </c>
      <c r="AG115">
        <f t="shared" si="108"/>
        <v>0</v>
      </c>
      <c r="AH115">
        <f t="shared" si="133"/>
        <v>0</v>
      </c>
      <c r="AI115">
        <f t="shared" si="134"/>
        <v>0</v>
      </c>
      <c r="AJ115">
        <f t="shared" si="109"/>
        <v>0</v>
      </c>
      <c r="AK115">
        <v>4.3499999999999996</v>
      </c>
      <c r="AL115" s="54">
        <f>'1.Смета.или.Акт'!F140</f>
        <v>4.3499999999999996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'1.Смета.или.Акт'!J140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63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0"/>
        <v>979</v>
      </c>
      <c r="CQ115">
        <f t="shared" si="111"/>
        <v>32.625</v>
      </c>
      <c r="CR115">
        <f t="shared" si="112"/>
        <v>0</v>
      </c>
      <c r="CS115">
        <f t="shared" si="113"/>
        <v>0</v>
      </c>
      <c r="CT115">
        <f t="shared" si="114"/>
        <v>0</v>
      </c>
      <c r="CU115">
        <f t="shared" si="115"/>
        <v>0</v>
      </c>
      <c r="CV115">
        <f t="shared" si="116"/>
        <v>0</v>
      </c>
      <c r="CW115">
        <f t="shared" si="117"/>
        <v>0</v>
      </c>
      <c r="CX115">
        <f t="shared" si="118"/>
        <v>0</v>
      </c>
      <c r="CY115">
        <f t="shared" si="119"/>
        <v>0</v>
      </c>
      <c r="CZ115">
        <f t="shared" si="120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45</v>
      </c>
      <c r="DW115" t="str">
        <f>'1.Смета.или.Акт'!D140</f>
        <v>шт.</v>
      </c>
      <c r="DX115">
        <v>1</v>
      </c>
      <c r="EE115">
        <v>32653291</v>
      </c>
      <c r="EF115">
        <v>20</v>
      </c>
      <c r="EG115" t="s">
        <v>47</v>
      </c>
      <c r="EH115">
        <v>0</v>
      </c>
      <c r="EI115" t="s">
        <v>6</v>
      </c>
      <c r="EJ115">
        <v>1</v>
      </c>
      <c r="EK115">
        <v>500001</v>
      </c>
      <c r="EL115" t="s">
        <v>48</v>
      </c>
      <c r="EM115" t="s">
        <v>49</v>
      </c>
      <c r="EO115" t="s">
        <v>6</v>
      </c>
      <c r="EQ115">
        <v>0</v>
      </c>
      <c r="ER115">
        <v>4.72</v>
      </c>
      <c r="ES115" s="54">
        <f>'1.Смета.или.Акт'!F140</f>
        <v>4.3499999999999996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32.590000000000003</v>
      </c>
      <c r="FQ115">
        <v>0</v>
      </c>
      <c r="FR115">
        <f t="shared" si="121"/>
        <v>0</v>
      </c>
      <c r="FS115">
        <v>0</v>
      </c>
      <c r="FX115">
        <v>0</v>
      </c>
      <c r="FY115">
        <v>0</v>
      </c>
      <c r="GA115" t="s">
        <v>168</v>
      </c>
      <c r="GD115">
        <v>0</v>
      </c>
      <c r="GF115">
        <v>-602230626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2"/>
        <v>0</v>
      </c>
      <c r="GM115">
        <f t="shared" si="123"/>
        <v>979</v>
      </c>
      <c r="GN115">
        <f t="shared" si="124"/>
        <v>979</v>
      </c>
      <c r="GO115">
        <f t="shared" si="125"/>
        <v>0</v>
      </c>
      <c r="GP115">
        <f t="shared" si="126"/>
        <v>0</v>
      </c>
      <c r="GR115">
        <v>1</v>
      </c>
      <c r="GS115">
        <v>1</v>
      </c>
      <c r="GT115">
        <v>0</v>
      </c>
      <c r="GU115" t="s">
        <v>6</v>
      </c>
      <c r="GV115">
        <f t="shared" si="127"/>
        <v>0</v>
      </c>
      <c r="GW115">
        <v>1</v>
      </c>
      <c r="GX115">
        <f t="shared" si="128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119</v>
      </c>
      <c r="D116" s="2"/>
      <c r="E116" s="2" t="s">
        <v>169</v>
      </c>
      <c r="F116" s="2" t="s">
        <v>43</v>
      </c>
      <c r="G116" s="2" t="s">
        <v>170</v>
      </c>
      <c r="H116" s="2" t="s">
        <v>45</v>
      </c>
      <c r="I116" s="2">
        <f>I94*J116</f>
        <v>54</v>
      </c>
      <c r="J116" s="2">
        <v>54</v>
      </c>
      <c r="K116" s="2"/>
      <c r="L116" s="2"/>
      <c r="M116" s="2"/>
      <c r="N116" s="2"/>
      <c r="O116" s="2">
        <f t="shared" si="96"/>
        <v>2277</v>
      </c>
      <c r="P116" s="2">
        <f t="shared" si="97"/>
        <v>2277</v>
      </c>
      <c r="Q116" s="2">
        <f t="shared" si="98"/>
        <v>0</v>
      </c>
      <c r="R116" s="2">
        <f t="shared" si="99"/>
        <v>0</v>
      </c>
      <c r="S116" s="2">
        <f t="shared" si="100"/>
        <v>0</v>
      </c>
      <c r="T116" s="2">
        <f t="shared" si="101"/>
        <v>0</v>
      </c>
      <c r="U116" s="2">
        <f t="shared" si="102"/>
        <v>0</v>
      </c>
      <c r="V116" s="2">
        <f t="shared" si="103"/>
        <v>0</v>
      </c>
      <c r="W116" s="2">
        <f t="shared" si="104"/>
        <v>0</v>
      </c>
      <c r="X116" s="2">
        <f t="shared" si="105"/>
        <v>0</v>
      </c>
      <c r="Y116" s="2">
        <f t="shared" si="106"/>
        <v>0</v>
      </c>
      <c r="Z116" s="2"/>
      <c r="AA116" s="2">
        <v>34652951</v>
      </c>
      <c r="AB116" s="2">
        <f t="shared" si="107"/>
        <v>42.16</v>
      </c>
      <c r="AC116" s="2">
        <f t="shared" si="129"/>
        <v>42.16</v>
      </c>
      <c r="AD116" s="2">
        <f t="shared" si="130"/>
        <v>0</v>
      </c>
      <c r="AE116" s="2">
        <f t="shared" si="131"/>
        <v>0</v>
      </c>
      <c r="AF116" s="2">
        <f t="shared" si="132"/>
        <v>0</v>
      </c>
      <c r="AG116" s="2">
        <f t="shared" si="108"/>
        <v>0</v>
      </c>
      <c r="AH116" s="2">
        <f t="shared" si="133"/>
        <v>0</v>
      </c>
      <c r="AI116" s="2">
        <f t="shared" si="134"/>
        <v>0</v>
      </c>
      <c r="AJ116" s="2">
        <f t="shared" si="109"/>
        <v>0</v>
      </c>
      <c r="AK116" s="2">
        <v>42.16</v>
      </c>
      <c r="AL116" s="2">
        <v>42.16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171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0"/>
        <v>2277</v>
      </c>
      <c r="CQ116" s="2">
        <f t="shared" si="111"/>
        <v>42.16</v>
      </c>
      <c r="CR116" s="2">
        <f t="shared" si="112"/>
        <v>0</v>
      </c>
      <c r="CS116" s="2">
        <f t="shared" si="113"/>
        <v>0</v>
      </c>
      <c r="CT116" s="2">
        <f t="shared" si="114"/>
        <v>0</v>
      </c>
      <c r="CU116" s="2">
        <f t="shared" si="115"/>
        <v>0</v>
      </c>
      <c r="CV116" s="2">
        <f t="shared" si="116"/>
        <v>0</v>
      </c>
      <c r="CW116" s="2">
        <f t="shared" si="117"/>
        <v>0</v>
      </c>
      <c r="CX116" s="2">
        <f t="shared" si="118"/>
        <v>0</v>
      </c>
      <c r="CY116" s="2">
        <f t="shared" si="119"/>
        <v>0</v>
      </c>
      <c r="CZ116" s="2">
        <f t="shared" si="120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45</v>
      </c>
      <c r="DW116" s="2" t="s">
        <v>45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47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48</v>
      </c>
      <c r="EM116" s="2" t="s">
        <v>49</v>
      </c>
      <c r="EN116" s="2"/>
      <c r="EO116" s="2" t="s">
        <v>6</v>
      </c>
      <c r="EP116" s="2"/>
      <c r="EQ116" s="2">
        <v>0</v>
      </c>
      <c r="ER116" s="2">
        <v>29010.49</v>
      </c>
      <c r="ES116" s="2">
        <v>42.16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1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172</v>
      </c>
      <c r="GB116" s="2"/>
      <c r="GC116" s="2"/>
      <c r="GD116" s="2">
        <v>0</v>
      </c>
      <c r="GE116" s="2"/>
      <c r="GF116" s="2">
        <v>1654664291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2"/>
        <v>0</v>
      </c>
      <c r="GM116" s="2">
        <f t="shared" si="123"/>
        <v>2277</v>
      </c>
      <c r="GN116" s="2">
        <f t="shared" si="124"/>
        <v>2277</v>
      </c>
      <c r="GO116" s="2">
        <f t="shared" si="125"/>
        <v>0</v>
      </c>
      <c r="GP116" s="2">
        <f t="shared" si="126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7"/>
        <v>0</v>
      </c>
      <c r="GW116" s="2">
        <v>1</v>
      </c>
      <c r="GX116" s="2">
        <f t="shared" si="128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140</v>
      </c>
      <c r="E117" t="s">
        <v>169</v>
      </c>
      <c r="F117" t="str">
        <f>'1.Смета.или.Акт'!B142</f>
        <v>Накладная</v>
      </c>
      <c r="G117" t="str">
        <f>'1.Смета.или.Акт'!C142</f>
        <v>Вязка спиральная ВС</v>
      </c>
      <c r="H117" t="s">
        <v>45</v>
      </c>
      <c r="I117">
        <f>I95*J117</f>
        <v>54</v>
      </c>
      <c r="J117">
        <v>54</v>
      </c>
      <c r="O117">
        <f t="shared" si="96"/>
        <v>17075</v>
      </c>
      <c r="P117">
        <f t="shared" si="97"/>
        <v>17075</v>
      </c>
      <c r="Q117">
        <f t="shared" si="98"/>
        <v>0</v>
      </c>
      <c r="R117">
        <f t="shared" si="99"/>
        <v>0</v>
      </c>
      <c r="S117">
        <f t="shared" si="100"/>
        <v>0</v>
      </c>
      <c r="T117">
        <f t="shared" si="101"/>
        <v>0</v>
      </c>
      <c r="U117">
        <f t="shared" si="102"/>
        <v>0</v>
      </c>
      <c r="V117">
        <f t="shared" si="103"/>
        <v>0</v>
      </c>
      <c r="W117">
        <f t="shared" si="104"/>
        <v>0</v>
      </c>
      <c r="X117">
        <f t="shared" si="105"/>
        <v>0</v>
      </c>
      <c r="Y117">
        <f t="shared" si="106"/>
        <v>0</v>
      </c>
      <c r="AA117">
        <v>34652952</v>
      </c>
      <c r="AB117">
        <f t="shared" si="107"/>
        <v>42.16</v>
      </c>
      <c r="AC117">
        <f t="shared" si="129"/>
        <v>42.16</v>
      </c>
      <c r="AD117">
        <f t="shared" si="130"/>
        <v>0</v>
      </c>
      <c r="AE117">
        <f t="shared" si="131"/>
        <v>0</v>
      </c>
      <c r="AF117">
        <f t="shared" si="132"/>
        <v>0</v>
      </c>
      <c r="AG117">
        <f t="shared" si="108"/>
        <v>0</v>
      </c>
      <c r="AH117">
        <f t="shared" si="133"/>
        <v>0</v>
      </c>
      <c r="AI117">
        <f t="shared" si="134"/>
        <v>0</v>
      </c>
      <c r="AJ117">
        <f t="shared" si="109"/>
        <v>0</v>
      </c>
      <c r="AK117">
        <v>42.16</v>
      </c>
      <c r="AL117" s="54">
        <f>'1.Смета.или.Акт'!F142</f>
        <v>42.16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'1.Смета.или.Акт'!J142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171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0"/>
        <v>17075</v>
      </c>
      <c r="CQ117">
        <f t="shared" si="111"/>
        <v>316.2</v>
      </c>
      <c r="CR117">
        <f t="shared" si="112"/>
        <v>0</v>
      </c>
      <c r="CS117">
        <f t="shared" si="113"/>
        <v>0</v>
      </c>
      <c r="CT117">
        <f t="shared" si="114"/>
        <v>0</v>
      </c>
      <c r="CU117">
        <f t="shared" si="115"/>
        <v>0</v>
      </c>
      <c r="CV117">
        <f t="shared" si="116"/>
        <v>0</v>
      </c>
      <c r="CW117">
        <f t="shared" si="117"/>
        <v>0</v>
      </c>
      <c r="CX117">
        <f t="shared" si="118"/>
        <v>0</v>
      </c>
      <c r="CY117">
        <f t="shared" si="119"/>
        <v>0</v>
      </c>
      <c r="CZ117">
        <f t="shared" si="120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45</v>
      </c>
      <c r="DW117" t="str">
        <f>'1.Смета.или.Акт'!D142</f>
        <v>шт.</v>
      </c>
      <c r="DX117">
        <v>1</v>
      </c>
      <c r="EE117">
        <v>32653291</v>
      </c>
      <c r="EF117">
        <v>20</v>
      </c>
      <c r="EG117" t="s">
        <v>47</v>
      </c>
      <c r="EH117">
        <v>0</v>
      </c>
      <c r="EI117" t="s">
        <v>6</v>
      </c>
      <c r="EJ117">
        <v>1</v>
      </c>
      <c r="EK117">
        <v>500001</v>
      </c>
      <c r="EL117" t="s">
        <v>48</v>
      </c>
      <c r="EM117" t="s">
        <v>49</v>
      </c>
      <c r="EO117" t="s">
        <v>6</v>
      </c>
      <c r="EQ117">
        <v>0</v>
      </c>
      <c r="ER117">
        <v>45.82</v>
      </c>
      <c r="ES117" s="54">
        <f>'1.Смета.или.Акт'!F142</f>
        <v>42.16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316.18</v>
      </c>
      <c r="FQ117">
        <v>0</v>
      </c>
      <c r="FR117">
        <f t="shared" si="121"/>
        <v>0</v>
      </c>
      <c r="FS117">
        <v>0</v>
      </c>
      <c r="FX117">
        <v>0</v>
      </c>
      <c r="FY117">
        <v>0</v>
      </c>
      <c r="GA117" t="s">
        <v>172</v>
      </c>
      <c r="GD117">
        <v>0</v>
      </c>
      <c r="GF117">
        <v>1654664291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2"/>
        <v>0</v>
      </c>
      <c r="GM117">
        <f t="shared" si="123"/>
        <v>17075</v>
      </c>
      <c r="GN117">
        <f t="shared" si="124"/>
        <v>17075</v>
      </c>
      <c r="GO117">
        <f t="shared" si="125"/>
        <v>0</v>
      </c>
      <c r="GP117">
        <f t="shared" si="126"/>
        <v>0</v>
      </c>
      <c r="GR117">
        <v>1</v>
      </c>
      <c r="GS117">
        <v>1</v>
      </c>
      <c r="GT117">
        <v>0</v>
      </c>
      <c r="GU117" t="s">
        <v>6</v>
      </c>
      <c r="GV117">
        <f t="shared" si="127"/>
        <v>0</v>
      </c>
      <c r="GW117">
        <v>1</v>
      </c>
      <c r="GX117">
        <f t="shared" si="128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120</v>
      </c>
      <c r="D118" s="2"/>
      <c r="E118" s="2" t="s">
        <v>173</v>
      </c>
      <c r="F118" s="2" t="s">
        <v>43</v>
      </c>
      <c r="G118" s="2" t="s">
        <v>174</v>
      </c>
      <c r="H118" s="2" t="s">
        <v>45</v>
      </c>
      <c r="I118" s="2">
        <f>I94*J118</f>
        <v>75</v>
      </c>
      <c r="J118" s="2">
        <v>75</v>
      </c>
      <c r="K118" s="2"/>
      <c r="L118" s="2"/>
      <c r="M118" s="2"/>
      <c r="N118" s="2"/>
      <c r="O118" s="2">
        <f t="shared" si="96"/>
        <v>1387</v>
      </c>
      <c r="P118" s="2">
        <f t="shared" si="97"/>
        <v>1387</v>
      </c>
      <c r="Q118" s="2">
        <f t="shared" si="98"/>
        <v>0</v>
      </c>
      <c r="R118" s="2">
        <f t="shared" si="99"/>
        <v>0</v>
      </c>
      <c r="S118" s="2">
        <f t="shared" si="100"/>
        <v>0</v>
      </c>
      <c r="T118" s="2">
        <f t="shared" si="101"/>
        <v>0</v>
      </c>
      <c r="U118" s="2">
        <f t="shared" si="102"/>
        <v>0</v>
      </c>
      <c r="V118" s="2">
        <f t="shared" si="103"/>
        <v>0</v>
      </c>
      <c r="W118" s="2">
        <f t="shared" si="104"/>
        <v>0</v>
      </c>
      <c r="X118" s="2">
        <f t="shared" si="105"/>
        <v>0</v>
      </c>
      <c r="Y118" s="2">
        <f t="shared" si="106"/>
        <v>0</v>
      </c>
      <c r="Z118" s="2"/>
      <c r="AA118" s="2">
        <v>34652951</v>
      </c>
      <c r="AB118" s="2">
        <f t="shared" si="107"/>
        <v>18.489999999999998</v>
      </c>
      <c r="AC118" s="2">
        <f t="shared" si="129"/>
        <v>18.489999999999998</v>
      </c>
      <c r="AD118" s="2">
        <f t="shared" si="130"/>
        <v>0</v>
      </c>
      <c r="AE118" s="2">
        <f t="shared" si="131"/>
        <v>0</v>
      </c>
      <c r="AF118" s="2">
        <f t="shared" si="132"/>
        <v>0</v>
      </c>
      <c r="AG118" s="2">
        <f t="shared" si="108"/>
        <v>0</v>
      </c>
      <c r="AH118" s="2">
        <f t="shared" si="133"/>
        <v>0</v>
      </c>
      <c r="AI118" s="2">
        <f t="shared" si="134"/>
        <v>0</v>
      </c>
      <c r="AJ118" s="2">
        <f t="shared" si="109"/>
        <v>0</v>
      </c>
      <c r="AK118" s="2">
        <v>18.489999999999998</v>
      </c>
      <c r="AL118" s="2">
        <v>18.489999999999998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175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0"/>
        <v>1387</v>
      </c>
      <c r="CQ118" s="2">
        <f t="shared" si="111"/>
        <v>18.489999999999998</v>
      </c>
      <c r="CR118" s="2">
        <f t="shared" si="112"/>
        <v>0</v>
      </c>
      <c r="CS118" s="2">
        <f t="shared" si="113"/>
        <v>0</v>
      </c>
      <c r="CT118" s="2">
        <f t="shared" si="114"/>
        <v>0</v>
      </c>
      <c r="CU118" s="2">
        <f t="shared" si="115"/>
        <v>0</v>
      </c>
      <c r="CV118" s="2">
        <f t="shared" si="116"/>
        <v>0</v>
      </c>
      <c r="CW118" s="2">
        <f t="shared" si="117"/>
        <v>0</v>
      </c>
      <c r="CX118" s="2">
        <f t="shared" si="118"/>
        <v>0</v>
      </c>
      <c r="CY118" s="2">
        <f t="shared" si="119"/>
        <v>0</v>
      </c>
      <c r="CZ118" s="2">
        <f t="shared" si="120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45</v>
      </c>
      <c r="DW118" s="2" t="s">
        <v>45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47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48</v>
      </c>
      <c r="EM118" s="2" t="s">
        <v>49</v>
      </c>
      <c r="EN118" s="2"/>
      <c r="EO118" s="2" t="s">
        <v>6</v>
      </c>
      <c r="EP118" s="2"/>
      <c r="EQ118" s="2">
        <v>0</v>
      </c>
      <c r="ER118" s="2">
        <v>6667</v>
      </c>
      <c r="ES118" s="2">
        <v>18.489999999999998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1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176</v>
      </c>
      <c r="GB118" s="2"/>
      <c r="GC118" s="2"/>
      <c r="GD118" s="2">
        <v>0</v>
      </c>
      <c r="GE118" s="2"/>
      <c r="GF118" s="2">
        <v>1264988675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2"/>
        <v>0</v>
      </c>
      <c r="GM118" s="2">
        <f t="shared" si="123"/>
        <v>1387</v>
      </c>
      <c r="GN118" s="2">
        <f t="shared" si="124"/>
        <v>1387</v>
      </c>
      <c r="GO118" s="2">
        <f t="shared" si="125"/>
        <v>0</v>
      </c>
      <c r="GP118" s="2">
        <f t="shared" si="126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7"/>
        <v>0</v>
      </c>
      <c r="GW118" s="2">
        <v>1</v>
      </c>
      <c r="GX118" s="2">
        <f t="shared" si="128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141</v>
      </c>
      <c r="E119" t="s">
        <v>173</v>
      </c>
      <c r="F119" t="str">
        <f>'1.Смета.или.Акт'!B144</f>
        <v>Накладная</v>
      </c>
      <c r="G119" t="str">
        <f>'1.Смета.или.Акт'!C144</f>
        <v>Лента крепления  F  207</v>
      </c>
      <c r="H119" t="s">
        <v>45</v>
      </c>
      <c r="I119">
        <f>I95*J119</f>
        <v>75</v>
      </c>
      <c r="J119">
        <v>75</v>
      </c>
      <c r="O119">
        <f t="shared" si="96"/>
        <v>10401</v>
      </c>
      <c r="P119">
        <f t="shared" si="97"/>
        <v>10401</v>
      </c>
      <c r="Q119">
        <f t="shared" si="98"/>
        <v>0</v>
      </c>
      <c r="R119">
        <f t="shared" si="99"/>
        <v>0</v>
      </c>
      <c r="S119">
        <f t="shared" si="100"/>
        <v>0</v>
      </c>
      <c r="T119">
        <f t="shared" si="101"/>
        <v>0</v>
      </c>
      <c r="U119">
        <f t="shared" si="102"/>
        <v>0</v>
      </c>
      <c r="V119">
        <f t="shared" si="103"/>
        <v>0</v>
      </c>
      <c r="W119">
        <f t="shared" si="104"/>
        <v>0</v>
      </c>
      <c r="X119">
        <f t="shared" si="105"/>
        <v>0</v>
      </c>
      <c r="Y119">
        <f t="shared" si="106"/>
        <v>0</v>
      </c>
      <c r="AA119">
        <v>34652952</v>
      </c>
      <c r="AB119">
        <f t="shared" si="107"/>
        <v>18.489999999999998</v>
      </c>
      <c r="AC119">
        <f t="shared" si="129"/>
        <v>18.489999999999998</v>
      </c>
      <c r="AD119">
        <f t="shared" si="130"/>
        <v>0</v>
      </c>
      <c r="AE119">
        <f t="shared" si="131"/>
        <v>0</v>
      </c>
      <c r="AF119">
        <f t="shared" si="132"/>
        <v>0</v>
      </c>
      <c r="AG119">
        <f t="shared" si="108"/>
        <v>0</v>
      </c>
      <c r="AH119">
        <f t="shared" si="133"/>
        <v>0</v>
      </c>
      <c r="AI119">
        <f t="shared" si="134"/>
        <v>0</v>
      </c>
      <c r="AJ119">
        <f t="shared" si="109"/>
        <v>0</v>
      </c>
      <c r="AK119">
        <v>18.489999999999998</v>
      </c>
      <c r="AL119" s="54">
        <f>'1.Смета.или.Акт'!F144</f>
        <v>18.489999999999998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'1.Смета.или.Акт'!J144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175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0"/>
        <v>10401</v>
      </c>
      <c r="CQ119">
        <f t="shared" si="111"/>
        <v>138.67499999999998</v>
      </c>
      <c r="CR119">
        <f t="shared" si="112"/>
        <v>0</v>
      </c>
      <c r="CS119">
        <f t="shared" si="113"/>
        <v>0</v>
      </c>
      <c r="CT119">
        <f t="shared" si="114"/>
        <v>0</v>
      </c>
      <c r="CU119">
        <f t="shared" si="115"/>
        <v>0</v>
      </c>
      <c r="CV119">
        <f t="shared" si="116"/>
        <v>0</v>
      </c>
      <c r="CW119">
        <f t="shared" si="117"/>
        <v>0</v>
      </c>
      <c r="CX119">
        <f t="shared" si="118"/>
        <v>0</v>
      </c>
      <c r="CY119">
        <f t="shared" si="119"/>
        <v>0</v>
      </c>
      <c r="CZ119">
        <f t="shared" si="120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45</v>
      </c>
      <c r="DW119" t="str">
        <f>'1.Смета.или.Акт'!D144</f>
        <v>шт.</v>
      </c>
      <c r="DX119">
        <v>1</v>
      </c>
      <c r="EE119">
        <v>32653291</v>
      </c>
      <c r="EF119">
        <v>20</v>
      </c>
      <c r="EG119" t="s">
        <v>47</v>
      </c>
      <c r="EH119">
        <v>0</v>
      </c>
      <c r="EI119" t="s">
        <v>6</v>
      </c>
      <c r="EJ119">
        <v>1</v>
      </c>
      <c r="EK119">
        <v>500001</v>
      </c>
      <c r="EL119" t="s">
        <v>48</v>
      </c>
      <c r="EM119" t="s">
        <v>49</v>
      </c>
      <c r="EO119" t="s">
        <v>6</v>
      </c>
      <c r="EQ119">
        <v>0</v>
      </c>
      <c r="ER119">
        <v>20.100000000000001</v>
      </c>
      <c r="ES119" s="54">
        <f>'1.Смета.или.Акт'!F144</f>
        <v>18.489999999999998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138.69999999999999</v>
      </c>
      <c r="FQ119">
        <v>0</v>
      </c>
      <c r="FR119">
        <f t="shared" si="121"/>
        <v>0</v>
      </c>
      <c r="FS119">
        <v>0</v>
      </c>
      <c r="FX119">
        <v>0</v>
      </c>
      <c r="FY119">
        <v>0</v>
      </c>
      <c r="GA119" t="s">
        <v>176</v>
      </c>
      <c r="GD119">
        <v>0</v>
      </c>
      <c r="GF119">
        <v>1264988675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2"/>
        <v>0</v>
      </c>
      <c r="GM119">
        <f t="shared" si="123"/>
        <v>10401</v>
      </c>
      <c r="GN119">
        <f t="shared" si="124"/>
        <v>10401</v>
      </c>
      <c r="GO119">
        <f t="shared" si="125"/>
        <v>0</v>
      </c>
      <c r="GP119">
        <f t="shared" si="126"/>
        <v>0</v>
      </c>
      <c r="GR119">
        <v>1</v>
      </c>
      <c r="GS119">
        <v>1</v>
      </c>
      <c r="GT119">
        <v>0</v>
      </c>
      <c r="GU119" t="s">
        <v>6</v>
      </c>
      <c r="GV119">
        <f t="shared" si="127"/>
        <v>0</v>
      </c>
      <c r="GW119">
        <v>1</v>
      </c>
      <c r="GX119">
        <f t="shared" si="128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121</v>
      </c>
      <c r="D120" s="2"/>
      <c r="E120" s="2" t="s">
        <v>177</v>
      </c>
      <c r="F120" s="2" t="s">
        <v>43</v>
      </c>
      <c r="G120" s="2" t="s">
        <v>178</v>
      </c>
      <c r="H120" s="2" t="s">
        <v>45</v>
      </c>
      <c r="I120" s="2">
        <f>I94*J120</f>
        <v>50</v>
      </c>
      <c r="J120" s="2">
        <v>50</v>
      </c>
      <c r="K120" s="2"/>
      <c r="L120" s="2"/>
      <c r="M120" s="2"/>
      <c r="N120" s="2"/>
      <c r="O120" s="2">
        <f t="shared" ref="O120:O151" si="135">ROUND(CP120,0)</f>
        <v>146</v>
      </c>
      <c r="P120" s="2">
        <f t="shared" ref="P120:P151" si="136">ROUND(CQ120*I120,0)</f>
        <v>146</v>
      </c>
      <c r="Q120" s="2">
        <f t="shared" ref="Q120:Q151" si="137">ROUND(CR120*I120,0)</f>
        <v>0</v>
      </c>
      <c r="R120" s="2">
        <f t="shared" ref="R120:R151" si="138">ROUND(CS120*I120,0)</f>
        <v>0</v>
      </c>
      <c r="S120" s="2">
        <f t="shared" ref="S120:S151" si="139">ROUND(CT120*I120,0)</f>
        <v>0</v>
      </c>
      <c r="T120" s="2">
        <f t="shared" ref="T120:T151" si="140">ROUND(CU120*I120,0)</f>
        <v>0</v>
      </c>
      <c r="U120" s="2">
        <f t="shared" ref="U120:U151" si="141">CV120*I120</f>
        <v>0</v>
      </c>
      <c r="V120" s="2">
        <f t="shared" ref="V120:V151" si="142">CW120*I120</f>
        <v>0</v>
      </c>
      <c r="W120" s="2">
        <f t="shared" ref="W120:W151" si="143">ROUND(CX120*I120,0)</f>
        <v>0</v>
      </c>
      <c r="X120" s="2">
        <f t="shared" ref="X120:X151" si="144">ROUND(CY120,0)</f>
        <v>0</v>
      </c>
      <c r="Y120" s="2">
        <f t="shared" ref="Y120:Y151" si="145">ROUND(CZ120,0)</f>
        <v>0</v>
      </c>
      <c r="Z120" s="2"/>
      <c r="AA120" s="2">
        <v>34652951</v>
      </c>
      <c r="AB120" s="2">
        <f t="shared" ref="AB120:AB151" si="146">ROUND((AC120+AD120+AF120),2)</f>
        <v>2.91</v>
      </c>
      <c r="AC120" s="2">
        <f t="shared" si="129"/>
        <v>2.91</v>
      </c>
      <c r="AD120" s="2">
        <f t="shared" si="130"/>
        <v>0</v>
      </c>
      <c r="AE120" s="2">
        <f t="shared" si="131"/>
        <v>0</v>
      </c>
      <c r="AF120" s="2">
        <f t="shared" si="132"/>
        <v>0</v>
      </c>
      <c r="AG120" s="2">
        <f t="shared" ref="AG120:AG151" si="147">ROUND((AP120),2)</f>
        <v>0</v>
      </c>
      <c r="AH120" s="2">
        <f t="shared" si="133"/>
        <v>0</v>
      </c>
      <c r="AI120" s="2">
        <f t="shared" si="134"/>
        <v>0</v>
      </c>
      <c r="AJ120" s="2">
        <f t="shared" ref="AJ120:AJ151" si="148">ROUND((AS120),2)</f>
        <v>0</v>
      </c>
      <c r="AK120" s="2">
        <v>2.91</v>
      </c>
      <c r="AL120" s="2">
        <v>2.91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2</v>
      </c>
      <c r="BJ120" s="2" t="s">
        <v>179</v>
      </c>
      <c r="BK120" s="2"/>
      <c r="BL120" s="2"/>
      <c r="BM120" s="2">
        <v>500002</v>
      </c>
      <c r="BN120" s="2">
        <v>0</v>
      </c>
      <c r="BO120" s="2" t="s">
        <v>6</v>
      </c>
      <c r="BP120" s="2">
        <v>0</v>
      </c>
      <c r="BQ120" s="2">
        <v>21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49">(P120+Q120+S120)</f>
        <v>146</v>
      </c>
      <c r="CQ120" s="2">
        <f t="shared" ref="CQ120:CQ151" si="150">AC120*BC120</f>
        <v>2.91</v>
      </c>
      <c r="CR120" s="2">
        <f t="shared" ref="CR120:CR151" si="151">AD120*BB120</f>
        <v>0</v>
      </c>
      <c r="CS120" s="2">
        <f t="shared" ref="CS120:CS151" si="152">AE120*BS120</f>
        <v>0</v>
      </c>
      <c r="CT120" s="2">
        <f t="shared" ref="CT120:CT151" si="153">AF120*BA120</f>
        <v>0</v>
      </c>
      <c r="CU120" s="2">
        <f t="shared" ref="CU120:CU151" si="154">AG120</f>
        <v>0</v>
      </c>
      <c r="CV120" s="2">
        <f t="shared" ref="CV120:CV151" si="155">AH120</f>
        <v>0</v>
      </c>
      <c r="CW120" s="2">
        <f t="shared" ref="CW120:CW151" si="156">AI120</f>
        <v>0</v>
      </c>
      <c r="CX120" s="2">
        <f t="shared" ref="CX120:CX151" si="157">AJ120</f>
        <v>0</v>
      </c>
      <c r="CY120" s="2">
        <f t="shared" ref="CY120:CY151" si="158">(((S120+(R120*IF(0,0,1)))*AT120)/100)</f>
        <v>0</v>
      </c>
      <c r="CZ120" s="2">
        <f t="shared" ref="CZ120:CZ151" si="159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45</v>
      </c>
      <c r="DW120" s="2" t="s">
        <v>45</v>
      </c>
      <c r="DX120" s="2">
        <v>1</v>
      </c>
      <c r="DY120" s="2"/>
      <c r="DZ120" s="2"/>
      <c r="EA120" s="2"/>
      <c r="EB120" s="2"/>
      <c r="EC120" s="2"/>
      <c r="ED120" s="2"/>
      <c r="EE120" s="2">
        <v>32653292</v>
      </c>
      <c r="EF120" s="2">
        <v>21</v>
      </c>
      <c r="EG120" s="2" t="s">
        <v>94</v>
      </c>
      <c r="EH120" s="2">
        <v>0</v>
      </c>
      <c r="EI120" s="2" t="s">
        <v>6</v>
      </c>
      <c r="EJ120" s="2">
        <v>2</v>
      </c>
      <c r="EK120" s="2">
        <v>500002</v>
      </c>
      <c r="EL120" s="2" t="s">
        <v>95</v>
      </c>
      <c r="EM120" s="2" t="s">
        <v>96</v>
      </c>
      <c r="EN120" s="2"/>
      <c r="EO120" s="2" t="s">
        <v>6</v>
      </c>
      <c r="EP120" s="2"/>
      <c r="EQ120" s="2">
        <v>0</v>
      </c>
      <c r="ER120" s="2">
        <v>88.14</v>
      </c>
      <c r="ES120" s="2">
        <v>2.91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0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180</v>
      </c>
      <c r="GB120" s="2"/>
      <c r="GC120" s="2"/>
      <c r="GD120" s="2">
        <v>0</v>
      </c>
      <c r="GE120" s="2"/>
      <c r="GF120" s="2">
        <v>2006340004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1">ROUND(IF(AND(BH120=3,BI120=3,FS120&lt;&gt;0),P120,0),0)</f>
        <v>0</v>
      </c>
      <c r="GM120" s="2">
        <f t="shared" ref="GM120:GM151" si="162">ROUND(O120+X120+Y120+GK120,0)+GX120</f>
        <v>146</v>
      </c>
      <c r="GN120" s="2">
        <f t="shared" ref="GN120:GN151" si="163">IF(OR(BI120=0,BI120=1),ROUND(O120+X120+Y120+GK120,0),0)</f>
        <v>0</v>
      </c>
      <c r="GO120" s="2">
        <f t="shared" ref="GO120:GO151" si="164">IF(BI120=2,ROUND(O120+X120+Y120+GK120,0),0)</f>
        <v>146</v>
      </c>
      <c r="GP120" s="2">
        <f t="shared" ref="GP120:GP151" si="165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6">ROUND(GT120,2)</f>
        <v>0</v>
      </c>
      <c r="GW120" s="2">
        <v>1</v>
      </c>
      <c r="GX120" s="2">
        <f t="shared" ref="GX120:GX151" si="167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142</v>
      </c>
      <c r="E121" t="s">
        <v>177</v>
      </c>
      <c r="F121" t="str">
        <f>'1.Смета.или.Акт'!B146</f>
        <v>Накладная</v>
      </c>
      <c r="G121" t="str">
        <f>'1.Смета.или.Акт'!C146</f>
        <v>Скрепа  NS 20</v>
      </c>
      <c r="H121" t="s">
        <v>45</v>
      </c>
      <c r="I121">
        <f>I95*J121</f>
        <v>50</v>
      </c>
      <c r="J121">
        <v>50</v>
      </c>
      <c r="O121">
        <f t="shared" si="135"/>
        <v>1091</v>
      </c>
      <c r="P121">
        <f t="shared" si="136"/>
        <v>1091</v>
      </c>
      <c r="Q121">
        <f t="shared" si="137"/>
        <v>0</v>
      </c>
      <c r="R121">
        <f t="shared" si="138"/>
        <v>0</v>
      </c>
      <c r="S121">
        <f t="shared" si="139"/>
        <v>0</v>
      </c>
      <c r="T121">
        <f t="shared" si="140"/>
        <v>0</v>
      </c>
      <c r="U121">
        <f t="shared" si="141"/>
        <v>0</v>
      </c>
      <c r="V121">
        <f t="shared" si="142"/>
        <v>0</v>
      </c>
      <c r="W121">
        <f t="shared" si="143"/>
        <v>0</v>
      </c>
      <c r="X121">
        <f t="shared" si="144"/>
        <v>0</v>
      </c>
      <c r="Y121">
        <f t="shared" si="145"/>
        <v>0</v>
      </c>
      <c r="AA121">
        <v>34652952</v>
      </c>
      <c r="AB121">
        <f t="shared" si="146"/>
        <v>2.91</v>
      </c>
      <c r="AC121">
        <f t="shared" si="129"/>
        <v>2.91</v>
      </c>
      <c r="AD121">
        <f t="shared" si="130"/>
        <v>0</v>
      </c>
      <c r="AE121">
        <f t="shared" si="131"/>
        <v>0</v>
      </c>
      <c r="AF121">
        <f t="shared" si="132"/>
        <v>0</v>
      </c>
      <c r="AG121">
        <f t="shared" si="147"/>
        <v>0</v>
      </c>
      <c r="AH121">
        <f t="shared" si="133"/>
        <v>0</v>
      </c>
      <c r="AI121">
        <f t="shared" si="134"/>
        <v>0</v>
      </c>
      <c r="AJ121">
        <f t="shared" si="148"/>
        <v>0</v>
      </c>
      <c r="AK121">
        <v>2.91</v>
      </c>
      <c r="AL121" s="54">
        <f>'1.Смета.или.Акт'!F146</f>
        <v>2.91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'1.Смета.или.Акт'!J146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2</v>
      </c>
      <c r="BJ121" t="s">
        <v>179</v>
      </c>
      <c r="BM121">
        <v>500002</v>
      </c>
      <c r="BN121">
        <v>0</v>
      </c>
      <c r="BO121" t="s">
        <v>6</v>
      </c>
      <c r="BP121">
        <v>0</v>
      </c>
      <c r="BQ121">
        <v>21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49"/>
        <v>1091</v>
      </c>
      <c r="CQ121">
        <f t="shared" si="150"/>
        <v>21.825000000000003</v>
      </c>
      <c r="CR121">
        <f t="shared" si="151"/>
        <v>0</v>
      </c>
      <c r="CS121">
        <f t="shared" si="152"/>
        <v>0</v>
      </c>
      <c r="CT121">
        <f t="shared" si="153"/>
        <v>0</v>
      </c>
      <c r="CU121">
        <f t="shared" si="154"/>
        <v>0</v>
      </c>
      <c r="CV121">
        <f t="shared" si="155"/>
        <v>0</v>
      </c>
      <c r="CW121">
        <f t="shared" si="156"/>
        <v>0</v>
      </c>
      <c r="CX121">
        <f t="shared" si="157"/>
        <v>0</v>
      </c>
      <c r="CY121">
        <f t="shared" si="158"/>
        <v>0</v>
      </c>
      <c r="CZ121">
        <f t="shared" si="159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45</v>
      </c>
      <c r="DW121" t="str">
        <f>'1.Смета.или.Акт'!D146</f>
        <v>шт.</v>
      </c>
      <c r="DX121">
        <v>1</v>
      </c>
      <c r="EE121">
        <v>32653292</v>
      </c>
      <c r="EF121">
        <v>21</v>
      </c>
      <c r="EG121" t="s">
        <v>94</v>
      </c>
      <c r="EH121">
        <v>0</v>
      </c>
      <c r="EI121" t="s">
        <v>6</v>
      </c>
      <c r="EJ121">
        <v>2</v>
      </c>
      <c r="EK121">
        <v>500002</v>
      </c>
      <c r="EL121" t="s">
        <v>95</v>
      </c>
      <c r="EM121" t="s">
        <v>96</v>
      </c>
      <c r="EO121" t="s">
        <v>6</v>
      </c>
      <c r="EQ121">
        <v>0</v>
      </c>
      <c r="ER121">
        <v>3.16</v>
      </c>
      <c r="ES121" s="54">
        <f>'1.Смета.или.Акт'!F146</f>
        <v>2.91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21.82</v>
      </c>
      <c r="FQ121">
        <v>0</v>
      </c>
      <c r="FR121">
        <f t="shared" si="160"/>
        <v>0</v>
      </c>
      <c r="FS121">
        <v>0</v>
      </c>
      <c r="FX121">
        <v>0</v>
      </c>
      <c r="FY121">
        <v>0</v>
      </c>
      <c r="GA121" t="s">
        <v>180</v>
      </c>
      <c r="GD121">
        <v>0</v>
      </c>
      <c r="GF121">
        <v>2006340004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1"/>
        <v>0</v>
      </c>
      <c r="GM121">
        <f t="shared" si="162"/>
        <v>1091</v>
      </c>
      <c r="GN121">
        <f t="shared" si="163"/>
        <v>0</v>
      </c>
      <c r="GO121">
        <f t="shared" si="164"/>
        <v>1091</v>
      </c>
      <c r="GP121">
        <f t="shared" si="165"/>
        <v>0</v>
      </c>
      <c r="GR121">
        <v>1</v>
      </c>
      <c r="GS121">
        <v>1</v>
      </c>
      <c r="GT121">
        <v>0</v>
      </c>
      <c r="GU121" t="s">
        <v>6</v>
      </c>
      <c r="GV121">
        <f t="shared" si="166"/>
        <v>0</v>
      </c>
      <c r="GW121">
        <v>1</v>
      </c>
      <c r="GX121">
        <f t="shared" si="167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122</v>
      </c>
      <c r="D122" s="2"/>
      <c r="E122" s="2" t="s">
        <v>181</v>
      </c>
      <c r="F122" s="2" t="s">
        <v>43</v>
      </c>
      <c r="G122" s="2" t="s">
        <v>182</v>
      </c>
      <c r="H122" s="2" t="s">
        <v>45</v>
      </c>
      <c r="I122" s="2">
        <f>I94*J122</f>
        <v>50</v>
      </c>
      <c r="J122" s="2">
        <v>50</v>
      </c>
      <c r="K122" s="2"/>
      <c r="L122" s="2"/>
      <c r="M122" s="2"/>
      <c r="N122" s="2"/>
      <c r="O122" s="2">
        <f t="shared" si="135"/>
        <v>152</v>
      </c>
      <c r="P122" s="2">
        <f t="shared" si="136"/>
        <v>152</v>
      </c>
      <c r="Q122" s="2">
        <f t="shared" si="137"/>
        <v>0</v>
      </c>
      <c r="R122" s="2">
        <f t="shared" si="138"/>
        <v>0</v>
      </c>
      <c r="S122" s="2">
        <f t="shared" si="139"/>
        <v>0</v>
      </c>
      <c r="T122" s="2">
        <f t="shared" si="140"/>
        <v>0</v>
      </c>
      <c r="U122" s="2">
        <f t="shared" si="141"/>
        <v>0</v>
      </c>
      <c r="V122" s="2">
        <f t="shared" si="142"/>
        <v>0</v>
      </c>
      <c r="W122" s="2">
        <f t="shared" si="143"/>
        <v>0</v>
      </c>
      <c r="X122" s="2">
        <f t="shared" si="144"/>
        <v>0</v>
      </c>
      <c r="Y122" s="2">
        <f t="shared" si="145"/>
        <v>0</v>
      </c>
      <c r="Z122" s="2"/>
      <c r="AA122" s="2">
        <v>34652951</v>
      </c>
      <c r="AB122" s="2">
        <f t="shared" si="146"/>
        <v>3.03</v>
      </c>
      <c r="AC122" s="2">
        <f t="shared" si="129"/>
        <v>3.03</v>
      </c>
      <c r="AD122" s="2">
        <f t="shared" si="130"/>
        <v>0</v>
      </c>
      <c r="AE122" s="2">
        <f t="shared" si="131"/>
        <v>0</v>
      </c>
      <c r="AF122" s="2">
        <f t="shared" si="132"/>
        <v>0</v>
      </c>
      <c r="AG122" s="2">
        <f t="shared" si="147"/>
        <v>0</v>
      </c>
      <c r="AH122" s="2">
        <f t="shared" si="133"/>
        <v>0</v>
      </c>
      <c r="AI122" s="2">
        <f t="shared" si="134"/>
        <v>0</v>
      </c>
      <c r="AJ122" s="2">
        <f t="shared" si="148"/>
        <v>0</v>
      </c>
      <c r="AK122" s="2">
        <v>3.03</v>
      </c>
      <c r="AL122" s="2">
        <v>3.03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106</v>
      </c>
      <c r="AU122" s="2">
        <v>65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6</v>
      </c>
      <c r="BK122" s="2"/>
      <c r="BL122" s="2"/>
      <c r="BM122" s="2">
        <v>0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106</v>
      </c>
      <c r="CA122" s="2">
        <v>65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49"/>
        <v>152</v>
      </c>
      <c r="CQ122" s="2">
        <f t="shared" si="150"/>
        <v>3.03</v>
      </c>
      <c r="CR122" s="2">
        <f t="shared" si="151"/>
        <v>0</v>
      </c>
      <c r="CS122" s="2">
        <f t="shared" si="152"/>
        <v>0</v>
      </c>
      <c r="CT122" s="2">
        <f t="shared" si="153"/>
        <v>0</v>
      </c>
      <c r="CU122" s="2">
        <f t="shared" si="154"/>
        <v>0</v>
      </c>
      <c r="CV122" s="2">
        <f t="shared" si="155"/>
        <v>0</v>
      </c>
      <c r="CW122" s="2">
        <f t="shared" si="156"/>
        <v>0</v>
      </c>
      <c r="CX122" s="2">
        <f t="shared" si="157"/>
        <v>0</v>
      </c>
      <c r="CY122" s="2">
        <f t="shared" si="158"/>
        <v>0</v>
      </c>
      <c r="CZ122" s="2">
        <f t="shared" si="159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45</v>
      </c>
      <c r="DW122" s="2" t="s">
        <v>45</v>
      </c>
      <c r="DX122" s="2">
        <v>1</v>
      </c>
      <c r="DY122" s="2"/>
      <c r="DZ122" s="2"/>
      <c r="EA122" s="2"/>
      <c r="EB122" s="2"/>
      <c r="EC122" s="2"/>
      <c r="ED122" s="2"/>
      <c r="EE122" s="2">
        <v>32653299</v>
      </c>
      <c r="EF122" s="2">
        <v>20</v>
      </c>
      <c r="EG122" s="2" t="s">
        <v>47</v>
      </c>
      <c r="EH122" s="2">
        <v>0</v>
      </c>
      <c r="EI122" s="2" t="s">
        <v>6</v>
      </c>
      <c r="EJ122" s="2">
        <v>1</v>
      </c>
      <c r="EK122" s="2">
        <v>0</v>
      </c>
      <c r="EL122" s="2" t="s">
        <v>73</v>
      </c>
      <c r="EM122" s="2" t="s">
        <v>74</v>
      </c>
      <c r="EN122" s="2"/>
      <c r="EO122" s="2" t="s">
        <v>6</v>
      </c>
      <c r="EP122" s="2"/>
      <c r="EQ122" s="2">
        <v>0</v>
      </c>
      <c r="ER122" s="2">
        <v>0</v>
      </c>
      <c r="ES122" s="2">
        <v>3.03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0"/>
        <v>0</v>
      </c>
      <c r="FS122" s="2">
        <v>0</v>
      </c>
      <c r="FT122" s="2"/>
      <c r="FU122" s="2"/>
      <c r="FV122" s="2"/>
      <c r="FW122" s="2"/>
      <c r="FX122" s="2">
        <v>106</v>
      </c>
      <c r="FY122" s="2">
        <v>65</v>
      </c>
      <c r="FZ122" s="2"/>
      <c r="GA122" s="2" t="s">
        <v>183</v>
      </c>
      <c r="GB122" s="2"/>
      <c r="GC122" s="2"/>
      <c r="GD122" s="2">
        <v>0</v>
      </c>
      <c r="GE122" s="2"/>
      <c r="GF122" s="2">
        <v>-1316060349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1"/>
        <v>0</v>
      </c>
      <c r="GM122" s="2">
        <f t="shared" si="162"/>
        <v>152</v>
      </c>
      <c r="GN122" s="2">
        <f t="shared" si="163"/>
        <v>152</v>
      </c>
      <c r="GO122" s="2">
        <f t="shared" si="164"/>
        <v>0</v>
      </c>
      <c r="GP122" s="2">
        <f t="shared" si="165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6"/>
        <v>0</v>
      </c>
      <c r="GW122" s="2">
        <v>1</v>
      </c>
      <c r="GX122" s="2">
        <f t="shared" si="167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143</v>
      </c>
      <c r="E123" t="s">
        <v>181</v>
      </c>
      <c r="F123" t="str">
        <f>'1.Смета.или.Акт'!B148</f>
        <v>Накладная</v>
      </c>
      <c r="G123" t="str">
        <f>'1.Смета.или.Акт'!C148</f>
        <v>Колпачок К 9</v>
      </c>
      <c r="H123" t="s">
        <v>45</v>
      </c>
      <c r="I123">
        <f>I95*J123</f>
        <v>50</v>
      </c>
      <c r="J123">
        <v>50</v>
      </c>
      <c r="O123">
        <f t="shared" si="135"/>
        <v>1136</v>
      </c>
      <c r="P123">
        <f t="shared" si="136"/>
        <v>1136</v>
      </c>
      <c r="Q123">
        <f t="shared" si="137"/>
        <v>0</v>
      </c>
      <c r="R123">
        <f t="shared" si="138"/>
        <v>0</v>
      </c>
      <c r="S123">
        <f t="shared" si="139"/>
        <v>0</v>
      </c>
      <c r="T123">
        <f t="shared" si="140"/>
        <v>0</v>
      </c>
      <c r="U123">
        <f t="shared" si="141"/>
        <v>0</v>
      </c>
      <c r="V123">
        <f t="shared" si="142"/>
        <v>0</v>
      </c>
      <c r="W123">
        <f t="shared" si="143"/>
        <v>0</v>
      </c>
      <c r="X123">
        <f t="shared" si="144"/>
        <v>0</v>
      </c>
      <c r="Y123">
        <f t="shared" si="145"/>
        <v>0</v>
      </c>
      <c r="AA123">
        <v>34652952</v>
      </c>
      <c r="AB123">
        <f t="shared" si="146"/>
        <v>3.03</v>
      </c>
      <c r="AC123">
        <f t="shared" si="129"/>
        <v>3.03</v>
      </c>
      <c r="AD123">
        <f t="shared" si="130"/>
        <v>0</v>
      </c>
      <c r="AE123">
        <f t="shared" si="131"/>
        <v>0</v>
      </c>
      <c r="AF123">
        <f t="shared" si="132"/>
        <v>0</v>
      </c>
      <c r="AG123">
        <f t="shared" si="147"/>
        <v>0</v>
      </c>
      <c r="AH123">
        <f t="shared" si="133"/>
        <v>0</v>
      </c>
      <c r="AI123">
        <f t="shared" si="134"/>
        <v>0</v>
      </c>
      <c r="AJ123">
        <f t="shared" si="148"/>
        <v>0</v>
      </c>
      <c r="AK123">
        <v>3.03</v>
      </c>
      <c r="AL123" s="54">
        <f>'1.Смета.или.Акт'!F148</f>
        <v>3.03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90</v>
      </c>
      <c r="AU123">
        <v>52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'1.Смета.или.Акт'!J148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6</v>
      </c>
      <c r="BM123">
        <v>0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106</v>
      </c>
      <c r="CA123">
        <v>65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49"/>
        <v>1136</v>
      </c>
      <c r="CQ123">
        <f t="shared" si="150"/>
        <v>22.724999999999998</v>
      </c>
      <c r="CR123">
        <f t="shared" si="151"/>
        <v>0</v>
      </c>
      <c r="CS123">
        <f t="shared" si="152"/>
        <v>0</v>
      </c>
      <c r="CT123">
        <f t="shared" si="153"/>
        <v>0</v>
      </c>
      <c r="CU123">
        <f t="shared" si="154"/>
        <v>0</v>
      </c>
      <c r="CV123">
        <f t="shared" si="155"/>
        <v>0</v>
      </c>
      <c r="CW123">
        <f t="shared" si="156"/>
        <v>0</v>
      </c>
      <c r="CX123">
        <f t="shared" si="157"/>
        <v>0</v>
      </c>
      <c r="CY123">
        <f t="shared" si="158"/>
        <v>0</v>
      </c>
      <c r="CZ123">
        <f t="shared" si="159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45</v>
      </c>
      <c r="DW123" t="str">
        <f>'1.Смета.или.Акт'!D148</f>
        <v>шт.</v>
      </c>
      <c r="DX123">
        <v>1</v>
      </c>
      <c r="EE123">
        <v>32653299</v>
      </c>
      <c r="EF123">
        <v>20</v>
      </c>
      <c r="EG123" t="s">
        <v>47</v>
      </c>
      <c r="EH123">
        <v>0</v>
      </c>
      <c r="EI123" t="s">
        <v>6</v>
      </c>
      <c r="EJ123">
        <v>1</v>
      </c>
      <c r="EK123">
        <v>0</v>
      </c>
      <c r="EL123" t="s">
        <v>73</v>
      </c>
      <c r="EM123" t="s">
        <v>74</v>
      </c>
      <c r="EO123" t="s">
        <v>6</v>
      </c>
      <c r="EQ123">
        <v>0</v>
      </c>
      <c r="ER123">
        <v>3.29</v>
      </c>
      <c r="ES123" s="54">
        <f>'1.Смета.или.Акт'!F148</f>
        <v>3.03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22.73</v>
      </c>
      <c r="FQ123">
        <v>0</v>
      </c>
      <c r="FR123">
        <f t="shared" si="160"/>
        <v>0</v>
      </c>
      <c r="FS123">
        <v>0</v>
      </c>
      <c r="FV123" t="s">
        <v>24</v>
      </c>
      <c r="FW123" t="s">
        <v>25</v>
      </c>
      <c r="FX123">
        <v>106</v>
      </c>
      <c r="FY123">
        <v>65</v>
      </c>
      <c r="GA123" t="s">
        <v>183</v>
      </c>
      <c r="GD123">
        <v>0</v>
      </c>
      <c r="GF123">
        <v>-1316060349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1"/>
        <v>0</v>
      </c>
      <c r="GM123">
        <f t="shared" si="162"/>
        <v>1136</v>
      </c>
      <c r="GN123">
        <f t="shared" si="163"/>
        <v>1136</v>
      </c>
      <c r="GO123">
        <f t="shared" si="164"/>
        <v>0</v>
      </c>
      <c r="GP123">
        <f t="shared" si="165"/>
        <v>0</v>
      </c>
      <c r="GR123">
        <v>1</v>
      </c>
      <c r="GS123">
        <v>1</v>
      </c>
      <c r="GT123">
        <v>0</v>
      </c>
      <c r="GU123" t="s">
        <v>6</v>
      </c>
      <c r="GV123">
        <f t="shared" si="166"/>
        <v>0</v>
      </c>
      <c r="GW123">
        <v>1</v>
      </c>
      <c r="GX123">
        <f t="shared" si="167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123</v>
      </c>
      <c r="D124" s="2"/>
      <c r="E124" s="2" t="s">
        <v>184</v>
      </c>
      <c r="F124" s="2" t="s">
        <v>43</v>
      </c>
      <c r="G124" s="2" t="s">
        <v>185</v>
      </c>
      <c r="H124" s="2" t="s">
        <v>45</v>
      </c>
      <c r="I124" s="2">
        <f>I94*J124</f>
        <v>10</v>
      </c>
      <c r="J124" s="2">
        <v>10</v>
      </c>
      <c r="K124" s="2"/>
      <c r="L124" s="2"/>
      <c r="M124" s="2"/>
      <c r="N124" s="2"/>
      <c r="O124" s="2">
        <f t="shared" si="135"/>
        <v>84</v>
      </c>
      <c r="P124" s="2">
        <f t="shared" si="136"/>
        <v>84</v>
      </c>
      <c r="Q124" s="2">
        <f t="shared" si="137"/>
        <v>0</v>
      </c>
      <c r="R124" s="2">
        <f t="shared" si="138"/>
        <v>0</v>
      </c>
      <c r="S124" s="2">
        <f t="shared" si="139"/>
        <v>0</v>
      </c>
      <c r="T124" s="2">
        <f t="shared" si="140"/>
        <v>0</v>
      </c>
      <c r="U124" s="2">
        <f t="shared" si="141"/>
        <v>0</v>
      </c>
      <c r="V124" s="2">
        <f t="shared" si="142"/>
        <v>0</v>
      </c>
      <c r="W124" s="2">
        <f t="shared" si="143"/>
        <v>0</v>
      </c>
      <c r="X124" s="2">
        <f t="shared" si="144"/>
        <v>0</v>
      </c>
      <c r="Y124" s="2">
        <f t="shared" si="145"/>
        <v>0</v>
      </c>
      <c r="Z124" s="2"/>
      <c r="AA124" s="2">
        <v>34652951</v>
      </c>
      <c r="AB124" s="2">
        <f t="shared" si="146"/>
        <v>8.43</v>
      </c>
      <c r="AC124" s="2">
        <f t="shared" si="129"/>
        <v>8.43</v>
      </c>
      <c r="AD124" s="2">
        <f t="shared" si="130"/>
        <v>0</v>
      </c>
      <c r="AE124" s="2">
        <f t="shared" si="131"/>
        <v>0</v>
      </c>
      <c r="AF124" s="2">
        <f t="shared" si="132"/>
        <v>0</v>
      </c>
      <c r="AG124" s="2">
        <f t="shared" si="147"/>
        <v>0</v>
      </c>
      <c r="AH124" s="2">
        <f t="shared" si="133"/>
        <v>0</v>
      </c>
      <c r="AI124" s="2">
        <f t="shared" si="134"/>
        <v>0</v>
      </c>
      <c r="AJ124" s="2">
        <f t="shared" si="148"/>
        <v>0</v>
      </c>
      <c r="AK124" s="2">
        <v>8.43</v>
      </c>
      <c r="AL124" s="2">
        <v>8.43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49"/>
        <v>84</v>
      </c>
      <c r="CQ124" s="2">
        <f t="shared" si="150"/>
        <v>8.43</v>
      </c>
      <c r="CR124" s="2">
        <f t="shared" si="151"/>
        <v>0</v>
      </c>
      <c r="CS124" s="2">
        <f t="shared" si="152"/>
        <v>0</v>
      </c>
      <c r="CT124" s="2">
        <f t="shared" si="153"/>
        <v>0</v>
      </c>
      <c r="CU124" s="2">
        <f t="shared" si="154"/>
        <v>0</v>
      </c>
      <c r="CV124" s="2">
        <f t="shared" si="155"/>
        <v>0</v>
      </c>
      <c r="CW124" s="2">
        <f t="shared" si="156"/>
        <v>0</v>
      </c>
      <c r="CX124" s="2">
        <f t="shared" si="157"/>
        <v>0</v>
      </c>
      <c r="CY124" s="2">
        <f t="shared" si="158"/>
        <v>0</v>
      </c>
      <c r="CZ124" s="2">
        <f t="shared" si="159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45</v>
      </c>
      <c r="DW124" s="2" t="s">
        <v>45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47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73</v>
      </c>
      <c r="EM124" s="2" t="s">
        <v>74</v>
      </c>
      <c r="EN124" s="2"/>
      <c r="EO124" s="2" t="s">
        <v>6</v>
      </c>
      <c r="EP124" s="2"/>
      <c r="EQ124" s="2">
        <v>0</v>
      </c>
      <c r="ER124" s="2">
        <v>0</v>
      </c>
      <c r="ES124" s="2">
        <v>8.43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0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186</v>
      </c>
      <c r="GB124" s="2"/>
      <c r="GC124" s="2"/>
      <c r="GD124" s="2">
        <v>0</v>
      </c>
      <c r="GE124" s="2"/>
      <c r="GF124" s="2">
        <v>-289887447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1"/>
        <v>0</v>
      </c>
      <c r="GM124" s="2">
        <f t="shared" si="162"/>
        <v>84</v>
      </c>
      <c r="GN124" s="2">
        <f t="shared" si="163"/>
        <v>84</v>
      </c>
      <c r="GO124" s="2">
        <f t="shared" si="164"/>
        <v>0</v>
      </c>
      <c r="GP124" s="2">
        <f t="shared" si="165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6"/>
        <v>0</v>
      </c>
      <c r="GW124" s="2">
        <v>1</v>
      </c>
      <c r="GX124" s="2">
        <f t="shared" si="167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144</v>
      </c>
      <c r="E125" t="s">
        <v>184</v>
      </c>
      <c r="F125" t="str">
        <f>'1.Смета.или.Акт'!B150</f>
        <v>Накладная</v>
      </c>
      <c r="G125" t="str">
        <f>'1.Смета.или.Акт'!C150</f>
        <v>Наконечник ТМ</v>
      </c>
      <c r="H125" t="s">
        <v>45</v>
      </c>
      <c r="I125">
        <f>I95*J125</f>
        <v>10</v>
      </c>
      <c r="J125">
        <v>10</v>
      </c>
      <c r="O125">
        <f t="shared" si="135"/>
        <v>632</v>
      </c>
      <c r="P125">
        <f t="shared" si="136"/>
        <v>632</v>
      </c>
      <c r="Q125">
        <f t="shared" si="137"/>
        <v>0</v>
      </c>
      <c r="R125">
        <f t="shared" si="138"/>
        <v>0</v>
      </c>
      <c r="S125">
        <f t="shared" si="139"/>
        <v>0</v>
      </c>
      <c r="T125">
        <f t="shared" si="140"/>
        <v>0</v>
      </c>
      <c r="U125">
        <f t="shared" si="141"/>
        <v>0</v>
      </c>
      <c r="V125">
        <f t="shared" si="142"/>
        <v>0</v>
      </c>
      <c r="W125">
        <f t="shared" si="143"/>
        <v>0</v>
      </c>
      <c r="X125">
        <f t="shared" si="144"/>
        <v>0</v>
      </c>
      <c r="Y125">
        <f t="shared" si="145"/>
        <v>0</v>
      </c>
      <c r="AA125">
        <v>34652952</v>
      </c>
      <c r="AB125">
        <f t="shared" si="146"/>
        <v>8.43</v>
      </c>
      <c r="AC125">
        <f t="shared" si="129"/>
        <v>8.43</v>
      </c>
      <c r="AD125">
        <f t="shared" si="130"/>
        <v>0</v>
      </c>
      <c r="AE125">
        <f t="shared" si="131"/>
        <v>0</v>
      </c>
      <c r="AF125">
        <f t="shared" si="132"/>
        <v>0</v>
      </c>
      <c r="AG125">
        <f t="shared" si="147"/>
        <v>0</v>
      </c>
      <c r="AH125">
        <f t="shared" si="133"/>
        <v>0</v>
      </c>
      <c r="AI125">
        <f t="shared" si="134"/>
        <v>0</v>
      </c>
      <c r="AJ125">
        <f t="shared" si="148"/>
        <v>0</v>
      </c>
      <c r="AK125">
        <v>8.43</v>
      </c>
      <c r="AL125" s="54">
        <f>'1.Смета.или.Акт'!F150</f>
        <v>8.43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'1.Смета.или.Акт'!J150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49"/>
        <v>632</v>
      </c>
      <c r="CQ125">
        <f t="shared" si="150"/>
        <v>63.224999999999994</v>
      </c>
      <c r="CR125">
        <f t="shared" si="151"/>
        <v>0</v>
      </c>
      <c r="CS125">
        <f t="shared" si="152"/>
        <v>0</v>
      </c>
      <c r="CT125">
        <f t="shared" si="153"/>
        <v>0</v>
      </c>
      <c r="CU125">
        <f t="shared" si="154"/>
        <v>0</v>
      </c>
      <c r="CV125">
        <f t="shared" si="155"/>
        <v>0</v>
      </c>
      <c r="CW125">
        <f t="shared" si="156"/>
        <v>0</v>
      </c>
      <c r="CX125">
        <f t="shared" si="157"/>
        <v>0</v>
      </c>
      <c r="CY125">
        <f t="shared" si="158"/>
        <v>0</v>
      </c>
      <c r="CZ125">
        <f t="shared" si="159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45</v>
      </c>
      <c r="DW125" t="str">
        <f>'1.Смета.или.Акт'!D150</f>
        <v>шт.</v>
      </c>
      <c r="DX125">
        <v>1</v>
      </c>
      <c r="EE125">
        <v>32653299</v>
      </c>
      <c r="EF125">
        <v>20</v>
      </c>
      <c r="EG125" t="s">
        <v>47</v>
      </c>
      <c r="EH125">
        <v>0</v>
      </c>
      <c r="EI125" t="s">
        <v>6</v>
      </c>
      <c r="EJ125">
        <v>1</v>
      </c>
      <c r="EK125">
        <v>0</v>
      </c>
      <c r="EL125" t="s">
        <v>73</v>
      </c>
      <c r="EM125" t="s">
        <v>74</v>
      </c>
      <c r="EO125" t="s">
        <v>6</v>
      </c>
      <c r="EQ125">
        <v>0</v>
      </c>
      <c r="ER125">
        <v>9.17</v>
      </c>
      <c r="ES125" s="54">
        <f>'1.Смета.или.Акт'!F150</f>
        <v>8.43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63.24</v>
      </c>
      <c r="FQ125">
        <v>0</v>
      </c>
      <c r="FR125">
        <f t="shared" si="160"/>
        <v>0</v>
      </c>
      <c r="FS125">
        <v>0</v>
      </c>
      <c r="FV125" t="s">
        <v>24</v>
      </c>
      <c r="FW125" t="s">
        <v>25</v>
      </c>
      <c r="FX125">
        <v>106</v>
      </c>
      <c r="FY125">
        <v>65</v>
      </c>
      <c r="GA125" t="s">
        <v>186</v>
      </c>
      <c r="GD125">
        <v>0</v>
      </c>
      <c r="GF125">
        <v>-289887447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1"/>
        <v>0</v>
      </c>
      <c r="GM125">
        <f t="shared" si="162"/>
        <v>632</v>
      </c>
      <c r="GN125">
        <f t="shared" si="163"/>
        <v>632</v>
      </c>
      <c r="GO125">
        <f t="shared" si="164"/>
        <v>0</v>
      </c>
      <c r="GP125">
        <f t="shared" si="165"/>
        <v>0</v>
      </c>
      <c r="GR125">
        <v>1</v>
      </c>
      <c r="GS125">
        <v>1</v>
      </c>
      <c r="GT125">
        <v>0</v>
      </c>
      <c r="GU125" t="s">
        <v>6</v>
      </c>
      <c r="GV125">
        <f t="shared" si="166"/>
        <v>0</v>
      </c>
      <c r="GW125">
        <v>1</v>
      </c>
      <c r="GX125">
        <f t="shared" si="167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124</v>
      </c>
      <c r="D126" s="2"/>
      <c r="E126" s="2" t="s">
        <v>187</v>
      </c>
      <c r="F126" s="2" t="s">
        <v>43</v>
      </c>
      <c r="G126" s="2" t="s">
        <v>188</v>
      </c>
      <c r="H126" s="2" t="s">
        <v>45</v>
      </c>
      <c r="I126" s="2">
        <f>I94*J126</f>
        <v>48</v>
      </c>
      <c r="J126" s="2">
        <v>48</v>
      </c>
      <c r="K126" s="2"/>
      <c r="L126" s="2"/>
      <c r="M126" s="2"/>
      <c r="N126" s="2"/>
      <c r="O126" s="2">
        <f t="shared" si="135"/>
        <v>3560</v>
      </c>
      <c r="P126" s="2">
        <f t="shared" si="136"/>
        <v>3560</v>
      </c>
      <c r="Q126" s="2">
        <f t="shared" si="137"/>
        <v>0</v>
      </c>
      <c r="R126" s="2">
        <f t="shared" si="138"/>
        <v>0</v>
      </c>
      <c r="S126" s="2">
        <f t="shared" si="139"/>
        <v>0</v>
      </c>
      <c r="T126" s="2">
        <f t="shared" si="140"/>
        <v>0</v>
      </c>
      <c r="U126" s="2">
        <f t="shared" si="141"/>
        <v>0</v>
      </c>
      <c r="V126" s="2">
        <f t="shared" si="142"/>
        <v>0</v>
      </c>
      <c r="W126" s="2">
        <f t="shared" si="143"/>
        <v>0</v>
      </c>
      <c r="X126" s="2">
        <f t="shared" si="144"/>
        <v>0</v>
      </c>
      <c r="Y126" s="2">
        <f t="shared" si="145"/>
        <v>0</v>
      </c>
      <c r="Z126" s="2"/>
      <c r="AA126" s="2">
        <v>34652951</v>
      </c>
      <c r="AB126" s="2">
        <f t="shared" si="146"/>
        <v>74.16</v>
      </c>
      <c r="AC126" s="2">
        <f t="shared" si="129"/>
        <v>74.16</v>
      </c>
      <c r="AD126" s="2">
        <f t="shared" si="130"/>
        <v>0</v>
      </c>
      <c r="AE126" s="2">
        <f t="shared" si="131"/>
        <v>0</v>
      </c>
      <c r="AF126" s="2">
        <f t="shared" si="132"/>
        <v>0</v>
      </c>
      <c r="AG126" s="2">
        <f t="shared" si="147"/>
        <v>0</v>
      </c>
      <c r="AH126" s="2">
        <f t="shared" si="133"/>
        <v>0</v>
      </c>
      <c r="AI126" s="2">
        <f t="shared" si="134"/>
        <v>0</v>
      </c>
      <c r="AJ126" s="2">
        <f t="shared" si="148"/>
        <v>0</v>
      </c>
      <c r="AK126" s="2">
        <v>74.16</v>
      </c>
      <c r="AL126" s="2">
        <v>74.16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106</v>
      </c>
      <c r="AU126" s="2">
        <v>65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6</v>
      </c>
      <c r="BK126" s="2"/>
      <c r="BL126" s="2"/>
      <c r="BM126" s="2">
        <v>0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106</v>
      </c>
      <c r="CA126" s="2">
        <v>65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49"/>
        <v>3560</v>
      </c>
      <c r="CQ126" s="2">
        <f t="shared" si="150"/>
        <v>74.16</v>
      </c>
      <c r="CR126" s="2">
        <f t="shared" si="151"/>
        <v>0</v>
      </c>
      <c r="CS126" s="2">
        <f t="shared" si="152"/>
        <v>0</v>
      </c>
      <c r="CT126" s="2">
        <f t="shared" si="153"/>
        <v>0</v>
      </c>
      <c r="CU126" s="2">
        <f t="shared" si="154"/>
        <v>0</v>
      </c>
      <c r="CV126" s="2">
        <f t="shared" si="155"/>
        <v>0</v>
      </c>
      <c r="CW126" s="2">
        <f t="shared" si="156"/>
        <v>0</v>
      </c>
      <c r="CX126" s="2">
        <f t="shared" si="157"/>
        <v>0</v>
      </c>
      <c r="CY126" s="2">
        <f t="shared" si="158"/>
        <v>0</v>
      </c>
      <c r="CZ126" s="2">
        <f t="shared" si="159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1010</v>
      </c>
      <c r="DV126" s="2" t="s">
        <v>45</v>
      </c>
      <c r="DW126" s="2" t="s">
        <v>45</v>
      </c>
      <c r="DX126" s="2">
        <v>1</v>
      </c>
      <c r="DY126" s="2"/>
      <c r="DZ126" s="2"/>
      <c r="EA126" s="2"/>
      <c r="EB126" s="2"/>
      <c r="EC126" s="2"/>
      <c r="ED126" s="2"/>
      <c r="EE126" s="2">
        <v>32653299</v>
      </c>
      <c r="EF126" s="2">
        <v>20</v>
      </c>
      <c r="EG126" s="2" t="s">
        <v>47</v>
      </c>
      <c r="EH126" s="2">
        <v>0</v>
      </c>
      <c r="EI126" s="2" t="s">
        <v>6</v>
      </c>
      <c r="EJ126" s="2">
        <v>1</v>
      </c>
      <c r="EK126" s="2">
        <v>0</v>
      </c>
      <c r="EL126" s="2" t="s">
        <v>73</v>
      </c>
      <c r="EM126" s="2" t="s">
        <v>74</v>
      </c>
      <c r="EN126" s="2"/>
      <c r="EO126" s="2" t="s">
        <v>6</v>
      </c>
      <c r="EP126" s="2"/>
      <c r="EQ126" s="2">
        <v>0</v>
      </c>
      <c r="ER126" s="2">
        <v>0</v>
      </c>
      <c r="ES126" s="2">
        <v>74.16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0"/>
        <v>0</v>
      </c>
      <c r="FS126" s="2">
        <v>0</v>
      </c>
      <c r="FT126" s="2"/>
      <c r="FU126" s="2"/>
      <c r="FV126" s="2"/>
      <c r="FW126" s="2"/>
      <c r="FX126" s="2">
        <v>106</v>
      </c>
      <c r="FY126" s="2">
        <v>65</v>
      </c>
      <c r="FZ126" s="2"/>
      <c r="GA126" s="2" t="s">
        <v>189</v>
      </c>
      <c r="GB126" s="2"/>
      <c r="GC126" s="2"/>
      <c r="GD126" s="2">
        <v>0</v>
      </c>
      <c r="GE126" s="2"/>
      <c r="GF126" s="2">
        <v>-383266815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1"/>
        <v>0</v>
      </c>
      <c r="GM126" s="2">
        <f t="shared" si="162"/>
        <v>3560</v>
      </c>
      <c r="GN126" s="2">
        <f t="shared" si="163"/>
        <v>3560</v>
      </c>
      <c r="GO126" s="2">
        <f t="shared" si="164"/>
        <v>0</v>
      </c>
      <c r="GP126" s="2">
        <f t="shared" si="165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6"/>
        <v>0</v>
      </c>
      <c r="GW126" s="2">
        <v>1</v>
      </c>
      <c r="GX126" s="2">
        <f t="shared" si="167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145</v>
      </c>
      <c r="E127" t="s">
        <v>187</v>
      </c>
      <c r="F127" t="str">
        <f>'1.Смета.или.Акт'!B152</f>
        <v>Накладная</v>
      </c>
      <c r="G127" t="str">
        <f>'1.Смета.или.Акт'!C152</f>
        <v>Изоляторы подвесные</v>
      </c>
      <c r="H127" t="s">
        <v>45</v>
      </c>
      <c r="I127">
        <f>I95*J127</f>
        <v>48</v>
      </c>
      <c r="J127">
        <v>48</v>
      </c>
      <c r="O127">
        <f t="shared" si="135"/>
        <v>26698</v>
      </c>
      <c r="P127">
        <f t="shared" si="136"/>
        <v>26698</v>
      </c>
      <c r="Q127">
        <f t="shared" si="137"/>
        <v>0</v>
      </c>
      <c r="R127">
        <f t="shared" si="138"/>
        <v>0</v>
      </c>
      <c r="S127">
        <f t="shared" si="139"/>
        <v>0</v>
      </c>
      <c r="T127">
        <f t="shared" si="140"/>
        <v>0</v>
      </c>
      <c r="U127">
        <f t="shared" si="141"/>
        <v>0</v>
      </c>
      <c r="V127">
        <f t="shared" si="142"/>
        <v>0</v>
      </c>
      <c r="W127">
        <f t="shared" si="143"/>
        <v>0</v>
      </c>
      <c r="X127">
        <f t="shared" si="144"/>
        <v>0</v>
      </c>
      <c r="Y127">
        <f t="shared" si="145"/>
        <v>0</v>
      </c>
      <c r="AA127">
        <v>34652952</v>
      </c>
      <c r="AB127">
        <f t="shared" si="146"/>
        <v>74.16</v>
      </c>
      <c r="AC127">
        <f t="shared" si="129"/>
        <v>74.16</v>
      </c>
      <c r="AD127">
        <f t="shared" si="130"/>
        <v>0</v>
      </c>
      <c r="AE127">
        <f t="shared" si="131"/>
        <v>0</v>
      </c>
      <c r="AF127">
        <f t="shared" si="132"/>
        <v>0</v>
      </c>
      <c r="AG127">
        <f t="shared" si="147"/>
        <v>0</v>
      </c>
      <c r="AH127">
        <f t="shared" si="133"/>
        <v>0</v>
      </c>
      <c r="AI127">
        <f t="shared" si="134"/>
        <v>0</v>
      </c>
      <c r="AJ127">
        <f t="shared" si="148"/>
        <v>0</v>
      </c>
      <c r="AK127">
        <v>74.16</v>
      </c>
      <c r="AL127" s="54">
        <f>'1.Смета.или.Акт'!F152</f>
        <v>74.16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90</v>
      </c>
      <c r="AU127">
        <v>52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'1.Смета.или.Акт'!J152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6</v>
      </c>
      <c r="BM127">
        <v>0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106</v>
      </c>
      <c r="CA127">
        <v>65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49"/>
        <v>26698</v>
      </c>
      <c r="CQ127">
        <f t="shared" si="150"/>
        <v>556.19999999999993</v>
      </c>
      <c r="CR127">
        <f t="shared" si="151"/>
        <v>0</v>
      </c>
      <c r="CS127">
        <f t="shared" si="152"/>
        <v>0</v>
      </c>
      <c r="CT127">
        <f t="shared" si="153"/>
        <v>0</v>
      </c>
      <c r="CU127">
        <f t="shared" si="154"/>
        <v>0</v>
      </c>
      <c r="CV127">
        <f t="shared" si="155"/>
        <v>0</v>
      </c>
      <c r="CW127">
        <f t="shared" si="156"/>
        <v>0</v>
      </c>
      <c r="CX127">
        <f t="shared" si="157"/>
        <v>0</v>
      </c>
      <c r="CY127">
        <f t="shared" si="158"/>
        <v>0</v>
      </c>
      <c r="CZ127">
        <f t="shared" si="159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1010</v>
      </c>
      <c r="DV127" t="s">
        <v>45</v>
      </c>
      <c r="DW127" t="str">
        <f>'1.Смета.или.Акт'!D152</f>
        <v>шт.</v>
      </c>
      <c r="DX127">
        <v>1</v>
      </c>
      <c r="EE127">
        <v>32653299</v>
      </c>
      <c r="EF127">
        <v>20</v>
      </c>
      <c r="EG127" t="s">
        <v>47</v>
      </c>
      <c r="EH127">
        <v>0</v>
      </c>
      <c r="EI127" t="s">
        <v>6</v>
      </c>
      <c r="EJ127">
        <v>1</v>
      </c>
      <c r="EK127">
        <v>0</v>
      </c>
      <c r="EL127" t="s">
        <v>73</v>
      </c>
      <c r="EM127" t="s">
        <v>74</v>
      </c>
      <c r="EO127" t="s">
        <v>6</v>
      </c>
      <c r="EQ127">
        <v>0</v>
      </c>
      <c r="ER127">
        <v>80.61</v>
      </c>
      <c r="ES127" s="54">
        <f>'1.Смета.или.Акт'!F152</f>
        <v>74.16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556.23</v>
      </c>
      <c r="FQ127">
        <v>0</v>
      </c>
      <c r="FR127">
        <f t="shared" si="160"/>
        <v>0</v>
      </c>
      <c r="FS127">
        <v>0</v>
      </c>
      <c r="FV127" t="s">
        <v>24</v>
      </c>
      <c r="FW127" t="s">
        <v>25</v>
      </c>
      <c r="FX127">
        <v>106</v>
      </c>
      <c r="FY127">
        <v>65</v>
      </c>
      <c r="GA127" t="s">
        <v>189</v>
      </c>
      <c r="GD127">
        <v>0</v>
      </c>
      <c r="GF127">
        <v>-383266815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61"/>
        <v>0</v>
      </c>
      <c r="GM127">
        <f t="shared" si="162"/>
        <v>26698</v>
      </c>
      <c r="GN127">
        <f t="shared" si="163"/>
        <v>26698</v>
      </c>
      <c r="GO127">
        <f t="shared" si="164"/>
        <v>0</v>
      </c>
      <c r="GP127">
        <f t="shared" si="165"/>
        <v>0</v>
      </c>
      <c r="GR127">
        <v>1</v>
      </c>
      <c r="GS127">
        <v>1</v>
      </c>
      <c r="GT127">
        <v>0</v>
      </c>
      <c r="GU127" t="s">
        <v>6</v>
      </c>
      <c r="GV127">
        <f t="shared" si="166"/>
        <v>0</v>
      </c>
      <c r="GW127">
        <v>1</v>
      </c>
      <c r="GX127">
        <f t="shared" si="167"/>
        <v>0</v>
      </c>
      <c r="HA127">
        <v>0</v>
      </c>
      <c r="HB127">
        <v>0</v>
      </c>
      <c r="IK127">
        <v>0</v>
      </c>
    </row>
    <row r="128" spans="1:255" x14ac:dyDescent="0.2">
      <c r="A128" s="2">
        <v>17</v>
      </c>
      <c r="B128" s="2">
        <v>1</v>
      </c>
      <c r="C128" s="2">
        <f>ROW(SmtRes!A162)</f>
        <v>162</v>
      </c>
      <c r="D128" s="2">
        <f>ROW(EtalonRes!A148)</f>
        <v>148</v>
      </c>
      <c r="E128" s="2" t="s">
        <v>190</v>
      </c>
      <c r="F128" s="2" t="s">
        <v>191</v>
      </c>
      <c r="G128" s="2" t="s">
        <v>192</v>
      </c>
      <c r="H128" s="2" t="s">
        <v>17</v>
      </c>
      <c r="I128" s="2">
        <f>'1.Смета.или.Акт'!E155</f>
        <v>11</v>
      </c>
      <c r="J128" s="2">
        <v>0</v>
      </c>
      <c r="K128" s="2"/>
      <c r="L128" s="2"/>
      <c r="M128" s="2"/>
      <c r="N128" s="2"/>
      <c r="O128" s="2">
        <f t="shared" si="135"/>
        <v>1703</v>
      </c>
      <c r="P128" s="2">
        <f t="shared" si="136"/>
        <v>0</v>
      </c>
      <c r="Q128" s="2">
        <f t="shared" si="137"/>
        <v>1396</v>
      </c>
      <c r="R128" s="2">
        <f t="shared" si="138"/>
        <v>176</v>
      </c>
      <c r="S128" s="2">
        <f t="shared" si="139"/>
        <v>307</v>
      </c>
      <c r="T128" s="2">
        <f t="shared" si="140"/>
        <v>0</v>
      </c>
      <c r="U128" s="2">
        <f t="shared" si="141"/>
        <v>31.943999999999999</v>
      </c>
      <c r="V128" s="2">
        <f t="shared" si="142"/>
        <v>14.41</v>
      </c>
      <c r="W128" s="2">
        <f t="shared" si="143"/>
        <v>0</v>
      </c>
      <c r="X128" s="2">
        <f t="shared" si="144"/>
        <v>507</v>
      </c>
      <c r="Y128" s="2">
        <f t="shared" si="145"/>
        <v>290</v>
      </c>
      <c r="Z128" s="2"/>
      <c r="AA128" s="2">
        <v>34652951</v>
      </c>
      <c r="AB128" s="2">
        <f t="shared" si="146"/>
        <v>154.81</v>
      </c>
      <c r="AC128" s="2">
        <f>ROUND((ES128+(SUM(SmtRes!BC153:'SmtRes'!BC162)+SUM(EtalonRes!AL139:'EtalonRes'!AL148))),2)</f>
        <v>0</v>
      </c>
      <c r="AD128" s="2">
        <f>ROUND(((((ET128*1.2))-((EU128*1.2)))+AE128),2)</f>
        <v>126.87</v>
      </c>
      <c r="AE128" s="2">
        <f>ROUND(((EU128*1.2)),2)</f>
        <v>16.03</v>
      </c>
      <c r="AF128" s="2">
        <f>ROUND(((EV128*1.2)),2)</f>
        <v>27.94</v>
      </c>
      <c r="AG128" s="2">
        <f t="shared" si="147"/>
        <v>0</v>
      </c>
      <c r="AH128" s="2">
        <f>((EW128*1.2))</f>
        <v>2.9039999999999999</v>
      </c>
      <c r="AI128" s="2">
        <f>((EX128*1.2)+(SUM(SmtRes!BH153:'SmtRes'!BH162)+SUM(EtalonRes!AQ139:'EtalonRes'!AQ148)))</f>
        <v>1.31</v>
      </c>
      <c r="AJ128" s="2">
        <f t="shared" si="148"/>
        <v>0</v>
      </c>
      <c r="AK128" s="2">
        <v>442.39</v>
      </c>
      <c r="AL128" s="2">
        <v>313.38</v>
      </c>
      <c r="AM128" s="2">
        <v>105.73</v>
      </c>
      <c r="AN128" s="2">
        <v>13.36</v>
      </c>
      <c r="AO128" s="2">
        <v>23.28</v>
      </c>
      <c r="AP128" s="2">
        <v>0</v>
      </c>
      <c r="AQ128" s="2">
        <v>2.42</v>
      </c>
      <c r="AR128" s="2">
        <v>1.31</v>
      </c>
      <c r="AS128" s="2">
        <v>0</v>
      </c>
      <c r="AT128" s="2">
        <v>105</v>
      </c>
      <c r="AU128" s="2">
        <v>60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0</v>
      </c>
      <c r="BI128" s="2">
        <v>1</v>
      </c>
      <c r="BJ128" s="2" t="s">
        <v>193</v>
      </c>
      <c r="BK128" s="2"/>
      <c r="BL128" s="2"/>
      <c r="BM128" s="2">
        <v>33001</v>
      </c>
      <c r="BN128" s="2">
        <v>0</v>
      </c>
      <c r="BO128" s="2" t="s">
        <v>6</v>
      </c>
      <c r="BP128" s="2">
        <v>0</v>
      </c>
      <c r="BQ128" s="2">
        <v>1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105</v>
      </c>
      <c r="CA128" s="2">
        <v>60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491</v>
      </c>
      <c r="CO128" s="2">
        <v>0</v>
      </c>
      <c r="CP128" s="2">
        <f t="shared" si="149"/>
        <v>1703</v>
      </c>
      <c r="CQ128" s="2">
        <f t="shared" si="150"/>
        <v>0</v>
      </c>
      <c r="CR128" s="2">
        <f t="shared" si="151"/>
        <v>126.87</v>
      </c>
      <c r="CS128" s="2">
        <f t="shared" si="152"/>
        <v>16.03</v>
      </c>
      <c r="CT128" s="2">
        <f t="shared" si="153"/>
        <v>27.94</v>
      </c>
      <c r="CU128" s="2">
        <f t="shared" si="154"/>
        <v>0</v>
      </c>
      <c r="CV128" s="2">
        <f t="shared" si="155"/>
        <v>2.9039999999999999</v>
      </c>
      <c r="CW128" s="2">
        <f t="shared" si="156"/>
        <v>1.31</v>
      </c>
      <c r="CX128" s="2">
        <f t="shared" si="157"/>
        <v>0</v>
      </c>
      <c r="CY128" s="2">
        <f t="shared" si="158"/>
        <v>507.15</v>
      </c>
      <c r="CZ128" s="2">
        <f t="shared" si="159"/>
        <v>289.8</v>
      </c>
      <c r="DA128" s="2"/>
      <c r="DB128" s="2"/>
      <c r="DC128" s="2" t="s">
        <v>6</v>
      </c>
      <c r="DD128" s="2" t="s">
        <v>6</v>
      </c>
      <c r="DE128" s="2" t="s">
        <v>19</v>
      </c>
      <c r="DF128" s="2" t="s">
        <v>19</v>
      </c>
      <c r="DG128" s="2" t="s">
        <v>19</v>
      </c>
      <c r="DH128" s="2" t="s">
        <v>6</v>
      </c>
      <c r="DI128" s="2" t="s">
        <v>19</v>
      </c>
      <c r="DJ128" s="2" t="s">
        <v>19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1013</v>
      </c>
      <c r="DV128" s="2" t="s">
        <v>17</v>
      </c>
      <c r="DW128" s="2" t="s">
        <v>17</v>
      </c>
      <c r="DX128" s="2">
        <v>1</v>
      </c>
      <c r="DY128" s="2"/>
      <c r="DZ128" s="2"/>
      <c r="EA128" s="2"/>
      <c r="EB128" s="2"/>
      <c r="EC128" s="2"/>
      <c r="ED128" s="2"/>
      <c r="EE128" s="2">
        <v>32653413</v>
      </c>
      <c r="EF128" s="2">
        <v>1</v>
      </c>
      <c r="EG128" s="2" t="s">
        <v>20</v>
      </c>
      <c r="EH128" s="2">
        <v>0</v>
      </c>
      <c r="EI128" s="2" t="s">
        <v>6</v>
      </c>
      <c r="EJ128" s="2">
        <v>1</v>
      </c>
      <c r="EK128" s="2">
        <v>33001</v>
      </c>
      <c r="EL128" s="2" t="s">
        <v>21</v>
      </c>
      <c r="EM128" s="2" t="s">
        <v>22</v>
      </c>
      <c r="EN128" s="2"/>
      <c r="EO128" s="2" t="s">
        <v>23</v>
      </c>
      <c r="EP128" s="2"/>
      <c r="EQ128" s="2">
        <v>0</v>
      </c>
      <c r="ER128" s="2">
        <v>442.39</v>
      </c>
      <c r="ES128" s="2">
        <v>313.38</v>
      </c>
      <c r="ET128" s="2">
        <v>105.73</v>
      </c>
      <c r="EU128" s="2">
        <v>13.36</v>
      </c>
      <c r="EV128" s="2">
        <v>23.28</v>
      </c>
      <c r="EW128" s="2">
        <v>2.42</v>
      </c>
      <c r="EX128" s="2">
        <v>1.31</v>
      </c>
      <c r="EY128" s="2">
        <v>1</v>
      </c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0"/>
        <v>0</v>
      </c>
      <c r="FS128" s="2">
        <v>0</v>
      </c>
      <c r="FT128" s="2"/>
      <c r="FU128" s="2"/>
      <c r="FV128" s="2"/>
      <c r="FW128" s="2"/>
      <c r="FX128" s="2">
        <v>105</v>
      </c>
      <c r="FY128" s="2">
        <v>60</v>
      </c>
      <c r="FZ128" s="2"/>
      <c r="GA128" s="2" t="s">
        <v>6</v>
      </c>
      <c r="GB128" s="2"/>
      <c r="GC128" s="2"/>
      <c r="GD128" s="2">
        <v>0</v>
      </c>
      <c r="GE128" s="2"/>
      <c r="GF128" s="2">
        <v>63259010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1"/>
        <v>0</v>
      </c>
      <c r="GM128" s="2">
        <f t="shared" si="162"/>
        <v>2500</v>
      </c>
      <c r="GN128" s="2">
        <f t="shared" si="163"/>
        <v>2500</v>
      </c>
      <c r="GO128" s="2">
        <f t="shared" si="164"/>
        <v>0</v>
      </c>
      <c r="GP128" s="2">
        <f t="shared" si="165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6"/>
        <v>0</v>
      </c>
      <c r="GW128" s="2">
        <v>1</v>
      </c>
      <c r="GX128" s="2">
        <f t="shared" si="167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17</v>
      </c>
      <c r="B129">
        <v>1</v>
      </c>
      <c r="C129">
        <f>ROW(SmtRes!A172)</f>
        <v>172</v>
      </c>
      <c r="D129">
        <f>ROW(EtalonRes!A158)</f>
        <v>158</v>
      </c>
      <c r="E129" t="s">
        <v>190</v>
      </c>
      <c r="F129" t="s">
        <v>191</v>
      </c>
      <c r="G129" t="s">
        <v>192</v>
      </c>
      <c r="H129" t="s">
        <v>17</v>
      </c>
      <c r="I129">
        <f>'1.Смета.или.Акт'!E155</f>
        <v>11</v>
      </c>
      <c r="J129">
        <v>0</v>
      </c>
      <c r="O129">
        <f t="shared" si="135"/>
        <v>23069</v>
      </c>
      <c r="P129">
        <f t="shared" si="136"/>
        <v>0</v>
      </c>
      <c r="Q129">
        <f t="shared" si="137"/>
        <v>17445</v>
      </c>
      <c r="R129">
        <f t="shared" si="138"/>
        <v>3227</v>
      </c>
      <c r="S129">
        <f t="shared" si="139"/>
        <v>5624</v>
      </c>
      <c r="T129">
        <f t="shared" si="140"/>
        <v>0</v>
      </c>
      <c r="U129">
        <f t="shared" si="141"/>
        <v>31.943999999999999</v>
      </c>
      <c r="V129">
        <f t="shared" si="142"/>
        <v>14.41</v>
      </c>
      <c r="W129">
        <f t="shared" si="143"/>
        <v>0</v>
      </c>
      <c r="X129">
        <f t="shared" si="144"/>
        <v>7877</v>
      </c>
      <c r="Y129">
        <f t="shared" si="145"/>
        <v>4248</v>
      </c>
      <c r="AA129">
        <v>34652952</v>
      </c>
      <c r="AB129">
        <f t="shared" si="146"/>
        <v>154.81</v>
      </c>
      <c r="AC129">
        <f>ROUND((ES129+(SUM(SmtRes!BC163:'SmtRes'!BC172)+SUM(EtalonRes!AL149:'EtalonRes'!AL158))),2)</f>
        <v>0</v>
      </c>
      <c r="AD129">
        <f>ROUND(((((ET129*1.2))-((EU129*1.2)))+AE129),2)</f>
        <v>126.87</v>
      </c>
      <c r="AE129">
        <f>ROUND(((EU129*1.2)),2)</f>
        <v>16.03</v>
      </c>
      <c r="AF129">
        <f>ROUND(((EV129*1.2)),2)</f>
        <v>27.94</v>
      </c>
      <c r="AG129">
        <f t="shared" si="147"/>
        <v>0</v>
      </c>
      <c r="AH129">
        <f>((EW129*1.2))</f>
        <v>2.9039999999999999</v>
      </c>
      <c r="AI129">
        <f>((EX129*1.2)+(SUM(SmtRes!BH163:'SmtRes'!BH172)+SUM(EtalonRes!AQ149:'EtalonRes'!AQ158)))</f>
        <v>1.31</v>
      </c>
      <c r="AJ129">
        <f t="shared" si="148"/>
        <v>0</v>
      </c>
      <c r="AK129">
        <f>AL129+AM129+AO129</f>
        <v>442.39</v>
      </c>
      <c r="AL129">
        <v>313.38</v>
      </c>
      <c r="AM129" s="54">
        <f>'1.Смета.или.Акт'!F157</f>
        <v>105.73</v>
      </c>
      <c r="AN129" s="54">
        <f>'1.Смета.или.Акт'!F158</f>
        <v>13.36</v>
      </c>
      <c r="AO129" s="54">
        <f>'1.Смета.или.Акт'!F156</f>
        <v>23.28</v>
      </c>
      <c r="AP129">
        <v>0</v>
      </c>
      <c r="AQ129">
        <f>'1.Смета.или.Акт'!E161</f>
        <v>2.42</v>
      </c>
      <c r="AR129">
        <v>1.31</v>
      </c>
      <c r="AS129">
        <v>0</v>
      </c>
      <c r="AT129">
        <v>89</v>
      </c>
      <c r="AU129">
        <v>48</v>
      </c>
      <c r="AV129">
        <v>1</v>
      </c>
      <c r="AW129">
        <v>1</v>
      </c>
      <c r="AZ129">
        <v>1</v>
      </c>
      <c r="BA129">
        <f>'1.Смета.или.Акт'!J156</f>
        <v>18.3</v>
      </c>
      <c r="BB129">
        <f>'1.Смета.или.Акт'!J157</f>
        <v>12.5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0</v>
      </c>
      <c r="BI129">
        <v>1</v>
      </c>
      <c r="BJ129" t="s">
        <v>193</v>
      </c>
      <c r="BM129">
        <v>33001</v>
      </c>
      <c r="BN129">
        <v>0</v>
      </c>
      <c r="BO129" t="s">
        <v>6</v>
      </c>
      <c r="BP129">
        <v>0</v>
      </c>
      <c r="BQ129">
        <v>1</v>
      </c>
      <c r="BR129">
        <v>0</v>
      </c>
      <c r="BS129">
        <f>'1.Смета.или.Акт'!J158</f>
        <v>18.3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105</v>
      </c>
      <c r="CA129">
        <v>60</v>
      </c>
      <c r="CF129">
        <v>0</v>
      </c>
      <c r="CG129">
        <v>0</v>
      </c>
      <c r="CM129">
        <v>0</v>
      </c>
      <c r="CN129" t="s">
        <v>491</v>
      </c>
      <c r="CO129">
        <v>0</v>
      </c>
      <c r="CP129">
        <f t="shared" si="149"/>
        <v>23069</v>
      </c>
      <c r="CQ129">
        <f t="shared" si="150"/>
        <v>0</v>
      </c>
      <c r="CR129">
        <f t="shared" si="151"/>
        <v>1585.875</v>
      </c>
      <c r="CS129">
        <f t="shared" si="152"/>
        <v>293.34900000000005</v>
      </c>
      <c r="CT129">
        <f t="shared" si="153"/>
        <v>511.30200000000002</v>
      </c>
      <c r="CU129">
        <f t="shared" si="154"/>
        <v>0</v>
      </c>
      <c r="CV129">
        <f t="shared" si="155"/>
        <v>2.9039999999999999</v>
      </c>
      <c r="CW129">
        <f t="shared" si="156"/>
        <v>1.31</v>
      </c>
      <c r="CX129">
        <f t="shared" si="157"/>
        <v>0</v>
      </c>
      <c r="CY129">
        <f t="shared" si="158"/>
        <v>7877.39</v>
      </c>
      <c r="CZ129">
        <f t="shared" si="159"/>
        <v>4248.4799999999996</v>
      </c>
      <c r="DC129" t="s">
        <v>6</v>
      </c>
      <c r="DD129" t="s">
        <v>6</v>
      </c>
      <c r="DE129" t="s">
        <v>19</v>
      </c>
      <c r="DF129" t="s">
        <v>19</v>
      </c>
      <c r="DG129" t="s">
        <v>19</v>
      </c>
      <c r="DH129" t="s">
        <v>6</v>
      </c>
      <c r="DI129" t="s">
        <v>19</v>
      </c>
      <c r="DJ129" t="s">
        <v>19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1013</v>
      </c>
      <c r="DV129" t="s">
        <v>17</v>
      </c>
      <c r="DW129" t="str">
        <f>'1.Смета.или.Акт'!D155</f>
        <v>ШТ</v>
      </c>
      <c r="DX129">
        <v>1</v>
      </c>
      <c r="EE129">
        <v>32653413</v>
      </c>
      <c r="EF129">
        <v>1</v>
      </c>
      <c r="EG129" t="s">
        <v>20</v>
      </c>
      <c r="EH129">
        <v>0</v>
      </c>
      <c r="EI129" t="s">
        <v>6</v>
      </c>
      <c r="EJ129">
        <v>1</v>
      </c>
      <c r="EK129">
        <v>33001</v>
      </c>
      <c r="EL129" t="s">
        <v>21</v>
      </c>
      <c r="EM129" t="s">
        <v>22</v>
      </c>
      <c r="EO129" t="s">
        <v>23</v>
      </c>
      <c r="EQ129">
        <v>0</v>
      </c>
      <c r="ER129">
        <f>ES129+ET129+EV129</f>
        <v>442.39</v>
      </c>
      <c r="ES129">
        <v>313.38</v>
      </c>
      <c r="ET129" s="54">
        <f>'1.Смета.или.Акт'!F157</f>
        <v>105.73</v>
      </c>
      <c r="EU129" s="54">
        <f>'1.Смета.или.Акт'!F158</f>
        <v>13.36</v>
      </c>
      <c r="EV129" s="54">
        <f>'1.Смета.или.Акт'!F156</f>
        <v>23.28</v>
      </c>
      <c r="EW129">
        <f>'1.Смета.или.Акт'!E161</f>
        <v>2.42</v>
      </c>
      <c r="EX129">
        <v>1.31</v>
      </c>
      <c r="EY129">
        <v>1</v>
      </c>
      <c r="FQ129">
        <v>0</v>
      </c>
      <c r="FR129">
        <f t="shared" si="160"/>
        <v>0</v>
      </c>
      <c r="FS129">
        <v>0</v>
      </c>
      <c r="FV129" t="s">
        <v>24</v>
      </c>
      <c r="FW129" t="s">
        <v>25</v>
      </c>
      <c r="FX129">
        <v>105</v>
      </c>
      <c r="FY129">
        <v>60</v>
      </c>
      <c r="GA129" t="s">
        <v>6</v>
      </c>
      <c r="GD129">
        <v>0</v>
      </c>
      <c r="GF129">
        <v>63259010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1"/>
        <v>0</v>
      </c>
      <c r="GM129">
        <f t="shared" si="162"/>
        <v>35194</v>
      </c>
      <c r="GN129">
        <f t="shared" si="163"/>
        <v>35194</v>
      </c>
      <c r="GO129">
        <f t="shared" si="164"/>
        <v>0</v>
      </c>
      <c r="GP129">
        <f t="shared" si="165"/>
        <v>0</v>
      </c>
      <c r="GR129">
        <v>0</v>
      </c>
      <c r="GS129">
        <v>3</v>
      </c>
      <c r="GT129">
        <v>0</v>
      </c>
      <c r="GU129" t="s">
        <v>6</v>
      </c>
      <c r="GV129">
        <f t="shared" si="166"/>
        <v>0</v>
      </c>
      <c r="GW129">
        <v>18.3</v>
      </c>
      <c r="GX129">
        <f t="shared" si="167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162</v>
      </c>
      <c r="D130" s="2"/>
      <c r="E130" s="2" t="s">
        <v>194</v>
      </c>
      <c r="F130" s="2" t="s">
        <v>43</v>
      </c>
      <c r="G130" s="2" t="s">
        <v>170</v>
      </c>
      <c r="H130" s="2" t="s">
        <v>45</v>
      </c>
      <c r="I130" s="2">
        <f>I128*J130</f>
        <v>20</v>
      </c>
      <c r="J130" s="2">
        <v>1.8181818181818181</v>
      </c>
      <c r="K130" s="2"/>
      <c r="L130" s="2"/>
      <c r="M130" s="2"/>
      <c r="N130" s="2"/>
      <c r="O130" s="2">
        <f t="shared" si="135"/>
        <v>843</v>
      </c>
      <c r="P130" s="2">
        <f t="shared" si="136"/>
        <v>843</v>
      </c>
      <c r="Q130" s="2">
        <f t="shared" si="137"/>
        <v>0</v>
      </c>
      <c r="R130" s="2">
        <f t="shared" si="138"/>
        <v>0</v>
      </c>
      <c r="S130" s="2">
        <f t="shared" si="139"/>
        <v>0</v>
      </c>
      <c r="T130" s="2">
        <f t="shared" si="140"/>
        <v>0</v>
      </c>
      <c r="U130" s="2">
        <f t="shared" si="141"/>
        <v>0</v>
      </c>
      <c r="V130" s="2">
        <f t="shared" si="142"/>
        <v>0</v>
      </c>
      <c r="W130" s="2">
        <f t="shared" si="143"/>
        <v>0</v>
      </c>
      <c r="X130" s="2">
        <f t="shared" si="144"/>
        <v>0</v>
      </c>
      <c r="Y130" s="2">
        <f t="shared" si="145"/>
        <v>0</v>
      </c>
      <c r="Z130" s="2"/>
      <c r="AA130" s="2">
        <v>34652951</v>
      </c>
      <c r="AB130" s="2">
        <f t="shared" si="146"/>
        <v>42.16</v>
      </c>
      <c r="AC130" s="2">
        <f t="shared" ref="AC130:AC141" si="168">ROUND((ES130),2)</f>
        <v>42.16</v>
      </c>
      <c r="AD130" s="2">
        <f t="shared" ref="AD130:AD141" si="169">ROUND((((ET130)-(EU130))+AE130),2)</f>
        <v>0</v>
      </c>
      <c r="AE130" s="2">
        <f t="shared" ref="AE130:AE141" si="170">ROUND((EU130),2)</f>
        <v>0</v>
      </c>
      <c r="AF130" s="2">
        <f t="shared" ref="AF130:AF141" si="171">ROUND((EV130),2)</f>
        <v>0</v>
      </c>
      <c r="AG130" s="2">
        <f t="shared" si="147"/>
        <v>0</v>
      </c>
      <c r="AH130" s="2">
        <f t="shared" ref="AH130:AH141" si="172">(EW130)</f>
        <v>0</v>
      </c>
      <c r="AI130" s="2">
        <f t="shared" ref="AI130:AI141" si="173">(EX130)</f>
        <v>0</v>
      </c>
      <c r="AJ130" s="2">
        <f t="shared" si="148"/>
        <v>0</v>
      </c>
      <c r="AK130" s="2">
        <v>42.16</v>
      </c>
      <c r="AL130" s="2">
        <v>42.16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160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49"/>
        <v>843</v>
      </c>
      <c r="CQ130" s="2">
        <f t="shared" si="150"/>
        <v>42.16</v>
      </c>
      <c r="CR130" s="2">
        <f t="shared" si="151"/>
        <v>0</v>
      </c>
      <c r="CS130" s="2">
        <f t="shared" si="152"/>
        <v>0</v>
      </c>
      <c r="CT130" s="2">
        <f t="shared" si="153"/>
        <v>0</v>
      </c>
      <c r="CU130" s="2">
        <f t="shared" si="154"/>
        <v>0</v>
      </c>
      <c r="CV130" s="2">
        <f t="shared" si="155"/>
        <v>0</v>
      </c>
      <c r="CW130" s="2">
        <f t="shared" si="156"/>
        <v>0</v>
      </c>
      <c r="CX130" s="2">
        <f t="shared" si="157"/>
        <v>0</v>
      </c>
      <c r="CY130" s="2">
        <f t="shared" si="158"/>
        <v>0</v>
      </c>
      <c r="CZ130" s="2">
        <f t="shared" si="159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45</v>
      </c>
      <c r="DW130" s="2" t="s">
        <v>45</v>
      </c>
      <c r="DX130" s="2">
        <v>1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47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48</v>
      </c>
      <c r="EM130" s="2" t="s">
        <v>49</v>
      </c>
      <c r="EN130" s="2"/>
      <c r="EO130" s="2" t="s">
        <v>6</v>
      </c>
      <c r="EP130" s="2"/>
      <c r="EQ130" s="2">
        <v>0</v>
      </c>
      <c r="ER130" s="2">
        <v>6143.8</v>
      </c>
      <c r="ES130" s="2">
        <v>42.16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0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172</v>
      </c>
      <c r="GB130" s="2"/>
      <c r="GC130" s="2"/>
      <c r="GD130" s="2">
        <v>0</v>
      </c>
      <c r="GE130" s="2"/>
      <c r="GF130" s="2">
        <v>144076917</v>
      </c>
      <c r="GG130" s="2">
        <v>2</v>
      </c>
      <c r="GH130" s="2">
        <v>4</v>
      </c>
      <c r="GI130" s="2">
        <v>-2</v>
      </c>
      <c r="GJ130" s="2">
        <v>0</v>
      </c>
      <c r="GK130" s="2">
        <f>ROUND(R130*(R12)/100,0)</f>
        <v>0</v>
      </c>
      <c r="GL130" s="2">
        <f t="shared" si="161"/>
        <v>0</v>
      </c>
      <c r="GM130" s="2">
        <f t="shared" si="162"/>
        <v>843</v>
      </c>
      <c r="GN130" s="2">
        <f t="shared" si="163"/>
        <v>843</v>
      </c>
      <c r="GO130" s="2">
        <f t="shared" si="164"/>
        <v>0</v>
      </c>
      <c r="GP130" s="2">
        <f t="shared" si="165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66"/>
        <v>0</v>
      </c>
      <c r="GW130" s="2">
        <v>1</v>
      </c>
      <c r="GX130" s="2">
        <f t="shared" si="167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172</v>
      </c>
      <c r="E131" t="s">
        <v>194</v>
      </c>
      <c r="F131" t="str">
        <f>'1.Смета.или.Акт'!B162</f>
        <v>Накладная</v>
      </c>
      <c r="G131" t="str">
        <f>'1.Смета.или.Акт'!C162</f>
        <v>Вязка спиральная ВС</v>
      </c>
      <c r="H131" t="s">
        <v>45</v>
      </c>
      <c r="I131">
        <f>I129*J131</f>
        <v>20</v>
      </c>
      <c r="J131">
        <v>1.8181818181818181</v>
      </c>
      <c r="O131">
        <f t="shared" si="135"/>
        <v>6324</v>
      </c>
      <c r="P131">
        <f t="shared" si="136"/>
        <v>6324</v>
      </c>
      <c r="Q131">
        <f t="shared" si="137"/>
        <v>0</v>
      </c>
      <c r="R131">
        <f t="shared" si="138"/>
        <v>0</v>
      </c>
      <c r="S131">
        <f t="shared" si="139"/>
        <v>0</v>
      </c>
      <c r="T131">
        <f t="shared" si="140"/>
        <v>0</v>
      </c>
      <c r="U131">
        <f t="shared" si="141"/>
        <v>0</v>
      </c>
      <c r="V131">
        <f t="shared" si="142"/>
        <v>0</v>
      </c>
      <c r="W131">
        <f t="shared" si="143"/>
        <v>0</v>
      </c>
      <c r="X131">
        <f t="shared" si="144"/>
        <v>0</v>
      </c>
      <c r="Y131">
        <f t="shared" si="145"/>
        <v>0</v>
      </c>
      <c r="AA131">
        <v>34652952</v>
      </c>
      <c r="AB131">
        <f t="shared" si="146"/>
        <v>42.16</v>
      </c>
      <c r="AC131">
        <f t="shared" si="168"/>
        <v>42.16</v>
      </c>
      <c r="AD131">
        <f t="shared" si="169"/>
        <v>0</v>
      </c>
      <c r="AE131">
        <f t="shared" si="170"/>
        <v>0</v>
      </c>
      <c r="AF131">
        <f t="shared" si="171"/>
        <v>0</v>
      </c>
      <c r="AG131">
        <f t="shared" si="147"/>
        <v>0</v>
      </c>
      <c r="AH131">
        <f t="shared" si="172"/>
        <v>0</v>
      </c>
      <c r="AI131">
        <f t="shared" si="173"/>
        <v>0</v>
      </c>
      <c r="AJ131">
        <f t="shared" si="148"/>
        <v>0</v>
      </c>
      <c r="AK131">
        <v>42.16</v>
      </c>
      <c r="AL131" s="54">
        <f>'1.Смета.или.Акт'!F162</f>
        <v>42.16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'1.Смета.или.Акт'!J162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160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49"/>
        <v>6324</v>
      </c>
      <c r="CQ131">
        <f t="shared" si="150"/>
        <v>316.2</v>
      </c>
      <c r="CR131">
        <f t="shared" si="151"/>
        <v>0</v>
      </c>
      <c r="CS131">
        <f t="shared" si="152"/>
        <v>0</v>
      </c>
      <c r="CT131">
        <f t="shared" si="153"/>
        <v>0</v>
      </c>
      <c r="CU131">
        <f t="shared" si="154"/>
        <v>0</v>
      </c>
      <c r="CV131">
        <f t="shared" si="155"/>
        <v>0</v>
      </c>
      <c r="CW131">
        <f t="shared" si="156"/>
        <v>0</v>
      </c>
      <c r="CX131">
        <f t="shared" si="157"/>
        <v>0</v>
      </c>
      <c r="CY131">
        <f t="shared" si="158"/>
        <v>0</v>
      </c>
      <c r="CZ131">
        <f t="shared" si="159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45</v>
      </c>
      <c r="DW131" t="str">
        <f>'1.Смета.или.Акт'!D162</f>
        <v>шт.</v>
      </c>
      <c r="DX131">
        <v>1</v>
      </c>
      <c r="EE131">
        <v>32653291</v>
      </c>
      <c r="EF131">
        <v>20</v>
      </c>
      <c r="EG131" t="s">
        <v>47</v>
      </c>
      <c r="EH131">
        <v>0</v>
      </c>
      <c r="EI131" t="s">
        <v>6</v>
      </c>
      <c r="EJ131">
        <v>1</v>
      </c>
      <c r="EK131">
        <v>500001</v>
      </c>
      <c r="EL131" t="s">
        <v>48</v>
      </c>
      <c r="EM131" t="s">
        <v>49</v>
      </c>
      <c r="EO131" t="s">
        <v>6</v>
      </c>
      <c r="EQ131">
        <v>0</v>
      </c>
      <c r="ER131">
        <v>45.82</v>
      </c>
      <c r="ES131" s="54">
        <f>'1.Смета.или.Акт'!F162</f>
        <v>42.16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316.18</v>
      </c>
      <c r="FQ131">
        <v>0</v>
      </c>
      <c r="FR131">
        <f t="shared" si="160"/>
        <v>0</v>
      </c>
      <c r="FS131">
        <v>0</v>
      </c>
      <c r="FX131">
        <v>0</v>
      </c>
      <c r="FY131">
        <v>0</v>
      </c>
      <c r="GA131" t="s">
        <v>172</v>
      </c>
      <c r="GD131">
        <v>0</v>
      </c>
      <c r="GF131">
        <v>144076917</v>
      </c>
      <c r="GG131">
        <v>2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61"/>
        <v>0</v>
      </c>
      <c r="GM131">
        <f t="shared" si="162"/>
        <v>6324</v>
      </c>
      <c r="GN131">
        <f t="shared" si="163"/>
        <v>6324</v>
      </c>
      <c r="GO131">
        <f t="shared" si="164"/>
        <v>0</v>
      </c>
      <c r="GP131">
        <f t="shared" si="165"/>
        <v>0</v>
      </c>
      <c r="GR131">
        <v>1</v>
      </c>
      <c r="GS131">
        <v>1</v>
      </c>
      <c r="GT131">
        <v>0</v>
      </c>
      <c r="GU131" t="s">
        <v>6</v>
      </c>
      <c r="GV131">
        <f t="shared" si="166"/>
        <v>0</v>
      </c>
      <c r="GW131">
        <v>1</v>
      </c>
      <c r="GX131">
        <f t="shared" si="167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157</v>
      </c>
      <c r="D132" s="2"/>
      <c r="E132" s="2" t="s">
        <v>195</v>
      </c>
      <c r="F132" s="2" t="s">
        <v>196</v>
      </c>
      <c r="G132" s="2" t="s">
        <v>197</v>
      </c>
      <c r="H132" s="2" t="s">
        <v>62</v>
      </c>
      <c r="I132" s="2">
        <f>I128*J132</f>
        <v>0</v>
      </c>
      <c r="J132" s="2">
        <v>0</v>
      </c>
      <c r="K132" s="2"/>
      <c r="L132" s="2"/>
      <c r="M132" s="2"/>
      <c r="N132" s="2"/>
      <c r="O132" s="2">
        <f t="shared" si="135"/>
        <v>0</v>
      </c>
      <c r="P132" s="2">
        <f t="shared" si="136"/>
        <v>0</v>
      </c>
      <c r="Q132" s="2">
        <f t="shared" si="137"/>
        <v>0</v>
      </c>
      <c r="R132" s="2">
        <f t="shared" si="138"/>
        <v>0</v>
      </c>
      <c r="S132" s="2">
        <f t="shared" si="139"/>
        <v>0</v>
      </c>
      <c r="T132" s="2">
        <f t="shared" si="140"/>
        <v>0</v>
      </c>
      <c r="U132" s="2">
        <f t="shared" si="141"/>
        <v>0</v>
      </c>
      <c r="V132" s="2">
        <f t="shared" si="142"/>
        <v>0</v>
      </c>
      <c r="W132" s="2">
        <f t="shared" si="143"/>
        <v>0</v>
      </c>
      <c r="X132" s="2">
        <f t="shared" si="144"/>
        <v>0</v>
      </c>
      <c r="Y132" s="2">
        <f t="shared" si="145"/>
        <v>0</v>
      </c>
      <c r="Z132" s="2"/>
      <c r="AA132" s="2">
        <v>34652951</v>
      </c>
      <c r="AB132" s="2">
        <f t="shared" si="146"/>
        <v>0</v>
      </c>
      <c r="AC132" s="2">
        <f t="shared" si="168"/>
        <v>0</v>
      </c>
      <c r="AD132" s="2">
        <f t="shared" si="169"/>
        <v>0</v>
      </c>
      <c r="AE132" s="2">
        <f t="shared" si="170"/>
        <v>0</v>
      </c>
      <c r="AF132" s="2">
        <f t="shared" si="171"/>
        <v>0</v>
      </c>
      <c r="AG132" s="2">
        <f t="shared" si="147"/>
        <v>0</v>
      </c>
      <c r="AH132" s="2">
        <f t="shared" si="172"/>
        <v>0</v>
      </c>
      <c r="AI132" s="2">
        <f t="shared" si="173"/>
        <v>0</v>
      </c>
      <c r="AJ132" s="2">
        <f t="shared" si="148"/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46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49"/>
        <v>0</v>
      </c>
      <c r="CQ132" s="2">
        <f t="shared" si="150"/>
        <v>0</v>
      </c>
      <c r="CR132" s="2">
        <f t="shared" si="151"/>
        <v>0</v>
      </c>
      <c r="CS132" s="2">
        <f t="shared" si="152"/>
        <v>0</v>
      </c>
      <c r="CT132" s="2">
        <f t="shared" si="153"/>
        <v>0</v>
      </c>
      <c r="CU132" s="2">
        <f t="shared" si="154"/>
        <v>0</v>
      </c>
      <c r="CV132" s="2">
        <f t="shared" si="155"/>
        <v>0</v>
      </c>
      <c r="CW132" s="2">
        <f t="shared" si="156"/>
        <v>0</v>
      </c>
      <c r="CX132" s="2">
        <f t="shared" si="157"/>
        <v>0</v>
      </c>
      <c r="CY132" s="2">
        <f t="shared" si="158"/>
        <v>0</v>
      </c>
      <c r="CZ132" s="2">
        <f t="shared" si="159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62</v>
      </c>
      <c r="DW132" s="2" t="s">
        <v>62</v>
      </c>
      <c r="DX132" s="2">
        <v>1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47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48</v>
      </c>
      <c r="EM132" s="2" t="s">
        <v>49</v>
      </c>
      <c r="EN132" s="2"/>
      <c r="EO132" s="2" t="s">
        <v>6</v>
      </c>
      <c r="EP132" s="2"/>
      <c r="EQ132" s="2">
        <v>0</v>
      </c>
      <c r="ER132" s="2">
        <v>14.4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0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64</v>
      </c>
      <c r="GB132" s="2"/>
      <c r="GC132" s="2"/>
      <c r="GD132" s="2">
        <v>0</v>
      </c>
      <c r="GE132" s="2"/>
      <c r="GF132" s="2">
        <v>1423245386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61"/>
        <v>0</v>
      </c>
      <c r="GM132" s="2">
        <f t="shared" si="162"/>
        <v>0</v>
      </c>
      <c r="GN132" s="2">
        <f t="shared" si="163"/>
        <v>0</v>
      </c>
      <c r="GO132" s="2">
        <f t="shared" si="164"/>
        <v>0</v>
      </c>
      <c r="GP132" s="2">
        <f t="shared" si="165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6"/>
        <v>0</v>
      </c>
      <c r="GW132" s="2">
        <v>1</v>
      </c>
      <c r="GX132" s="2">
        <f t="shared" si="167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167</v>
      </c>
      <c r="E133" t="s">
        <v>195</v>
      </c>
      <c r="F133" t="s">
        <v>196</v>
      </c>
      <c r="G133" t="s">
        <v>197</v>
      </c>
      <c r="H133" t="s">
        <v>62</v>
      </c>
      <c r="I133">
        <f>I129*J133</f>
        <v>0</v>
      </c>
      <c r="J133">
        <v>0</v>
      </c>
      <c r="O133">
        <f t="shared" si="135"/>
        <v>0</v>
      </c>
      <c r="P133">
        <f t="shared" si="136"/>
        <v>0</v>
      </c>
      <c r="Q133">
        <f t="shared" si="137"/>
        <v>0</v>
      </c>
      <c r="R133">
        <f t="shared" si="138"/>
        <v>0</v>
      </c>
      <c r="S133">
        <f t="shared" si="139"/>
        <v>0</v>
      </c>
      <c r="T133">
        <f t="shared" si="140"/>
        <v>0</v>
      </c>
      <c r="U133">
        <f t="shared" si="141"/>
        <v>0</v>
      </c>
      <c r="V133">
        <f t="shared" si="142"/>
        <v>0</v>
      </c>
      <c r="W133">
        <f t="shared" si="143"/>
        <v>0</v>
      </c>
      <c r="X133">
        <f t="shared" si="144"/>
        <v>0</v>
      </c>
      <c r="Y133">
        <f t="shared" si="145"/>
        <v>0</v>
      </c>
      <c r="AA133">
        <v>34652952</v>
      </c>
      <c r="AB133">
        <f t="shared" si="146"/>
        <v>0</v>
      </c>
      <c r="AC133">
        <f t="shared" si="168"/>
        <v>0</v>
      </c>
      <c r="AD133">
        <f t="shared" si="169"/>
        <v>0</v>
      </c>
      <c r="AE133">
        <f t="shared" si="170"/>
        <v>0</v>
      </c>
      <c r="AF133">
        <f t="shared" si="171"/>
        <v>0</v>
      </c>
      <c r="AG133">
        <f t="shared" si="147"/>
        <v>0</v>
      </c>
      <c r="AH133">
        <f t="shared" si="172"/>
        <v>0</v>
      </c>
      <c r="AI133">
        <f t="shared" si="173"/>
        <v>0</v>
      </c>
      <c r="AJ133">
        <f t="shared" si="148"/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46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49"/>
        <v>0</v>
      </c>
      <c r="CQ133">
        <f t="shared" si="150"/>
        <v>0</v>
      </c>
      <c r="CR133">
        <f t="shared" si="151"/>
        <v>0</v>
      </c>
      <c r="CS133">
        <f t="shared" si="152"/>
        <v>0</v>
      </c>
      <c r="CT133">
        <f t="shared" si="153"/>
        <v>0</v>
      </c>
      <c r="CU133">
        <f t="shared" si="154"/>
        <v>0</v>
      </c>
      <c r="CV133">
        <f t="shared" si="155"/>
        <v>0</v>
      </c>
      <c r="CW133">
        <f t="shared" si="156"/>
        <v>0</v>
      </c>
      <c r="CX133">
        <f t="shared" si="157"/>
        <v>0</v>
      </c>
      <c r="CY133">
        <f t="shared" si="158"/>
        <v>0</v>
      </c>
      <c r="CZ133">
        <f t="shared" si="159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62</v>
      </c>
      <c r="DW133" t="s">
        <v>62</v>
      </c>
      <c r="DX133">
        <v>1</v>
      </c>
      <c r="EE133">
        <v>32653291</v>
      </c>
      <c r="EF133">
        <v>20</v>
      </c>
      <c r="EG133" t="s">
        <v>47</v>
      </c>
      <c r="EH133">
        <v>0</v>
      </c>
      <c r="EI133" t="s">
        <v>6</v>
      </c>
      <c r="EJ133">
        <v>1</v>
      </c>
      <c r="EK133">
        <v>500001</v>
      </c>
      <c r="EL133" t="s">
        <v>48</v>
      </c>
      <c r="EM133" t="s">
        <v>49</v>
      </c>
      <c r="EO133" t="s">
        <v>6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0"/>
        <v>0</v>
      </c>
      <c r="FS133">
        <v>0</v>
      </c>
      <c r="FX133">
        <v>0</v>
      </c>
      <c r="FY133">
        <v>0</v>
      </c>
      <c r="GA133" t="s">
        <v>64</v>
      </c>
      <c r="GD133">
        <v>0</v>
      </c>
      <c r="GF133">
        <v>1423245386</v>
      </c>
      <c r="GG133">
        <v>2</v>
      </c>
      <c r="GH133">
        <v>0</v>
      </c>
      <c r="GI133">
        <v>4</v>
      </c>
      <c r="GJ133">
        <v>0</v>
      </c>
      <c r="GK133">
        <f>ROUND(R133*(S12)/100,0)</f>
        <v>0</v>
      </c>
      <c r="GL133">
        <f t="shared" si="161"/>
        <v>0</v>
      </c>
      <c r="GM133">
        <f t="shared" si="162"/>
        <v>0</v>
      </c>
      <c r="GN133">
        <f t="shared" si="163"/>
        <v>0</v>
      </c>
      <c r="GO133">
        <f t="shared" si="164"/>
        <v>0</v>
      </c>
      <c r="GP133">
        <f t="shared" si="165"/>
        <v>0</v>
      </c>
      <c r="GR133">
        <v>1</v>
      </c>
      <c r="GS133">
        <v>4</v>
      </c>
      <c r="GT133">
        <v>0</v>
      </c>
      <c r="GU133" t="s">
        <v>6</v>
      </c>
      <c r="GV133">
        <f t="shared" si="166"/>
        <v>0</v>
      </c>
      <c r="GW133">
        <v>1</v>
      </c>
      <c r="GX133">
        <f t="shared" si="167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158</v>
      </c>
      <c r="D134" s="2"/>
      <c r="E134" s="2" t="s">
        <v>198</v>
      </c>
      <c r="F134" s="2" t="s">
        <v>60</v>
      </c>
      <c r="G134" s="2" t="s">
        <v>61</v>
      </c>
      <c r="H134" s="2" t="s">
        <v>62</v>
      </c>
      <c r="I134" s="2">
        <f>I128*J134</f>
        <v>0</v>
      </c>
      <c r="J134" s="2">
        <v>0</v>
      </c>
      <c r="K134" s="2"/>
      <c r="L134" s="2"/>
      <c r="M134" s="2"/>
      <c r="N134" s="2"/>
      <c r="O134" s="2">
        <f t="shared" si="135"/>
        <v>0</v>
      </c>
      <c r="P134" s="2">
        <f t="shared" si="136"/>
        <v>0</v>
      </c>
      <c r="Q134" s="2">
        <f t="shared" si="137"/>
        <v>0</v>
      </c>
      <c r="R134" s="2">
        <f t="shared" si="138"/>
        <v>0</v>
      </c>
      <c r="S134" s="2">
        <f t="shared" si="139"/>
        <v>0</v>
      </c>
      <c r="T134" s="2">
        <f t="shared" si="140"/>
        <v>0</v>
      </c>
      <c r="U134" s="2">
        <f t="shared" si="141"/>
        <v>0</v>
      </c>
      <c r="V134" s="2">
        <f t="shared" si="142"/>
        <v>0</v>
      </c>
      <c r="W134" s="2">
        <f t="shared" si="143"/>
        <v>0</v>
      </c>
      <c r="X134" s="2">
        <f t="shared" si="144"/>
        <v>0</v>
      </c>
      <c r="Y134" s="2">
        <f t="shared" si="145"/>
        <v>0</v>
      </c>
      <c r="Z134" s="2"/>
      <c r="AA134" s="2">
        <v>34652951</v>
      </c>
      <c r="AB134" s="2">
        <f t="shared" si="146"/>
        <v>1.82</v>
      </c>
      <c r="AC134" s="2">
        <f t="shared" si="168"/>
        <v>1.82</v>
      </c>
      <c r="AD134" s="2">
        <f t="shared" si="169"/>
        <v>0</v>
      </c>
      <c r="AE134" s="2">
        <f t="shared" si="170"/>
        <v>0</v>
      </c>
      <c r="AF134" s="2">
        <f t="shared" si="171"/>
        <v>0</v>
      </c>
      <c r="AG134" s="2">
        <f t="shared" si="147"/>
        <v>0</v>
      </c>
      <c r="AH134" s="2">
        <f t="shared" si="172"/>
        <v>0</v>
      </c>
      <c r="AI134" s="2">
        <f t="shared" si="173"/>
        <v>0</v>
      </c>
      <c r="AJ134" s="2">
        <f t="shared" si="148"/>
        <v>0</v>
      </c>
      <c r="AK134" s="2">
        <v>1.82</v>
      </c>
      <c r="AL134" s="2">
        <v>1.82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63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49"/>
        <v>0</v>
      </c>
      <c r="CQ134" s="2">
        <f t="shared" si="150"/>
        <v>1.82</v>
      </c>
      <c r="CR134" s="2">
        <f t="shared" si="151"/>
        <v>0</v>
      </c>
      <c r="CS134" s="2">
        <f t="shared" si="152"/>
        <v>0</v>
      </c>
      <c r="CT134" s="2">
        <f t="shared" si="153"/>
        <v>0</v>
      </c>
      <c r="CU134" s="2">
        <f t="shared" si="154"/>
        <v>0</v>
      </c>
      <c r="CV134" s="2">
        <f t="shared" si="155"/>
        <v>0</v>
      </c>
      <c r="CW134" s="2">
        <f t="shared" si="156"/>
        <v>0</v>
      </c>
      <c r="CX134" s="2">
        <f t="shared" si="157"/>
        <v>0</v>
      </c>
      <c r="CY134" s="2">
        <f t="shared" si="158"/>
        <v>0</v>
      </c>
      <c r="CZ134" s="2">
        <f t="shared" si="159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1009</v>
      </c>
      <c r="DV134" s="2" t="s">
        <v>62</v>
      </c>
      <c r="DW134" s="2" t="s">
        <v>62</v>
      </c>
      <c r="DX134" s="2">
        <v>1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47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48</v>
      </c>
      <c r="EM134" s="2" t="s">
        <v>49</v>
      </c>
      <c r="EN134" s="2"/>
      <c r="EO134" s="2" t="s">
        <v>6</v>
      </c>
      <c r="EP134" s="2"/>
      <c r="EQ134" s="2">
        <v>0</v>
      </c>
      <c r="ER134" s="2">
        <v>1.82</v>
      </c>
      <c r="ES134" s="2">
        <v>1.82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0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813963326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1"/>
        <v>0</v>
      </c>
      <c r="GM134" s="2">
        <f t="shared" si="162"/>
        <v>0</v>
      </c>
      <c r="GN134" s="2">
        <f t="shared" si="163"/>
        <v>0</v>
      </c>
      <c r="GO134" s="2">
        <f t="shared" si="164"/>
        <v>0</v>
      </c>
      <c r="GP134" s="2">
        <f t="shared" si="165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6"/>
        <v>0</v>
      </c>
      <c r="GW134" s="2">
        <v>1</v>
      </c>
      <c r="GX134" s="2">
        <f t="shared" si="167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168</v>
      </c>
      <c r="E135" t="s">
        <v>198</v>
      </c>
      <c r="F135" t="s">
        <v>60</v>
      </c>
      <c r="G135" t="s">
        <v>61</v>
      </c>
      <c r="H135" t="s">
        <v>62</v>
      </c>
      <c r="I135">
        <f>I129*J135</f>
        <v>0</v>
      </c>
      <c r="J135">
        <v>0</v>
      </c>
      <c r="O135">
        <f t="shared" si="135"/>
        <v>0</v>
      </c>
      <c r="P135">
        <f t="shared" si="136"/>
        <v>0</v>
      </c>
      <c r="Q135">
        <f t="shared" si="137"/>
        <v>0</v>
      </c>
      <c r="R135">
        <f t="shared" si="138"/>
        <v>0</v>
      </c>
      <c r="S135">
        <f t="shared" si="139"/>
        <v>0</v>
      </c>
      <c r="T135">
        <f t="shared" si="140"/>
        <v>0</v>
      </c>
      <c r="U135">
        <f t="shared" si="141"/>
        <v>0</v>
      </c>
      <c r="V135">
        <f t="shared" si="142"/>
        <v>0</v>
      </c>
      <c r="W135">
        <f t="shared" si="143"/>
        <v>0</v>
      </c>
      <c r="X135">
        <f t="shared" si="144"/>
        <v>0</v>
      </c>
      <c r="Y135">
        <f t="shared" si="145"/>
        <v>0</v>
      </c>
      <c r="AA135">
        <v>34652952</v>
      </c>
      <c r="AB135">
        <f t="shared" si="146"/>
        <v>1.82</v>
      </c>
      <c r="AC135">
        <f t="shared" si="168"/>
        <v>1.82</v>
      </c>
      <c r="AD135">
        <f t="shared" si="169"/>
        <v>0</v>
      </c>
      <c r="AE135">
        <f t="shared" si="170"/>
        <v>0</v>
      </c>
      <c r="AF135">
        <f t="shared" si="171"/>
        <v>0</v>
      </c>
      <c r="AG135">
        <f t="shared" si="147"/>
        <v>0</v>
      </c>
      <c r="AH135">
        <f t="shared" si="172"/>
        <v>0</v>
      </c>
      <c r="AI135">
        <f t="shared" si="173"/>
        <v>0</v>
      </c>
      <c r="AJ135">
        <f t="shared" si="148"/>
        <v>0</v>
      </c>
      <c r="AK135">
        <v>1.82</v>
      </c>
      <c r="AL135">
        <v>1.82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63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49"/>
        <v>0</v>
      </c>
      <c r="CQ135">
        <f t="shared" si="150"/>
        <v>13.65</v>
      </c>
      <c r="CR135">
        <f t="shared" si="151"/>
        <v>0</v>
      </c>
      <c r="CS135">
        <f t="shared" si="152"/>
        <v>0</v>
      </c>
      <c r="CT135">
        <f t="shared" si="153"/>
        <v>0</v>
      </c>
      <c r="CU135">
        <f t="shared" si="154"/>
        <v>0</v>
      </c>
      <c r="CV135">
        <f t="shared" si="155"/>
        <v>0</v>
      </c>
      <c r="CW135">
        <f t="shared" si="156"/>
        <v>0</v>
      </c>
      <c r="CX135">
        <f t="shared" si="157"/>
        <v>0</v>
      </c>
      <c r="CY135">
        <f t="shared" si="158"/>
        <v>0</v>
      </c>
      <c r="CZ135">
        <f t="shared" si="159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1009</v>
      </c>
      <c r="DV135" t="s">
        <v>62</v>
      </c>
      <c r="DW135" t="s">
        <v>62</v>
      </c>
      <c r="DX135">
        <v>1</v>
      </c>
      <c r="EE135">
        <v>32653291</v>
      </c>
      <c r="EF135">
        <v>20</v>
      </c>
      <c r="EG135" t="s">
        <v>47</v>
      </c>
      <c r="EH135">
        <v>0</v>
      </c>
      <c r="EI135" t="s">
        <v>6</v>
      </c>
      <c r="EJ135">
        <v>1</v>
      </c>
      <c r="EK135">
        <v>500001</v>
      </c>
      <c r="EL135" t="s">
        <v>48</v>
      </c>
      <c r="EM135" t="s">
        <v>49</v>
      </c>
      <c r="EO135" t="s">
        <v>6</v>
      </c>
      <c r="EQ135">
        <v>0</v>
      </c>
      <c r="ER135">
        <v>1.82</v>
      </c>
      <c r="ES135">
        <v>1.82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0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813963326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1"/>
        <v>0</v>
      </c>
      <c r="GM135">
        <f t="shared" si="162"/>
        <v>0</v>
      </c>
      <c r="GN135">
        <f t="shared" si="163"/>
        <v>0</v>
      </c>
      <c r="GO135">
        <f t="shared" si="164"/>
        <v>0</v>
      </c>
      <c r="GP135">
        <f t="shared" si="165"/>
        <v>0</v>
      </c>
      <c r="GR135">
        <v>0</v>
      </c>
      <c r="GS135">
        <v>3</v>
      </c>
      <c r="GT135">
        <v>0</v>
      </c>
      <c r="GU135" t="s">
        <v>6</v>
      </c>
      <c r="GV135">
        <f t="shared" si="166"/>
        <v>0</v>
      </c>
      <c r="GW135">
        <v>1</v>
      </c>
      <c r="GX135">
        <f t="shared" si="167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159</v>
      </c>
      <c r="D136" s="2"/>
      <c r="E136" s="2" t="s">
        <v>199</v>
      </c>
      <c r="F136" s="2" t="s">
        <v>200</v>
      </c>
      <c r="G136" s="2" t="s">
        <v>201</v>
      </c>
      <c r="H136" s="2" t="s">
        <v>72</v>
      </c>
      <c r="I136" s="2">
        <f>I128*J136</f>
        <v>0</v>
      </c>
      <c r="J136" s="2">
        <v>0</v>
      </c>
      <c r="K136" s="2"/>
      <c r="L136" s="2"/>
      <c r="M136" s="2"/>
      <c r="N136" s="2"/>
      <c r="O136" s="2">
        <f t="shared" si="135"/>
        <v>0</v>
      </c>
      <c r="P136" s="2">
        <f t="shared" si="136"/>
        <v>0</v>
      </c>
      <c r="Q136" s="2">
        <f t="shared" si="137"/>
        <v>0</v>
      </c>
      <c r="R136" s="2">
        <f t="shared" si="138"/>
        <v>0</v>
      </c>
      <c r="S136" s="2">
        <f t="shared" si="139"/>
        <v>0</v>
      </c>
      <c r="T136" s="2">
        <f t="shared" si="140"/>
        <v>0</v>
      </c>
      <c r="U136" s="2">
        <f t="shared" si="141"/>
        <v>0</v>
      </c>
      <c r="V136" s="2">
        <f t="shared" si="142"/>
        <v>0</v>
      </c>
      <c r="W136" s="2">
        <f t="shared" si="143"/>
        <v>0</v>
      </c>
      <c r="X136" s="2">
        <f t="shared" si="144"/>
        <v>0</v>
      </c>
      <c r="Y136" s="2">
        <f t="shared" si="145"/>
        <v>0</v>
      </c>
      <c r="Z136" s="2"/>
      <c r="AA136" s="2">
        <v>34652951</v>
      </c>
      <c r="AB136" s="2">
        <f t="shared" si="146"/>
        <v>29010.49</v>
      </c>
      <c r="AC136" s="2">
        <f t="shared" si="168"/>
        <v>29010.49</v>
      </c>
      <c r="AD136" s="2">
        <f t="shared" si="169"/>
        <v>0</v>
      </c>
      <c r="AE136" s="2">
        <f t="shared" si="170"/>
        <v>0</v>
      </c>
      <c r="AF136" s="2">
        <f t="shared" si="171"/>
        <v>0</v>
      </c>
      <c r="AG136" s="2">
        <f t="shared" si="147"/>
        <v>0</v>
      </c>
      <c r="AH136" s="2">
        <f t="shared" si="172"/>
        <v>0</v>
      </c>
      <c r="AI136" s="2">
        <f t="shared" si="173"/>
        <v>0</v>
      </c>
      <c r="AJ136" s="2">
        <f t="shared" si="148"/>
        <v>0</v>
      </c>
      <c r="AK136" s="2">
        <v>29010.49</v>
      </c>
      <c r="AL136" s="2">
        <v>29010.49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171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49"/>
        <v>0</v>
      </c>
      <c r="CQ136" s="2">
        <f t="shared" si="150"/>
        <v>29010.49</v>
      </c>
      <c r="CR136" s="2">
        <f t="shared" si="151"/>
        <v>0</v>
      </c>
      <c r="CS136" s="2">
        <f t="shared" si="152"/>
        <v>0</v>
      </c>
      <c r="CT136" s="2">
        <f t="shared" si="153"/>
        <v>0</v>
      </c>
      <c r="CU136" s="2">
        <f t="shared" si="154"/>
        <v>0</v>
      </c>
      <c r="CV136" s="2">
        <f t="shared" si="155"/>
        <v>0</v>
      </c>
      <c r="CW136" s="2">
        <f t="shared" si="156"/>
        <v>0</v>
      </c>
      <c r="CX136" s="2">
        <f t="shared" si="157"/>
        <v>0</v>
      </c>
      <c r="CY136" s="2">
        <f t="shared" si="158"/>
        <v>0</v>
      </c>
      <c r="CZ136" s="2">
        <f t="shared" si="159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1009</v>
      </c>
      <c r="DV136" s="2" t="s">
        <v>72</v>
      </c>
      <c r="DW136" s="2" t="s">
        <v>72</v>
      </c>
      <c r="DX136" s="2">
        <v>1000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47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48</v>
      </c>
      <c r="EM136" s="2" t="s">
        <v>49</v>
      </c>
      <c r="EN136" s="2"/>
      <c r="EO136" s="2" t="s">
        <v>6</v>
      </c>
      <c r="EP136" s="2"/>
      <c r="EQ136" s="2">
        <v>0</v>
      </c>
      <c r="ER136" s="2">
        <v>29010.49</v>
      </c>
      <c r="ES136" s="2">
        <v>29010.49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0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6</v>
      </c>
      <c r="GB136" s="2"/>
      <c r="GC136" s="2"/>
      <c r="GD136" s="2">
        <v>0</v>
      </c>
      <c r="GE136" s="2"/>
      <c r="GF136" s="2">
        <v>2027289937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1"/>
        <v>0</v>
      </c>
      <c r="GM136" s="2">
        <f t="shared" si="162"/>
        <v>0</v>
      </c>
      <c r="GN136" s="2">
        <f t="shared" si="163"/>
        <v>0</v>
      </c>
      <c r="GO136" s="2">
        <f t="shared" si="164"/>
        <v>0</v>
      </c>
      <c r="GP136" s="2">
        <f t="shared" si="165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6"/>
        <v>0</v>
      </c>
      <c r="GW136" s="2">
        <v>1</v>
      </c>
      <c r="GX136" s="2">
        <f t="shared" si="167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169</v>
      </c>
      <c r="E137" t="s">
        <v>199</v>
      </c>
      <c r="F137" t="s">
        <v>200</v>
      </c>
      <c r="G137" t="s">
        <v>201</v>
      </c>
      <c r="H137" t="s">
        <v>72</v>
      </c>
      <c r="I137">
        <f>I129*J137</f>
        <v>0</v>
      </c>
      <c r="J137">
        <v>0</v>
      </c>
      <c r="O137">
        <f t="shared" si="135"/>
        <v>0</v>
      </c>
      <c r="P137">
        <f t="shared" si="136"/>
        <v>0</v>
      </c>
      <c r="Q137">
        <f t="shared" si="137"/>
        <v>0</v>
      </c>
      <c r="R137">
        <f t="shared" si="138"/>
        <v>0</v>
      </c>
      <c r="S137">
        <f t="shared" si="139"/>
        <v>0</v>
      </c>
      <c r="T137">
        <f t="shared" si="140"/>
        <v>0</v>
      </c>
      <c r="U137">
        <f t="shared" si="141"/>
        <v>0</v>
      </c>
      <c r="V137">
        <f t="shared" si="142"/>
        <v>0</v>
      </c>
      <c r="W137">
        <f t="shared" si="143"/>
        <v>0</v>
      </c>
      <c r="X137">
        <f t="shared" si="144"/>
        <v>0</v>
      </c>
      <c r="Y137">
        <f t="shared" si="145"/>
        <v>0</v>
      </c>
      <c r="AA137">
        <v>34652952</v>
      </c>
      <c r="AB137">
        <f t="shared" si="146"/>
        <v>29010.49</v>
      </c>
      <c r="AC137">
        <f t="shared" si="168"/>
        <v>29010.49</v>
      </c>
      <c r="AD137">
        <f t="shared" si="169"/>
        <v>0</v>
      </c>
      <c r="AE137">
        <f t="shared" si="170"/>
        <v>0</v>
      </c>
      <c r="AF137">
        <f t="shared" si="171"/>
        <v>0</v>
      </c>
      <c r="AG137">
        <f t="shared" si="147"/>
        <v>0</v>
      </c>
      <c r="AH137">
        <f t="shared" si="172"/>
        <v>0</v>
      </c>
      <c r="AI137">
        <f t="shared" si="173"/>
        <v>0</v>
      </c>
      <c r="AJ137">
        <f t="shared" si="148"/>
        <v>0</v>
      </c>
      <c r="AK137">
        <v>29010.49</v>
      </c>
      <c r="AL137">
        <v>29010.49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171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49"/>
        <v>0</v>
      </c>
      <c r="CQ137">
        <f t="shared" si="150"/>
        <v>217578.67500000002</v>
      </c>
      <c r="CR137">
        <f t="shared" si="151"/>
        <v>0</v>
      </c>
      <c r="CS137">
        <f t="shared" si="152"/>
        <v>0</v>
      </c>
      <c r="CT137">
        <f t="shared" si="153"/>
        <v>0</v>
      </c>
      <c r="CU137">
        <f t="shared" si="154"/>
        <v>0</v>
      </c>
      <c r="CV137">
        <f t="shared" si="155"/>
        <v>0</v>
      </c>
      <c r="CW137">
        <f t="shared" si="156"/>
        <v>0</v>
      </c>
      <c r="CX137">
        <f t="shared" si="157"/>
        <v>0</v>
      </c>
      <c r="CY137">
        <f t="shared" si="158"/>
        <v>0</v>
      </c>
      <c r="CZ137">
        <f t="shared" si="159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1009</v>
      </c>
      <c r="DV137" t="s">
        <v>72</v>
      </c>
      <c r="DW137" t="s">
        <v>72</v>
      </c>
      <c r="DX137">
        <v>1000</v>
      </c>
      <c r="EE137">
        <v>32653291</v>
      </c>
      <c r="EF137">
        <v>20</v>
      </c>
      <c r="EG137" t="s">
        <v>47</v>
      </c>
      <c r="EH137">
        <v>0</v>
      </c>
      <c r="EI137" t="s">
        <v>6</v>
      </c>
      <c r="EJ137">
        <v>1</v>
      </c>
      <c r="EK137">
        <v>500001</v>
      </c>
      <c r="EL137" t="s">
        <v>48</v>
      </c>
      <c r="EM137" t="s">
        <v>49</v>
      </c>
      <c r="EO137" t="s">
        <v>6</v>
      </c>
      <c r="EQ137">
        <v>0</v>
      </c>
      <c r="ER137">
        <v>29010.49</v>
      </c>
      <c r="ES137">
        <v>29010.49</v>
      </c>
      <c r="ET137">
        <v>0</v>
      </c>
      <c r="EU137">
        <v>0</v>
      </c>
      <c r="EV137">
        <v>0</v>
      </c>
      <c r="EW137">
        <v>0</v>
      </c>
      <c r="EX137">
        <v>0</v>
      </c>
      <c r="FQ137">
        <v>0</v>
      </c>
      <c r="FR137">
        <f t="shared" si="160"/>
        <v>0</v>
      </c>
      <c r="FS137">
        <v>0</v>
      </c>
      <c r="FX137">
        <v>0</v>
      </c>
      <c r="FY137">
        <v>0</v>
      </c>
      <c r="GA137" t="s">
        <v>6</v>
      </c>
      <c r="GD137">
        <v>0</v>
      </c>
      <c r="GF137">
        <v>2027289937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1"/>
        <v>0</v>
      </c>
      <c r="GM137">
        <f t="shared" si="162"/>
        <v>0</v>
      </c>
      <c r="GN137">
        <f t="shared" si="163"/>
        <v>0</v>
      </c>
      <c r="GO137">
        <f t="shared" si="164"/>
        <v>0</v>
      </c>
      <c r="GP137">
        <f t="shared" si="165"/>
        <v>0</v>
      </c>
      <c r="GR137">
        <v>0</v>
      </c>
      <c r="GS137">
        <v>3</v>
      </c>
      <c r="GT137">
        <v>0</v>
      </c>
      <c r="GU137" t="s">
        <v>6</v>
      </c>
      <c r="GV137">
        <f t="shared" si="166"/>
        <v>0</v>
      </c>
      <c r="GW137">
        <v>1</v>
      </c>
      <c r="GX137">
        <f t="shared" si="167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160</v>
      </c>
      <c r="D138" s="2"/>
      <c r="E138" s="2" t="s">
        <v>202</v>
      </c>
      <c r="F138" s="2" t="s">
        <v>203</v>
      </c>
      <c r="G138" s="2" t="s">
        <v>204</v>
      </c>
      <c r="H138" s="2" t="s">
        <v>72</v>
      </c>
      <c r="I138" s="2">
        <f>I128*J138</f>
        <v>0</v>
      </c>
      <c r="J138" s="2">
        <v>0</v>
      </c>
      <c r="K138" s="2"/>
      <c r="L138" s="2"/>
      <c r="M138" s="2"/>
      <c r="N138" s="2"/>
      <c r="O138" s="2">
        <f t="shared" si="135"/>
        <v>0</v>
      </c>
      <c r="P138" s="2">
        <f t="shared" si="136"/>
        <v>0</v>
      </c>
      <c r="Q138" s="2">
        <f t="shared" si="137"/>
        <v>0</v>
      </c>
      <c r="R138" s="2">
        <f t="shared" si="138"/>
        <v>0</v>
      </c>
      <c r="S138" s="2">
        <f t="shared" si="139"/>
        <v>0</v>
      </c>
      <c r="T138" s="2">
        <f t="shared" si="140"/>
        <v>0</v>
      </c>
      <c r="U138" s="2">
        <f t="shared" si="141"/>
        <v>0</v>
      </c>
      <c r="V138" s="2">
        <f t="shared" si="142"/>
        <v>0</v>
      </c>
      <c r="W138" s="2">
        <f t="shared" si="143"/>
        <v>0</v>
      </c>
      <c r="X138" s="2">
        <f t="shared" si="144"/>
        <v>0</v>
      </c>
      <c r="Y138" s="2">
        <f t="shared" si="145"/>
        <v>0</v>
      </c>
      <c r="Z138" s="2"/>
      <c r="AA138" s="2">
        <v>34652951</v>
      </c>
      <c r="AB138" s="2">
        <f t="shared" si="146"/>
        <v>6667</v>
      </c>
      <c r="AC138" s="2">
        <f t="shared" si="168"/>
        <v>6667</v>
      </c>
      <c r="AD138" s="2">
        <f t="shared" si="169"/>
        <v>0</v>
      </c>
      <c r="AE138" s="2">
        <f t="shared" si="170"/>
        <v>0</v>
      </c>
      <c r="AF138" s="2">
        <f t="shared" si="171"/>
        <v>0</v>
      </c>
      <c r="AG138" s="2">
        <f t="shared" si="147"/>
        <v>0</v>
      </c>
      <c r="AH138" s="2">
        <f t="shared" si="172"/>
        <v>0</v>
      </c>
      <c r="AI138" s="2">
        <f t="shared" si="173"/>
        <v>0</v>
      </c>
      <c r="AJ138" s="2">
        <f t="shared" si="148"/>
        <v>0</v>
      </c>
      <c r="AK138" s="2">
        <v>6667</v>
      </c>
      <c r="AL138" s="2">
        <v>6667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175</v>
      </c>
      <c r="BK138" s="2"/>
      <c r="BL138" s="2"/>
      <c r="BM138" s="2">
        <v>500001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0</v>
      </c>
      <c r="CA138" s="2">
        <v>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49"/>
        <v>0</v>
      </c>
      <c r="CQ138" s="2">
        <f t="shared" si="150"/>
        <v>6667</v>
      </c>
      <c r="CR138" s="2">
        <f t="shared" si="151"/>
        <v>0</v>
      </c>
      <c r="CS138" s="2">
        <f t="shared" si="152"/>
        <v>0</v>
      </c>
      <c r="CT138" s="2">
        <f t="shared" si="153"/>
        <v>0</v>
      </c>
      <c r="CU138" s="2">
        <f t="shared" si="154"/>
        <v>0</v>
      </c>
      <c r="CV138" s="2">
        <f t="shared" si="155"/>
        <v>0</v>
      </c>
      <c r="CW138" s="2">
        <f t="shared" si="156"/>
        <v>0</v>
      </c>
      <c r="CX138" s="2">
        <f t="shared" si="157"/>
        <v>0</v>
      </c>
      <c r="CY138" s="2">
        <f t="shared" si="158"/>
        <v>0</v>
      </c>
      <c r="CZ138" s="2">
        <f t="shared" si="159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1009</v>
      </c>
      <c r="DV138" s="2" t="s">
        <v>72</v>
      </c>
      <c r="DW138" s="2" t="s">
        <v>72</v>
      </c>
      <c r="DX138" s="2">
        <v>1000</v>
      </c>
      <c r="DY138" s="2"/>
      <c r="DZ138" s="2"/>
      <c r="EA138" s="2"/>
      <c r="EB138" s="2"/>
      <c r="EC138" s="2"/>
      <c r="ED138" s="2"/>
      <c r="EE138" s="2">
        <v>32653291</v>
      </c>
      <c r="EF138" s="2">
        <v>20</v>
      </c>
      <c r="EG138" s="2" t="s">
        <v>47</v>
      </c>
      <c r="EH138" s="2">
        <v>0</v>
      </c>
      <c r="EI138" s="2" t="s">
        <v>6</v>
      </c>
      <c r="EJ138" s="2">
        <v>1</v>
      </c>
      <c r="EK138" s="2">
        <v>500001</v>
      </c>
      <c r="EL138" s="2" t="s">
        <v>48</v>
      </c>
      <c r="EM138" s="2" t="s">
        <v>49</v>
      </c>
      <c r="EN138" s="2"/>
      <c r="EO138" s="2" t="s">
        <v>6</v>
      </c>
      <c r="EP138" s="2"/>
      <c r="EQ138" s="2">
        <v>0</v>
      </c>
      <c r="ER138" s="2">
        <v>6667</v>
      </c>
      <c r="ES138" s="2">
        <v>6667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0"/>
        <v>0</v>
      </c>
      <c r="FS138" s="2">
        <v>0</v>
      </c>
      <c r="FT138" s="2"/>
      <c r="FU138" s="2"/>
      <c r="FV138" s="2"/>
      <c r="FW138" s="2"/>
      <c r="FX138" s="2">
        <v>0</v>
      </c>
      <c r="FY138" s="2">
        <v>0</v>
      </c>
      <c r="FZ138" s="2"/>
      <c r="GA138" s="2" t="s">
        <v>6</v>
      </c>
      <c r="GB138" s="2"/>
      <c r="GC138" s="2"/>
      <c r="GD138" s="2">
        <v>0</v>
      </c>
      <c r="GE138" s="2"/>
      <c r="GF138" s="2">
        <v>-2124557522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1"/>
        <v>0</v>
      </c>
      <c r="GM138" s="2">
        <f t="shared" si="162"/>
        <v>0</v>
      </c>
      <c r="GN138" s="2">
        <f t="shared" si="163"/>
        <v>0</v>
      </c>
      <c r="GO138" s="2">
        <f t="shared" si="164"/>
        <v>0</v>
      </c>
      <c r="GP138" s="2">
        <f t="shared" si="165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6"/>
        <v>0</v>
      </c>
      <c r="GW138" s="2">
        <v>1</v>
      </c>
      <c r="GX138" s="2">
        <f t="shared" si="167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170</v>
      </c>
      <c r="E139" t="s">
        <v>202</v>
      </c>
      <c r="F139" t="s">
        <v>203</v>
      </c>
      <c r="G139" t="s">
        <v>204</v>
      </c>
      <c r="H139" t="s">
        <v>72</v>
      </c>
      <c r="I139">
        <f>I129*J139</f>
        <v>0</v>
      </c>
      <c r="J139">
        <v>0</v>
      </c>
      <c r="O139">
        <f t="shared" si="135"/>
        <v>0</v>
      </c>
      <c r="P139">
        <f t="shared" si="136"/>
        <v>0</v>
      </c>
      <c r="Q139">
        <f t="shared" si="137"/>
        <v>0</v>
      </c>
      <c r="R139">
        <f t="shared" si="138"/>
        <v>0</v>
      </c>
      <c r="S139">
        <f t="shared" si="139"/>
        <v>0</v>
      </c>
      <c r="T139">
        <f t="shared" si="140"/>
        <v>0</v>
      </c>
      <c r="U139">
        <f t="shared" si="141"/>
        <v>0</v>
      </c>
      <c r="V139">
        <f t="shared" si="142"/>
        <v>0</v>
      </c>
      <c r="W139">
        <f t="shared" si="143"/>
        <v>0</v>
      </c>
      <c r="X139">
        <f t="shared" si="144"/>
        <v>0</v>
      </c>
      <c r="Y139">
        <f t="shared" si="145"/>
        <v>0</v>
      </c>
      <c r="AA139">
        <v>34652952</v>
      </c>
      <c r="AB139">
        <f t="shared" si="146"/>
        <v>6667</v>
      </c>
      <c r="AC139">
        <f t="shared" si="168"/>
        <v>6667</v>
      </c>
      <c r="AD139">
        <f t="shared" si="169"/>
        <v>0</v>
      </c>
      <c r="AE139">
        <f t="shared" si="170"/>
        <v>0</v>
      </c>
      <c r="AF139">
        <f t="shared" si="171"/>
        <v>0</v>
      </c>
      <c r="AG139">
        <f t="shared" si="147"/>
        <v>0</v>
      </c>
      <c r="AH139">
        <f t="shared" si="172"/>
        <v>0</v>
      </c>
      <c r="AI139">
        <f t="shared" si="173"/>
        <v>0</v>
      </c>
      <c r="AJ139">
        <f t="shared" si="148"/>
        <v>0</v>
      </c>
      <c r="AK139">
        <v>6667</v>
      </c>
      <c r="AL139">
        <v>6667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175</v>
      </c>
      <c r="BM139">
        <v>500001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0</v>
      </c>
      <c r="CA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49"/>
        <v>0</v>
      </c>
      <c r="CQ139">
        <f t="shared" si="150"/>
        <v>50002.5</v>
      </c>
      <c r="CR139">
        <f t="shared" si="151"/>
        <v>0</v>
      </c>
      <c r="CS139">
        <f t="shared" si="152"/>
        <v>0</v>
      </c>
      <c r="CT139">
        <f t="shared" si="153"/>
        <v>0</v>
      </c>
      <c r="CU139">
        <f t="shared" si="154"/>
        <v>0</v>
      </c>
      <c r="CV139">
        <f t="shared" si="155"/>
        <v>0</v>
      </c>
      <c r="CW139">
        <f t="shared" si="156"/>
        <v>0</v>
      </c>
      <c r="CX139">
        <f t="shared" si="157"/>
        <v>0</v>
      </c>
      <c r="CY139">
        <f t="shared" si="158"/>
        <v>0</v>
      </c>
      <c r="CZ139">
        <f t="shared" si="159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1009</v>
      </c>
      <c r="DV139" t="s">
        <v>72</v>
      </c>
      <c r="DW139" t="s">
        <v>72</v>
      </c>
      <c r="DX139">
        <v>1000</v>
      </c>
      <c r="EE139">
        <v>32653291</v>
      </c>
      <c r="EF139">
        <v>20</v>
      </c>
      <c r="EG139" t="s">
        <v>47</v>
      </c>
      <c r="EH139">
        <v>0</v>
      </c>
      <c r="EI139" t="s">
        <v>6</v>
      </c>
      <c r="EJ139">
        <v>1</v>
      </c>
      <c r="EK139">
        <v>500001</v>
      </c>
      <c r="EL139" t="s">
        <v>48</v>
      </c>
      <c r="EM139" t="s">
        <v>49</v>
      </c>
      <c r="EO139" t="s">
        <v>6</v>
      </c>
      <c r="EQ139">
        <v>0</v>
      </c>
      <c r="ER139">
        <v>6667</v>
      </c>
      <c r="ES139">
        <v>6667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0"/>
        <v>0</v>
      </c>
      <c r="FS139">
        <v>0</v>
      </c>
      <c r="FX139">
        <v>0</v>
      </c>
      <c r="FY139">
        <v>0</v>
      </c>
      <c r="GA139" t="s">
        <v>6</v>
      </c>
      <c r="GD139">
        <v>0</v>
      </c>
      <c r="GF139">
        <v>-2124557522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1"/>
        <v>0</v>
      </c>
      <c r="GM139">
        <f t="shared" si="162"/>
        <v>0</v>
      </c>
      <c r="GN139">
        <f t="shared" si="163"/>
        <v>0</v>
      </c>
      <c r="GO139">
        <f t="shared" si="164"/>
        <v>0</v>
      </c>
      <c r="GP139">
        <f t="shared" si="165"/>
        <v>0</v>
      </c>
      <c r="GR139">
        <v>0</v>
      </c>
      <c r="GS139">
        <v>3</v>
      </c>
      <c r="GT139">
        <v>0</v>
      </c>
      <c r="GU139" t="s">
        <v>6</v>
      </c>
      <c r="GV139">
        <f t="shared" si="166"/>
        <v>0</v>
      </c>
      <c r="GW139">
        <v>1</v>
      </c>
      <c r="GX139">
        <f t="shared" si="167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161</v>
      </c>
      <c r="D140" s="2"/>
      <c r="E140" s="2" t="s">
        <v>205</v>
      </c>
      <c r="F140" s="2" t="s">
        <v>206</v>
      </c>
      <c r="G140" s="2" t="s">
        <v>207</v>
      </c>
      <c r="H140" s="2" t="s">
        <v>45</v>
      </c>
      <c r="I140" s="2">
        <f>I128*J140</f>
        <v>0</v>
      </c>
      <c r="J140" s="2">
        <v>0</v>
      </c>
      <c r="K140" s="2"/>
      <c r="L140" s="2"/>
      <c r="M140" s="2"/>
      <c r="N140" s="2"/>
      <c r="O140" s="2">
        <f t="shared" si="135"/>
        <v>0</v>
      </c>
      <c r="P140" s="2">
        <f t="shared" si="136"/>
        <v>0</v>
      </c>
      <c r="Q140" s="2">
        <f t="shared" si="137"/>
        <v>0</v>
      </c>
      <c r="R140" s="2">
        <f t="shared" si="138"/>
        <v>0</v>
      </c>
      <c r="S140" s="2">
        <f t="shared" si="139"/>
        <v>0</v>
      </c>
      <c r="T140" s="2">
        <f t="shared" si="140"/>
        <v>0</v>
      </c>
      <c r="U140" s="2">
        <f t="shared" si="141"/>
        <v>0</v>
      </c>
      <c r="V140" s="2">
        <f t="shared" si="142"/>
        <v>0</v>
      </c>
      <c r="W140" s="2">
        <f t="shared" si="143"/>
        <v>0</v>
      </c>
      <c r="X140" s="2">
        <f t="shared" si="144"/>
        <v>0</v>
      </c>
      <c r="Y140" s="2">
        <f t="shared" si="145"/>
        <v>0</v>
      </c>
      <c r="Z140" s="2"/>
      <c r="AA140" s="2">
        <v>34652951</v>
      </c>
      <c r="AB140" s="2">
        <f t="shared" si="146"/>
        <v>88.14</v>
      </c>
      <c r="AC140" s="2">
        <f t="shared" si="168"/>
        <v>88.14</v>
      </c>
      <c r="AD140" s="2">
        <f t="shared" si="169"/>
        <v>0</v>
      </c>
      <c r="AE140" s="2">
        <f t="shared" si="170"/>
        <v>0</v>
      </c>
      <c r="AF140" s="2">
        <f t="shared" si="171"/>
        <v>0</v>
      </c>
      <c r="AG140" s="2">
        <f t="shared" si="147"/>
        <v>0</v>
      </c>
      <c r="AH140" s="2">
        <f t="shared" si="172"/>
        <v>0</v>
      </c>
      <c r="AI140" s="2">
        <f t="shared" si="173"/>
        <v>0</v>
      </c>
      <c r="AJ140" s="2">
        <f t="shared" si="148"/>
        <v>0</v>
      </c>
      <c r="AK140" s="2">
        <v>88.14</v>
      </c>
      <c r="AL140" s="2">
        <v>88.14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2</v>
      </c>
      <c r="BJ140" s="2" t="s">
        <v>179</v>
      </c>
      <c r="BK140" s="2"/>
      <c r="BL140" s="2"/>
      <c r="BM140" s="2">
        <v>500002</v>
      </c>
      <c r="BN140" s="2">
        <v>0</v>
      </c>
      <c r="BO140" s="2" t="s">
        <v>6</v>
      </c>
      <c r="BP140" s="2">
        <v>0</v>
      </c>
      <c r="BQ140" s="2">
        <v>21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49"/>
        <v>0</v>
      </c>
      <c r="CQ140" s="2">
        <f t="shared" si="150"/>
        <v>88.14</v>
      </c>
      <c r="CR140" s="2">
        <f t="shared" si="151"/>
        <v>0</v>
      </c>
      <c r="CS140" s="2">
        <f t="shared" si="152"/>
        <v>0</v>
      </c>
      <c r="CT140" s="2">
        <f t="shared" si="153"/>
        <v>0</v>
      </c>
      <c r="CU140" s="2">
        <f t="shared" si="154"/>
        <v>0</v>
      </c>
      <c r="CV140" s="2">
        <f t="shared" si="155"/>
        <v>0</v>
      </c>
      <c r="CW140" s="2">
        <f t="shared" si="156"/>
        <v>0</v>
      </c>
      <c r="CX140" s="2">
        <f t="shared" si="157"/>
        <v>0</v>
      </c>
      <c r="CY140" s="2">
        <f t="shared" si="158"/>
        <v>0</v>
      </c>
      <c r="CZ140" s="2">
        <f t="shared" si="159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45</v>
      </c>
      <c r="DW140" s="2" t="s">
        <v>45</v>
      </c>
      <c r="DX140" s="2">
        <v>1</v>
      </c>
      <c r="DY140" s="2"/>
      <c r="DZ140" s="2"/>
      <c r="EA140" s="2"/>
      <c r="EB140" s="2"/>
      <c r="EC140" s="2"/>
      <c r="ED140" s="2"/>
      <c r="EE140" s="2">
        <v>32653292</v>
      </c>
      <c r="EF140" s="2">
        <v>21</v>
      </c>
      <c r="EG140" s="2" t="s">
        <v>94</v>
      </c>
      <c r="EH140" s="2">
        <v>0</v>
      </c>
      <c r="EI140" s="2" t="s">
        <v>6</v>
      </c>
      <c r="EJ140" s="2">
        <v>2</v>
      </c>
      <c r="EK140" s="2">
        <v>500002</v>
      </c>
      <c r="EL140" s="2" t="s">
        <v>95</v>
      </c>
      <c r="EM140" s="2" t="s">
        <v>96</v>
      </c>
      <c r="EN140" s="2"/>
      <c r="EO140" s="2" t="s">
        <v>6</v>
      </c>
      <c r="EP140" s="2"/>
      <c r="EQ140" s="2">
        <v>0</v>
      </c>
      <c r="ER140" s="2">
        <v>88.14</v>
      </c>
      <c r="ES140" s="2">
        <v>88.14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0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6</v>
      </c>
      <c r="GB140" s="2"/>
      <c r="GC140" s="2"/>
      <c r="GD140" s="2">
        <v>0</v>
      </c>
      <c r="GE140" s="2"/>
      <c r="GF140" s="2">
        <v>751254123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1"/>
        <v>0</v>
      </c>
      <c r="GM140" s="2">
        <f t="shared" si="162"/>
        <v>0</v>
      </c>
      <c r="GN140" s="2">
        <f t="shared" si="163"/>
        <v>0</v>
      </c>
      <c r="GO140" s="2">
        <f t="shared" si="164"/>
        <v>0</v>
      </c>
      <c r="GP140" s="2">
        <f t="shared" si="165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6"/>
        <v>0</v>
      </c>
      <c r="GW140" s="2">
        <v>1</v>
      </c>
      <c r="GX140" s="2">
        <f t="shared" si="167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171</v>
      </c>
      <c r="E141" t="s">
        <v>205</v>
      </c>
      <c r="F141" t="s">
        <v>206</v>
      </c>
      <c r="G141" t="s">
        <v>207</v>
      </c>
      <c r="H141" t="s">
        <v>45</v>
      </c>
      <c r="I141">
        <f>I129*J141</f>
        <v>0</v>
      </c>
      <c r="J141">
        <v>0</v>
      </c>
      <c r="O141">
        <f t="shared" si="135"/>
        <v>0</v>
      </c>
      <c r="P141">
        <f t="shared" si="136"/>
        <v>0</v>
      </c>
      <c r="Q141">
        <f t="shared" si="137"/>
        <v>0</v>
      </c>
      <c r="R141">
        <f t="shared" si="138"/>
        <v>0</v>
      </c>
      <c r="S141">
        <f t="shared" si="139"/>
        <v>0</v>
      </c>
      <c r="T141">
        <f t="shared" si="140"/>
        <v>0</v>
      </c>
      <c r="U141">
        <f t="shared" si="141"/>
        <v>0</v>
      </c>
      <c r="V141">
        <f t="shared" si="142"/>
        <v>0</v>
      </c>
      <c r="W141">
        <f t="shared" si="143"/>
        <v>0</v>
      </c>
      <c r="X141">
        <f t="shared" si="144"/>
        <v>0</v>
      </c>
      <c r="Y141">
        <f t="shared" si="145"/>
        <v>0</v>
      </c>
      <c r="AA141">
        <v>34652952</v>
      </c>
      <c r="AB141">
        <f t="shared" si="146"/>
        <v>88.14</v>
      </c>
      <c r="AC141">
        <f t="shared" si="168"/>
        <v>88.14</v>
      </c>
      <c r="AD141">
        <f t="shared" si="169"/>
        <v>0</v>
      </c>
      <c r="AE141">
        <f t="shared" si="170"/>
        <v>0</v>
      </c>
      <c r="AF141">
        <f t="shared" si="171"/>
        <v>0</v>
      </c>
      <c r="AG141">
        <f t="shared" si="147"/>
        <v>0</v>
      </c>
      <c r="AH141">
        <f t="shared" si="172"/>
        <v>0</v>
      </c>
      <c r="AI141">
        <f t="shared" si="173"/>
        <v>0</v>
      </c>
      <c r="AJ141">
        <f t="shared" si="148"/>
        <v>0</v>
      </c>
      <c r="AK141">
        <v>88.14</v>
      </c>
      <c r="AL141">
        <v>88.14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2</v>
      </c>
      <c r="BJ141" t="s">
        <v>179</v>
      </c>
      <c r="BM141">
        <v>500002</v>
      </c>
      <c r="BN141">
        <v>0</v>
      </c>
      <c r="BO141" t="s">
        <v>6</v>
      </c>
      <c r="BP141">
        <v>0</v>
      </c>
      <c r="BQ141">
        <v>21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49"/>
        <v>0</v>
      </c>
      <c r="CQ141">
        <f t="shared" si="150"/>
        <v>661.05</v>
      </c>
      <c r="CR141">
        <f t="shared" si="151"/>
        <v>0</v>
      </c>
      <c r="CS141">
        <f t="shared" si="152"/>
        <v>0</v>
      </c>
      <c r="CT141">
        <f t="shared" si="153"/>
        <v>0</v>
      </c>
      <c r="CU141">
        <f t="shared" si="154"/>
        <v>0</v>
      </c>
      <c r="CV141">
        <f t="shared" si="155"/>
        <v>0</v>
      </c>
      <c r="CW141">
        <f t="shared" si="156"/>
        <v>0</v>
      </c>
      <c r="CX141">
        <f t="shared" si="157"/>
        <v>0</v>
      </c>
      <c r="CY141">
        <f t="shared" si="158"/>
        <v>0</v>
      </c>
      <c r="CZ141">
        <f t="shared" si="159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45</v>
      </c>
      <c r="DW141" t="s">
        <v>45</v>
      </c>
      <c r="DX141">
        <v>1</v>
      </c>
      <c r="EE141">
        <v>32653292</v>
      </c>
      <c r="EF141">
        <v>21</v>
      </c>
      <c r="EG141" t="s">
        <v>94</v>
      </c>
      <c r="EH141">
        <v>0</v>
      </c>
      <c r="EI141" t="s">
        <v>6</v>
      </c>
      <c r="EJ141">
        <v>2</v>
      </c>
      <c r="EK141">
        <v>500002</v>
      </c>
      <c r="EL141" t="s">
        <v>95</v>
      </c>
      <c r="EM141" t="s">
        <v>96</v>
      </c>
      <c r="EO141" t="s">
        <v>6</v>
      </c>
      <c r="EQ141">
        <v>0</v>
      </c>
      <c r="ER141">
        <v>88.14</v>
      </c>
      <c r="ES141">
        <v>88.14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60"/>
        <v>0</v>
      </c>
      <c r="FS141">
        <v>0</v>
      </c>
      <c r="FX141">
        <v>0</v>
      </c>
      <c r="FY141">
        <v>0</v>
      </c>
      <c r="GA141" t="s">
        <v>6</v>
      </c>
      <c r="GD141">
        <v>0</v>
      </c>
      <c r="GF141">
        <v>751254123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1"/>
        <v>0</v>
      </c>
      <c r="GM141">
        <f t="shared" si="162"/>
        <v>0</v>
      </c>
      <c r="GN141">
        <f t="shared" si="163"/>
        <v>0</v>
      </c>
      <c r="GO141">
        <f t="shared" si="164"/>
        <v>0</v>
      </c>
      <c r="GP141">
        <f t="shared" si="165"/>
        <v>0</v>
      </c>
      <c r="GR141">
        <v>0</v>
      </c>
      <c r="GS141">
        <v>3</v>
      </c>
      <c r="GT141">
        <v>0</v>
      </c>
      <c r="GU141" t="s">
        <v>6</v>
      </c>
      <c r="GV141">
        <f t="shared" si="166"/>
        <v>0</v>
      </c>
      <c r="GW141">
        <v>1</v>
      </c>
      <c r="GX141">
        <f t="shared" si="167"/>
        <v>0</v>
      </c>
      <c r="HA141">
        <v>0</v>
      </c>
      <c r="HB141">
        <v>0</v>
      </c>
      <c r="IK141">
        <v>0</v>
      </c>
    </row>
    <row r="142" spans="1:255" x14ac:dyDescent="0.2">
      <c r="A142" s="2">
        <v>17</v>
      </c>
      <c r="B142" s="2">
        <v>1</v>
      </c>
      <c r="C142" s="2">
        <f>ROW(SmtRes!A176)</f>
        <v>176</v>
      </c>
      <c r="D142" s="2">
        <f>ROW(EtalonRes!A162)</f>
        <v>162</v>
      </c>
      <c r="E142" s="2" t="s">
        <v>208</v>
      </c>
      <c r="F142" s="2" t="s">
        <v>209</v>
      </c>
      <c r="G142" s="2" t="s">
        <v>210</v>
      </c>
      <c r="H142" s="2" t="s">
        <v>17</v>
      </c>
      <c r="I142" s="2">
        <f>'1.Смета.или.Акт'!E165</f>
        <v>21</v>
      </c>
      <c r="J142" s="2">
        <v>0</v>
      </c>
      <c r="K142" s="2"/>
      <c r="L142" s="2"/>
      <c r="M142" s="2"/>
      <c r="N142" s="2"/>
      <c r="O142" s="2">
        <f t="shared" si="135"/>
        <v>3353</v>
      </c>
      <c r="P142" s="2">
        <f t="shared" si="136"/>
        <v>0</v>
      </c>
      <c r="Q142" s="2">
        <f t="shared" si="137"/>
        <v>2913</v>
      </c>
      <c r="R142" s="2">
        <f t="shared" si="138"/>
        <v>276</v>
      </c>
      <c r="S142" s="2">
        <f t="shared" si="139"/>
        <v>440</v>
      </c>
      <c r="T142" s="2">
        <f t="shared" si="140"/>
        <v>0</v>
      </c>
      <c r="U142" s="2">
        <f t="shared" si="141"/>
        <v>44.352000000000004</v>
      </c>
      <c r="V142" s="2">
        <f t="shared" si="142"/>
        <v>17.010000000000002</v>
      </c>
      <c r="W142" s="2">
        <f t="shared" si="143"/>
        <v>0</v>
      </c>
      <c r="X142" s="2">
        <f t="shared" si="144"/>
        <v>680</v>
      </c>
      <c r="Y142" s="2">
        <f t="shared" si="145"/>
        <v>465</v>
      </c>
      <c r="Z142" s="2"/>
      <c r="AA142" s="2">
        <v>34652951</v>
      </c>
      <c r="AB142" s="2">
        <f t="shared" si="146"/>
        <v>159.66</v>
      </c>
      <c r="AC142" s="2">
        <f>ROUND((ES142+(SUM(SmtRes!BC173:'SmtRes'!BC176)+SUM(EtalonRes!AL159:'EtalonRes'!AL162))),2)</f>
        <v>0</v>
      </c>
      <c r="AD142" s="2">
        <f>ROUND(((((ET142*1.2))-((EU142*1.2)))+AE142),2)</f>
        <v>138.71</v>
      </c>
      <c r="AE142" s="2">
        <f>ROUND(((EU142*1.2)),2)</f>
        <v>13.13</v>
      </c>
      <c r="AF142" s="2">
        <f>ROUND(((EV142*1.2)),2)</f>
        <v>20.95</v>
      </c>
      <c r="AG142" s="2">
        <f t="shared" si="147"/>
        <v>0</v>
      </c>
      <c r="AH142" s="2">
        <f>((EW142*1.2))</f>
        <v>2.1120000000000001</v>
      </c>
      <c r="AI142" s="2">
        <f>((EX142*1.2)+(SUM(SmtRes!BH173:'SmtRes'!BH176)+SUM(EtalonRes!AQ159:'EtalonRes'!AQ162)))</f>
        <v>0.81</v>
      </c>
      <c r="AJ142" s="2">
        <f t="shared" si="148"/>
        <v>0</v>
      </c>
      <c r="AK142" s="2">
        <v>133.4</v>
      </c>
      <c r="AL142" s="2">
        <v>0.35</v>
      </c>
      <c r="AM142" s="2">
        <v>115.59</v>
      </c>
      <c r="AN142" s="2">
        <v>10.94</v>
      </c>
      <c r="AO142" s="2">
        <v>17.46</v>
      </c>
      <c r="AP142" s="2">
        <v>0</v>
      </c>
      <c r="AQ142" s="2">
        <v>1.76</v>
      </c>
      <c r="AR142" s="2">
        <v>0.81</v>
      </c>
      <c r="AS142" s="2">
        <v>0</v>
      </c>
      <c r="AT142" s="2">
        <v>95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0</v>
      </c>
      <c r="BI142" s="2">
        <v>2</v>
      </c>
      <c r="BJ142" s="2" t="s">
        <v>211</v>
      </c>
      <c r="BK142" s="2"/>
      <c r="BL142" s="2"/>
      <c r="BM142" s="2">
        <v>108001</v>
      </c>
      <c r="BN142" s="2">
        <v>0</v>
      </c>
      <c r="BO142" s="2" t="s">
        <v>6</v>
      </c>
      <c r="BP142" s="2">
        <v>0</v>
      </c>
      <c r="BQ142" s="2">
        <v>2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95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491</v>
      </c>
      <c r="CO142" s="2">
        <v>0</v>
      </c>
      <c r="CP142" s="2">
        <f t="shared" si="149"/>
        <v>3353</v>
      </c>
      <c r="CQ142" s="2">
        <f t="shared" si="150"/>
        <v>0</v>
      </c>
      <c r="CR142" s="2">
        <f t="shared" si="151"/>
        <v>138.71</v>
      </c>
      <c r="CS142" s="2">
        <f t="shared" si="152"/>
        <v>13.13</v>
      </c>
      <c r="CT142" s="2">
        <f t="shared" si="153"/>
        <v>20.95</v>
      </c>
      <c r="CU142" s="2">
        <f t="shared" si="154"/>
        <v>0</v>
      </c>
      <c r="CV142" s="2">
        <f t="shared" si="155"/>
        <v>2.1120000000000001</v>
      </c>
      <c r="CW142" s="2">
        <f t="shared" si="156"/>
        <v>0.81</v>
      </c>
      <c r="CX142" s="2">
        <f t="shared" si="157"/>
        <v>0</v>
      </c>
      <c r="CY142" s="2">
        <f t="shared" si="158"/>
        <v>680.2</v>
      </c>
      <c r="CZ142" s="2">
        <f t="shared" si="159"/>
        <v>465.4</v>
      </c>
      <c r="DA142" s="2"/>
      <c r="DB142" s="2"/>
      <c r="DC142" s="2" t="s">
        <v>6</v>
      </c>
      <c r="DD142" s="2" t="s">
        <v>6</v>
      </c>
      <c r="DE142" s="2" t="s">
        <v>19</v>
      </c>
      <c r="DF142" s="2" t="s">
        <v>19</v>
      </c>
      <c r="DG142" s="2" t="s">
        <v>19</v>
      </c>
      <c r="DH142" s="2" t="s">
        <v>6</v>
      </c>
      <c r="DI142" s="2" t="s">
        <v>19</v>
      </c>
      <c r="DJ142" s="2" t="s">
        <v>19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1013</v>
      </c>
      <c r="DV142" s="2" t="s">
        <v>17</v>
      </c>
      <c r="DW142" s="2" t="s">
        <v>17</v>
      </c>
      <c r="DX142" s="2">
        <v>1</v>
      </c>
      <c r="DY142" s="2"/>
      <c r="DZ142" s="2"/>
      <c r="EA142" s="2"/>
      <c r="EB142" s="2"/>
      <c r="EC142" s="2"/>
      <c r="ED142" s="2"/>
      <c r="EE142" s="2">
        <v>32653241</v>
      </c>
      <c r="EF142" s="2">
        <v>2</v>
      </c>
      <c r="EG142" s="2" t="s">
        <v>212</v>
      </c>
      <c r="EH142" s="2">
        <v>0</v>
      </c>
      <c r="EI142" s="2" t="s">
        <v>6</v>
      </c>
      <c r="EJ142" s="2">
        <v>2</v>
      </c>
      <c r="EK142" s="2">
        <v>108001</v>
      </c>
      <c r="EL142" s="2" t="s">
        <v>213</v>
      </c>
      <c r="EM142" s="2" t="s">
        <v>214</v>
      </c>
      <c r="EN142" s="2"/>
      <c r="EO142" s="2" t="s">
        <v>23</v>
      </c>
      <c r="EP142" s="2"/>
      <c r="EQ142" s="2">
        <v>0</v>
      </c>
      <c r="ER142" s="2">
        <v>133.4</v>
      </c>
      <c r="ES142" s="2">
        <v>0.35</v>
      </c>
      <c r="ET142" s="2">
        <v>115.59</v>
      </c>
      <c r="EU142" s="2">
        <v>10.94</v>
      </c>
      <c r="EV142" s="2">
        <v>17.46</v>
      </c>
      <c r="EW142" s="2">
        <v>1.76</v>
      </c>
      <c r="EX142" s="2">
        <v>0.81</v>
      </c>
      <c r="EY142" s="2">
        <v>1</v>
      </c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0"/>
        <v>0</v>
      </c>
      <c r="FS142" s="2">
        <v>0</v>
      </c>
      <c r="FT142" s="2"/>
      <c r="FU142" s="2"/>
      <c r="FV142" s="2"/>
      <c r="FW142" s="2"/>
      <c r="FX142" s="2">
        <v>95</v>
      </c>
      <c r="FY142" s="2">
        <v>65</v>
      </c>
      <c r="FZ142" s="2"/>
      <c r="GA142" s="2" t="s">
        <v>6</v>
      </c>
      <c r="GB142" s="2"/>
      <c r="GC142" s="2"/>
      <c r="GD142" s="2">
        <v>0</v>
      </c>
      <c r="GE142" s="2"/>
      <c r="GF142" s="2">
        <v>-434582079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61"/>
        <v>0</v>
      </c>
      <c r="GM142" s="2">
        <f t="shared" si="162"/>
        <v>4498</v>
      </c>
      <c r="GN142" s="2">
        <f t="shared" si="163"/>
        <v>0</v>
      </c>
      <c r="GO142" s="2">
        <f t="shared" si="164"/>
        <v>4498</v>
      </c>
      <c r="GP142" s="2">
        <f t="shared" si="165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6"/>
        <v>0</v>
      </c>
      <c r="GW142" s="2">
        <v>1</v>
      </c>
      <c r="GX142" s="2">
        <f t="shared" si="167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17</v>
      </c>
      <c r="B143">
        <v>1</v>
      </c>
      <c r="C143">
        <f>ROW(SmtRes!A180)</f>
        <v>180</v>
      </c>
      <c r="D143">
        <f>ROW(EtalonRes!A166)</f>
        <v>166</v>
      </c>
      <c r="E143" t="s">
        <v>208</v>
      </c>
      <c r="F143" t="s">
        <v>209</v>
      </c>
      <c r="G143" t="s">
        <v>210</v>
      </c>
      <c r="H143" t="s">
        <v>17</v>
      </c>
      <c r="I143">
        <f>'1.Смета.или.Акт'!E165</f>
        <v>21</v>
      </c>
      <c r="J143">
        <v>0</v>
      </c>
      <c r="O143">
        <f t="shared" si="135"/>
        <v>44462</v>
      </c>
      <c r="P143">
        <f t="shared" si="136"/>
        <v>0</v>
      </c>
      <c r="Q143">
        <f t="shared" si="137"/>
        <v>36411</v>
      </c>
      <c r="R143">
        <f t="shared" si="138"/>
        <v>5046</v>
      </c>
      <c r="S143">
        <f t="shared" si="139"/>
        <v>8051</v>
      </c>
      <c r="T143">
        <f t="shared" si="140"/>
        <v>0</v>
      </c>
      <c r="U143">
        <f t="shared" si="141"/>
        <v>44.352000000000004</v>
      </c>
      <c r="V143">
        <f t="shared" si="142"/>
        <v>17.010000000000002</v>
      </c>
      <c r="W143">
        <f t="shared" si="143"/>
        <v>0</v>
      </c>
      <c r="X143">
        <f t="shared" si="144"/>
        <v>10609</v>
      </c>
      <c r="Y143">
        <f t="shared" si="145"/>
        <v>6810</v>
      </c>
      <c r="AA143">
        <v>34652952</v>
      </c>
      <c r="AB143">
        <f t="shared" si="146"/>
        <v>159.66</v>
      </c>
      <c r="AC143">
        <f>ROUND((ES143+(SUM(SmtRes!BC177:'SmtRes'!BC180)+SUM(EtalonRes!AL163:'EtalonRes'!AL166))),2)</f>
        <v>0</v>
      </c>
      <c r="AD143">
        <f>ROUND(((((ET143*1.2))-((EU143*1.2)))+AE143),2)</f>
        <v>138.71</v>
      </c>
      <c r="AE143">
        <f>ROUND(((EU143*1.2)),2)</f>
        <v>13.13</v>
      </c>
      <c r="AF143">
        <f>ROUND(((EV143*1.2)),2)</f>
        <v>20.95</v>
      </c>
      <c r="AG143">
        <f t="shared" si="147"/>
        <v>0</v>
      </c>
      <c r="AH143">
        <f>((EW143*1.2))</f>
        <v>2.1120000000000001</v>
      </c>
      <c r="AI143">
        <f>((EX143*1.2)+(SUM(SmtRes!BH177:'SmtRes'!BH180)+SUM(EtalonRes!AQ163:'EtalonRes'!AQ166)))</f>
        <v>0.81</v>
      </c>
      <c r="AJ143">
        <f t="shared" si="148"/>
        <v>0</v>
      </c>
      <c r="AK143">
        <f>AL143+AM143+AO143</f>
        <v>133.4</v>
      </c>
      <c r="AL143">
        <v>0.35</v>
      </c>
      <c r="AM143" s="54">
        <f>'1.Смета.или.Акт'!F167</f>
        <v>115.59</v>
      </c>
      <c r="AN143" s="54">
        <f>'1.Смета.или.Акт'!F168</f>
        <v>10.94</v>
      </c>
      <c r="AO143" s="54">
        <f>'1.Смета.или.Акт'!F166</f>
        <v>17.46</v>
      </c>
      <c r="AP143">
        <v>0</v>
      </c>
      <c r="AQ143">
        <f>'1.Смета.или.Акт'!E171</f>
        <v>1.76</v>
      </c>
      <c r="AR143">
        <v>0.81</v>
      </c>
      <c r="AS143">
        <v>0</v>
      </c>
      <c r="AT143">
        <v>81</v>
      </c>
      <c r="AU143">
        <v>52</v>
      </c>
      <c r="AV143">
        <v>1</v>
      </c>
      <c r="AW143">
        <v>1</v>
      </c>
      <c r="AZ143">
        <v>1</v>
      </c>
      <c r="BA143">
        <f>'1.Смета.или.Акт'!J166</f>
        <v>18.3</v>
      </c>
      <c r="BB143">
        <f>'1.Смета.или.Акт'!J167</f>
        <v>12.5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0</v>
      </c>
      <c r="BI143">
        <v>2</v>
      </c>
      <c r="BJ143" t="s">
        <v>211</v>
      </c>
      <c r="BM143">
        <v>108001</v>
      </c>
      <c r="BN143">
        <v>0</v>
      </c>
      <c r="BO143" t="s">
        <v>6</v>
      </c>
      <c r="BP143">
        <v>0</v>
      </c>
      <c r="BQ143">
        <v>2</v>
      </c>
      <c r="BR143">
        <v>0</v>
      </c>
      <c r="BS143">
        <f>'1.Смета.или.Акт'!J168</f>
        <v>18.3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95</v>
      </c>
      <c r="CA143">
        <v>65</v>
      </c>
      <c r="CF143">
        <v>0</v>
      </c>
      <c r="CG143">
        <v>0</v>
      </c>
      <c r="CM143">
        <v>0</v>
      </c>
      <c r="CN143" t="s">
        <v>491</v>
      </c>
      <c r="CO143">
        <v>0</v>
      </c>
      <c r="CP143">
        <f t="shared" si="149"/>
        <v>44462</v>
      </c>
      <c r="CQ143">
        <f t="shared" si="150"/>
        <v>0</v>
      </c>
      <c r="CR143">
        <f t="shared" si="151"/>
        <v>1733.875</v>
      </c>
      <c r="CS143">
        <f t="shared" si="152"/>
        <v>240.27900000000002</v>
      </c>
      <c r="CT143">
        <f t="shared" si="153"/>
        <v>383.38499999999999</v>
      </c>
      <c r="CU143">
        <f t="shared" si="154"/>
        <v>0</v>
      </c>
      <c r="CV143">
        <f t="shared" si="155"/>
        <v>2.1120000000000001</v>
      </c>
      <c r="CW143">
        <f t="shared" si="156"/>
        <v>0.81</v>
      </c>
      <c r="CX143">
        <f t="shared" si="157"/>
        <v>0</v>
      </c>
      <c r="CY143">
        <f t="shared" si="158"/>
        <v>10608.57</v>
      </c>
      <c r="CZ143">
        <f t="shared" si="159"/>
        <v>6810.44</v>
      </c>
      <c r="DC143" t="s">
        <v>6</v>
      </c>
      <c r="DD143" t="s">
        <v>6</v>
      </c>
      <c r="DE143" t="s">
        <v>19</v>
      </c>
      <c r="DF143" t="s">
        <v>19</v>
      </c>
      <c r="DG143" t="s">
        <v>19</v>
      </c>
      <c r="DH143" t="s">
        <v>6</v>
      </c>
      <c r="DI143" t="s">
        <v>19</v>
      </c>
      <c r="DJ143" t="s">
        <v>19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17</v>
      </c>
      <c r="DW143" t="str">
        <f>'1.Смета.или.Акт'!D165</f>
        <v>ШТ</v>
      </c>
      <c r="DX143">
        <v>1</v>
      </c>
      <c r="EE143">
        <v>32653241</v>
      </c>
      <c r="EF143">
        <v>2</v>
      </c>
      <c r="EG143" t="s">
        <v>212</v>
      </c>
      <c r="EH143">
        <v>0</v>
      </c>
      <c r="EI143" t="s">
        <v>6</v>
      </c>
      <c r="EJ143">
        <v>2</v>
      </c>
      <c r="EK143">
        <v>108001</v>
      </c>
      <c r="EL143" t="s">
        <v>213</v>
      </c>
      <c r="EM143" t="s">
        <v>214</v>
      </c>
      <c r="EO143" t="s">
        <v>23</v>
      </c>
      <c r="EQ143">
        <v>0</v>
      </c>
      <c r="ER143">
        <f>ES143+ET143+EV143</f>
        <v>133.4</v>
      </c>
      <c r="ES143">
        <v>0.35</v>
      </c>
      <c r="ET143" s="54">
        <f>'1.Смета.или.Акт'!F167</f>
        <v>115.59</v>
      </c>
      <c r="EU143" s="54">
        <f>'1.Смета.или.Акт'!F168</f>
        <v>10.94</v>
      </c>
      <c r="EV143" s="54">
        <f>'1.Смета.или.Акт'!F166</f>
        <v>17.46</v>
      </c>
      <c r="EW143">
        <f>'1.Смета.или.Акт'!E171</f>
        <v>1.76</v>
      </c>
      <c r="EX143">
        <v>0.81</v>
      </c>
      <c r="EY143">
        <v>1</v>
      </c>
      <c r="FQ143">
        <v>0</v>
      </c>
      <c r="FR143">
        <f t="shared" si="160"/>
        <v>0</v>
      </c>
      <c r="FS143">
        <v>0</v>
      </c>
      <c r="FV143" t="s">
        <v>24</v>
      </c>
      <c r="FW143" t="s">
        <v>25</v>
      </c>
      <c r="FX143">
        <v>95</v>
      </c>
      <c r="FY143">
        <v>65</v>
      </c>
      <c r="GA143" t="s">
        <v>6</v>
      </c>
      <c r="GD143">
        <v>0</v>
      </c>
      <c r="GF143">
        <v>-434582079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61"/>
        <v>0</v>
      </c>
      <c r="GM143">
        <f t="shared" si="162"/>
        <v>61881</v>
      </c>
      <c r="GN143">
        <f t="shared" si="163"/>
        <v>0</v>
      </c>
      <c r="GO143">
        <f t="shared" si="164"/>
        <v>61881</v>
      </c>
      <c r="GP143">
        <f t="shared" si="165"/>
        <v>0</v>
      </c>
      <c r="GR143">
        <v>0</v>
      </c>
      <c r="GS143">
        <v>3</v>
      </c>
      <c r="GT143">
        <v>0</v>
      </c>
      <c r="GU143" t="s">
        <v>6</v>
      </c>
      <c r="GV143">
        <f t="shared" si="166"/>
        <v>0</v>
      </c>
      <c r="GW143">
        <v>18.3</v>
      </c>
      <c r="GX143">
        <f t="shared" si="167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176</v>
      </c>
      <c r="D144" s="2"/>
      <c r="E144" s="2" t="s">
        <v>215</v>
      </c>
      <c r="F144" s="2" t="s">
        <v>216</v>
      </c>
      <c r="G144" s="2" t="s">
        <v>217</v>
      </c>
      <c r="H144" s="2" t="s">
        <v>218</v>
      </c>
      <c r="I144" s="2">
        <f>I142*J144</f>
        <v>0</v>
      </c>
      <c r="J144" s="2">
        <v>0</v>
      </c>
      <c r="K144" s="2"/>
      <c r="L144" s="2"/>
      <c r="M144" s="2"/>
      <c r="N144" s="2"/>
      <c r="O144" s="2">
        <f t="shared" si="135"/>
        <v>0</v>
      </c>
      <c r="P144" s="2">
        <f t="shared" si="136"/>
        <v>0</v>
      </c>
      <c r="Q144" s="2">
        <f t="shared" si="137"/>
        <v>0</v>
      </c>
      <c r="R144" s="2">
        <f t="shared" si="138"/>
        <v>0</v>
      </c>
      <c r="S144" s="2">
        <f t="shared" si="139"/>
        <v>0</v>
      </c>
      <c r="T144" s="2">
        <f t="shared" si="140"/>
        <v>0</v>
      </c>
      <c r="U144" s="2">
        <f t="shared" si="141"/>
        <v>0</v>
      </c>
      <c r="V144" s="2">
        <f t="shared" si="142"/>
        <v>0</v>
      </c>
      <c r="W144" s="2">
        <f t="shared" si="143"/>
        <v>0</v>
      </c>
      <c r="X144" s="2">
        <f t="shared" si="144"/>
        <v>0</v>
      </c>
      <c r="Y144" s="2">
        <f t="shared" si="145"/>
        <v>0</v>
      </c>
      <c r="Z144" s="2"/>
      <c r="AA144" s="2">
        <v>34652951</v>
      </c>
      <c r="AB144" s="2">
        <f t="shared" si="146"/>
        <v>1</v>
      </c>
      <c r="AC144" s="2">
        <f>ROUND((ES144),2)</f>
        <v>1</v>
      </c>
      <c r="AD144" s="2">
        <f>ROUND((((ET144)-(EU144))+AE144),2)</f>
        <v>0</v>
      </c>
      <c r="AE144" s="2">
        <f>ROUND((EU144),2)</f>
        <v>0</v>
      </c>
      <c r="AF144" s="2">
        <f>ROUND((EV144),2)</f>
        <v>0</v>
      </c>
      <c r="AG144" s="2">
        <f t="shared" si="147"/>
        <v>0</v>
      </c>
      <c r="AH144" s="2">
        <f>(EW144)</f>
        <v>0</v>
      </c>
      <c r="AI144" s="2">
        <f>(EX144)</f>
        <v>0</v>
      </c>
      <c r="AJ144" s="2">
        <f t="shared" si="148"/>
        <v>0</v>
      </c>
      <c r="AK144" s="2">
        <v>1</v>
      </c>
      <c r="AL144" s="2">
        <v>1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49"/>
        <v>0</v>
      </c>
      <c r="CQ144" s="2">
        <f t="shared" si="150"/>
        <v>1</v>
      </c>
      <c r="CR144" s="2">
        <f t="shared" si="151"/>
        <v>0</v>
      </c>
      <c r="CS144" s="2">
        <f t="shared" si="152"/>
        <v>0</v>
      </c>
      <c r="CT144" s="2">
        <f t="shared" si="153"/>
        <v>0</v>
      </c>
      <c r="CU144" s="2">
        <f t="shared" si="154"/>
        <v>0</v>
      </c>
      <c r="CV144" s="2">
        <f t="shared" si="155"/>
        <v>0</v>
      </c>
      <c r="CW144" s="2">
        <f t="shared" si="156"/>
        <v>0</v>
      </c>
      <c r="CX144" s="2">
        <f t="shared" si="157"/>
        <v>0</v>
      </c>
      <c r="CY144" s="2">
        <f t="shared" si="158"/>
        <v>0</v>
      </c>
      <c r="CZ144" s="2">
        <f t="shared" si="159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1013</v>
      </c>
      <c r="DV144" s="2" t="s">
        <v>218</v>
      </c>
      <c r="DW144" s="2" t="s">
        <v>218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47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73</v>
      </c>
      <c r="EM144" s="2" t="s">
        <v>74</v>
      </c>
      <c r="EN144" s="2"/>
      <c r="EO144" s="2" t="s">
        <v>6</v>
      </c>
      <c r="EP144" s="2"/>
      <c r="EQ144" s="2">
        <v>0</v>
      </c>
      <c r="ER144" s="2">
        <v>1</v>
      </c>
      <c r="ES144" s="2">
        <v>1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0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6</v>
      </c>
      <c r="GB144" s="2"/>
      <c r="GC144" s="2"/>
      <c r="GD144" s="2">
        <v>0</v>
      </c>
      <c r="GE144" s="2"/>
      <c r="GF144" s="2">
        <v>-1731369543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61"/>
        <v>0</v>
      </c>
      <c r="GM144" s="2">
        <f t="shared" si="162"/>
        <v>0</v>
      </c>
      <c r="GN144" s="2">
        <f t="shared" si="163"/>
        <v>0</v>
      </c>
      <c r="GO144" s="2">
        <f t="shared" si="164"/>
        <v>0</v>
      </c>
      <c r="GP144" s="2">
        <f t="shared" si="165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6"/>
        <v>0</v>
      </c>
      <c r="GW144" s="2">
        <v>1</v>
      </c>
      <c r="GX144" s="2">
        <f t="shared" si="167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180</v>
      </c>
      <c r="E145" t="s">
        <v>215</v>
      </c>
      <c r="F145" t="s">
        <v>216</v>
      </c>
      <c r="G145" t="s">
        <v>217</v>
      </c>
      <c r="H145" t="s">
        <v>218</v>
      </c>
      <c r="I145">
        <f>I143*J145</f>
        <v>0</v>
      </c>
      <c r="J145">
        <v>0</v>
      </c>
      <c r="O145">
        <f t="shared" si="135"/>
        <v>0</v>
      </c>
      <c r="P145">
        <f t="shared" si="136"/>
        <v>0</v>
      </c>
      <c r="Q145">
        <f t="shared" si="137"/>
        <v>0</v>
      </c>
      <c r="R145">
        <f t="shared" si="138"/>
        <v>0</v>
      </c>
      <c r="S145">
        <f t="shared" si="139"/>
        <v>0</v>
      </c>
      <c r="T145">
        <f t="shared" si="140"/>
        <v>0</v>
      </c>
      <c r="U145">
        <f t="shared" si="141"/>
        <v>0</v>
      </c>
      <c r="V145">
        <f t="shared" si="142"/>
        <v>0</v>
      </c>
      <c r="W145">
        <f t="shared" si="143"/>
        <v>0</v>
      </c>
      <c r="X145">
        <f t="shared" si="144"/>
        <v>0</v>
      </c>
      <c r="Y145">
        <f t="shared" si="145"/>
        <v>0</v>
      </c>
      <c r="AA145">
        <v>34652952</v>
      </c>
      <c r="AB145">
        <f t="shared" si="146"/>
        <v>1</v>
      </c>
      <c r="AC145">
        <f>ROUND((ES145),2)</f>
        <v>1</v>
      </c>
      <c r="AD145">
        <f>ROUND((((ET145)-(EU145))+AE145),2)</f>
        <v>0</v>
      </c>
      <c r="AE145">
        <f>ROUND((EU145),2)</f>
        <v>0</v>
      </c>
      <c r="AF145">
        <f>ROUND((EV145),2)</f>
        <v>0</v>
      </c>
      <c r="AG145">
        <f t="shared" si="147"/>
        <v>0</v>
      </c>
      <c r="AH145">
        <f>(EW145)</f>
        <v>0</v>
      </c>
      <c r="AI145">
        <f>(EX145)</f>
        <v>0</v>
      </c>
      <c r="AJ145">
        <f t="shared" si="148"/>
        <v>0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49"/>
        <v>0</v>
      </c>
      <c r="CQ145">
        <f t="shared" si="150"/>
        <v>7.5</v>
      </c>
      <c r="CR145">
        <f t="shared" si="151"/>
        <v>0</v>
      </c>
      <c r="CS145">
        <f t="shared" si="152"/>
        <v>0</v>
      </c>
      <c r="CT145">
        <f t="shared" si="153"/>
        <v>0</v>
      </c>
      <c r="CU145">
        <f t="shared" si="154"/>
        <v>0</v>
      </c>
      <c r="CV145">
        <f t="shared" si="155"/>
        <v>0</v>
      </c>
      <c r="CW145">
        <f t="shared" si="156"/>
        <v>0</v>
      </c>
      <c r="CX145">
        <f t="shared" si="157"/>
        <v>0</v>
      </c>
      <c r="CY145">
        <f t="shared" si="158"/>
        <v>0</v>
      </c>
      <c r="CZ145">
        <f t="shared" si="159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218</v>
      </c>
      <c r="DW145" t="s">
        <v>218</v>
      </c>
      <c r="DX145">
        <v>1</v>
      </c>
      <c r="EE145">
        <v>32653299</v>
      </c>
      <c r="EF145">
        <v>20</v>
      </c>
      <c r="EG145" t="s">
        <v>47</v>
      </c>
      <c r="EH145">
        <v>0</v>
      </c>
      <c r="EI145" t="s">
        <v>6</v>
      </c>
      <c r="EJ145">
        <v>1</v>
      </c>
      <c r="EK145">
        <v>0</v>
      </c>
      <c r="EL145" t="s">
        <v>73</v>
      </c>
      <c r="EM145" t="s">
        <v>74</v>
      </c>
      <c r="EO145" t="s">
        <v>6</v>
      </c>
      <c r="EQ145">
        <v>0</v>
      </c>
      <c r="ER145">
        <v>1</v>
      </c>
      <c r="ES145">
        <v>1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60"/>
        <v>0</v>
      </c>
      <c r="FS145">
        <v>0</v>
      </c>
      <c r="FV145" t="s">
        <v>24</v>
      </c>
      <c r="FW145" t="s">
        <v>25</v>
      </c>
      <c r="FX145">
        <v>106</v>
      </c>
      <c r="FY145">
        <v>65</v>
      </c>
      <c r="GA145" t="s">
        <v>6</v>
      </c>
      <c r="GD145">
        <v>0</v>
      </c>
      <c r="GF145">
        <v>-1731369543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61"/>
        <v>0</v>
      </c>
      <c r="GM145">
        <f t="shared" si="162"/>
        <v>0</v>
      </c>
      <c r="GN145">
        <f t="shared" si="163"/>
        <v>0</v>
      </c>
      <c r="GO145">
        <f t="shared" si="164"/>
        <v>0</v>
      </c>
      <c r="GP145">
        <f t="shared" si="165"/>
        <v>0</v>
      </c>
      <c r="GR145">
        <v>0</v>
      </c>
      <c r="GS145">
        <v>3</v>
      </c>
      <c r="GT145">
        <v>0</v>
      </c>
      <c r="GU145" t="s">
        <v>6</v>
      </c>
      <c r="GV145">
        <f t="shared" si="166"/>
        <v>0</v>
      </c>
      <c r="GW145">
        <v>1</v>
      </c>
      <c r="GX145">
        <f t="shared" si="167"/>
        <v>0</v>
      </c>
      <c r="HA145">
        <v>0</v>
      </c>
      <c r="HB145">
        <v>0</v>
      </c>
      <c r="IK145">
        <v>0</v>
      </c>
    </row>
    <row r="146" spans="1:255" x14ac:dyDescent="0.2">
      <c r="A146" s="2">
        <v>17</v>
      </c>
      <c r="B146" s="2">
        <v>1</v>
      </c>
      <c r="C146" s="2">
        <f>ROW(SmtRes!A195)</f>
        <v>195</v>
      </c>
      <c r="D146" s="2">
        <f>ROW(EtalonRes!A181)</f>
        <v>181</v>
      </c>
      <c r="E146" s="2" t="s">
        <v>219</v>
      </c>
      <c r="F146" s="2" t="s">
        <v>220</v>
      </c>
      <c r="G146" s="2" t="s">
        <v>221</v>
      </c>
      <c r="H146" s="2" t="s">
        <v>222</v>
      </c>
      <c r="I146" s="2">
        <f>'1.Смета.или.Акт'!E173</f>
        <v>2</v>
      </c>
      <c r="J146" s="2">
        <v>0</v>
      </c>
      <c r="K146" s="2"/>
      <c r="L146" s="2"/>
      <c r="M146" s="2"/>
      <c r="N146" s="2"/>
      <c r="O146" s="2">
        <f t="shared" si="135"/>
        <v>437</v>
      </c>
      <c r="P146" s="2">
        <f t="shared" si="136"/>
        <v>0</v>
      </c>
      <c r="Q146" s="2">
        <f t="shared" si="137"/>
        <v>242</v>
      </c>
      <c r="R146" s="2">
        <f t="shared" si="138"/>
        <v>33</v>
      </c>
      <c r="S146" s="2">
        <f t="shared" si="139"/>
        <v>195</v>
      </c>
      <c r="T146" s="2">
        <f t="shared" si="140"/>
        <v>0</v>
      </c>
      <c r="U146" s="2">
        <f t="shared" si="141"/>
        <v>19.416</v>
      </c>
      <c r="V146" s="2">
        <f t="shared" si="142"/>
        <v>2.14</v>
      </c>
      <c r="W146" s="2">
        <f t="shared" si="143"/>
        <v>0</v>
      </c>
      <c r="X146" s="2">
        <f t="shared" si="144"/>
        <v>239</v>
      </c>
      <c r="Y146" s="2">
        <f t="shared" si="145"/>
        <v>137</v>
      </c>
      <c r="Z146" s="2"/>
      <c r="AA146" s="2">
        <v>34652951</v>
      </c>
      <c r="AB146" s="2">
        <f t="shared" si="146"/>
        <v>218.69</v>
      </c>
      <c r="AC146" s="2">
        <f>ROUND((ES146+(SUM(SmtRes!BC181:'SmtRes'!BC195)+SUM(EtalonRes!AL167:'EtalonRes'!AL181))),2)</f>
        <v>0</v>
      </c>
      <c r="AD146" s="2">
        <f>ROUND(((((ET146*1.2))-((EU146*1.2)))+AE146),2)</f>
        <v>121.02</v>
      </c>
      <c r="AE146" s="2">
        <f>ROUND(((EU146*1.2)),2)</f>
        <v>16.399999999999999</v>
      </c>
      <c r="AF146" s="2">
        <f>ROUND(((EV146*1.2)),2)</f>
        <v>97.67</v>
      </c>
      <c r="AG146" s="2">
        <f t="shared" si="147"/>
        <v>0</v>
      </c>
      <c r="AH146" s="2">
        <f>((EW146*1.2))</f>
        <v>9.7080000000000002</v>
      </c>
      <c r="AI146" s="2">
        <f>((EX146*1.2)+(SUM(SmtRes!BH181:'SmtRes'!BH195)+SUM(EtalonRes!AQ167:'EtalonRes'!AQ181)))</f>
        <v>1.07</v>
      </c>
      <c r="AJ146" s="2">
        <f t="shared" si="148"/>
        <v>0</v>
      </c>
      <c r="AK146" s="2">
        <v>184.47</v>
      </c>
      <c r="AL146" s="2">
        <v>2.23</v>
      </c>
      <c r="AM146" s="2">
        <v>100.85</v>
      </c>
      <c r="AN146" s="2">
        <v>13.67</v>
      </c>
      <c r="AO146" s="2">
        <v>81.39</v>
      </c>
      <c r="AP146" s="2">
        <v>0</v>
      </c>
      <c r="AQ146" s="2">
        <v>8.09</v>
      </c>
      <c r="AR146" s="2">
        <v>1.07</v>
      </c>
      <c r="AS146" s="2">
        <v>0</v>
      </c>
      <c r="AT146" s="2">
        <v>105</v>
      </c>
      <c r="AU146" s="2">
        <v>60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0</v>
      </c>
      <c r="BI146" s="2">
        <v>1</v>
      </c>
      <c r="BJ146" s="2" t="s">
        <v>223</v>
      </c>
      <c r="BK146" s="2"/>
      <c r="BL146" s="2"/>
      <c r="BM146" s="2">
        <v>33001</v>
      </c>
      <c r="BN146" s="2">
        <v>0</v>
      </c>
      <c r="BO146" s="2" t="s">
        <v>6</v>
      </c>
      <c r="BP146" s="2">
        <v>0</v>
      </c>
      <c r="BQ146" s="2">
        <v>1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105</v>
      </c>
      <c r="CA146" s="2">
        <v>60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491</v>
      </c>
      <c r="CO146" s="2">
        <v>0</v>
      </c>
      <c r="CP146" s="2">
        <f t="shared" si="149"/>
        <v>437</v>
      </c>
      <c r="CQ146" s="2">
        <f t="shared" si="150"/>
        <v>0</v>
      </c>
      <c r="CR146" s="2">
        <f t="shared" si="151"/>
        <v>121.02</v>
      </c>
      <c r="CS146" s="2">
        <f t="shared" si="152"/>
        <v>16.399999999999999</v>
      </c>
      <c r="CT146" s="2">
        <f t="shared" si="153"/>
        <v>97.67</v>
      </c>
      <c r="CU146" s="2">
        <f t="shared" si="154"/>
        <v>0</v>
      </c>
      <c r="CV146" s="2">
        <f t="shared" si="155"/>
        <v>9.7080000000000002</v>
      </c>
      <c r="CW146" s="2">
        <f t="shared" si="156"/>
        <v>1.07</v>
      </c>
      <c r="CX146" s="2">
        <f t="shared" si="157"/>
        <v>0</v>
      </c>
      <c r="CY146" s="2">
        <f t="shared" si="158"/>
        <v>239.4</v>
      </c>
      <c r="CZ146" s="2">
        <f t="shared" si="159"/>
        <v>136.80000000000001</v>
      </c>
      <c r="DA146" s="2"/>
      <c r="DB146" s="2"/>
      <c r="DC146" s="2" t="s">
        <v>6</v>
      </c>
      <c r="DD146" s="2" t="s">
        <v>6</v>
      </c>
      <c r="DE146" s="2" t="s">
        <v>19</v>
      </c>
      <c r="DF146" s="2" t="s">
        <v>19</v>
      </c>
      <c r="DG146" s="2" t="s">
        <v>19</v>
      </c>
      <c r="DH146" s="2" t="s">
        <v>6</v>
      </c>
      <c r="DI146" s="2" t="s">
        <v>19</v>
      </c>
      <c r="DJ146" s="2" t="s">
        <v>19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1013</v>
      </c>
      <c r="DV146" s="2" t="s">
        <v>222</v>
      </c>
      <c r="DW146" s="2" t="s">
        <v>222</v>
      </c>
      <c r="DX146" s="2">
        <v>1</v>
      </c>
      <c r="DY146" s="2"/>
      <c r="DZ146" s="2"/>
      <c r="EA146" s="2"/>
      <c r="EB146" s="2"/>
      <c r="EC146" s="2"/>
      <c r="ED146" s="2"/>
      <c r="EE146" s="2">
        <v>32653413</v>
      </c>
      <c r="EF146" s="2">
        <v>1</v>
      </c>
      <c r="EG146" s="2" t="s">
        <v>20</v>
      </c>
      <c r="EH146" s="2">
        <v>0</v>
      </c>
      <c r="EI146" s="2" t="s">
        <v>6</v>
      </c>
      <c r="EJ146" s="2">
        <v>1</v>
      </c>
      <c r="EK146" s="2">
        <v>33001</v>
      </c>
      <c r="EL146" s="2" t="s">
        <v>21</v>
      </c>
      <c r="EM146" s="2" t="s">
        <v>22</v>
      </c>
      <c r="EN146" s="2"/>
      <c r="EO146" s="2" t="s">
        <v>23</v>
      </c>
      <c r="EP146" s="2"/>
      <c r="EQ146" s="2">
        <v>0</v>
      </c>
      <c r="ER146" s="2">
        <v>184.47</v>
      </c>
      <c r="ES146" s="2">
        <v>2.23</v>
      </c>
      <c r="ET146" s="2">
        <v>100.85</v>
      </c>
      <c r="EU146" s="2">
        <v>13.67</v>
      </c>
      <c r="EV146" s="2">
        <v>81.39</v>
      </c>
      <c r="EW146" s="2">
        <v>8.09</v>
      </c>
      <c r="EX146" s="2">
        <v>1.07</v>
      </c>
      <c r="EY146" s="2">
        <v>1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0"/>
        <v>0</v>
      </c>
      <c r="FS146" s="2">
        <v>0</v>
      </c>
      <c r="FT146" s="2"/>
      <c r="FU146" s="2"/>
      <c r="FV146" s="2"/>
      <c r="FW146" s="2"/>
      <c r="FX146" s="2">
        <v>105</v>
      </c>
      <c r="FY146" s="2">
        <v>60</v>
      </c>
      <c r="FZ146" s="2"/>
      <c r="GA146" s="2" t="s">
        <v>6</v>
      </c>
      <c r="GB146" s="2"/>
      <c r="GC146" s="2"/>
      <c r="GD146" s="2">
        <v>0</v>
      </c>
      <c r="GE146" s="2"/>
      <c r="GF146" s="2">
        <v>-30280728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61"/>
        <v>0</v>
      </c>
      <c r="GM146" s="2">
        <f t="shared" si="162"/>
        <v>813</v>
      </c>
      <c r="GN146" s="2">
        <f t="shared" si="163"/>
        <v>813</v>
      </c>
      <c r="GO146" s="2">
        <f t="shared" si="164"/>
        <v>0</v>
      </c>
      <c r="GP146" s="2">
        <f t="shared" si="165"/>
        <v>0</v>
      </c>
      <c r="GQ146" s="2"/>
      <c r="GR146" s="2">
        <v>0</v>
      </c>
      <c r="GS146" s="2">
        <v>3</v>
      </c>
      <c r="GT146" s="2">
        <v>0</v>
      </c>
      <c r="GU146" s="2" t="s">
        <v>6</v>
      </c>
      <c r="GV146" s="2">
        <f t="shared" si="166"/>
        <v>0</v>
      </c>
      <c r="GW146" s="2">
        <v>1</v>
      </c>
      <c r="GX146" s="2">
        <f t="shared" si="167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17</v>
      </c>
      <c r="B147">
        <v>1</v>
      </c>
      <c r="C147">
        <f>ROW(SmtRes!A210)</f>
        <v>210</v>
      </c>
      <c r="D147">
        <f>ROW(EtalonRes!A196)</f>
        <v>196</v>
      </c>
      <c r="E147" t="s">
        <v>219</v>
      </c>
      <c r="F147" t="s">
        <v>220</v>
      </c>
      <c r="G147" t="s">
        <v>221</v>
      </c>
      <c r="H147" t="s">
        <v>222</v>
      </c>
      <c r="I147">
        <f>'1.Смета.или.Акт'!E173</f>
        <v>2</v>
      </c>
      <c r="J147">
        <v>0</v>
      </c>
      <c r="O147">
        <f t="shared" si="135"/>
        <v>6601</v>
      </c>
      <c r="P147">
        <f t="shared" si="136"/>
        <v>0</v>
      </c>
      <c r="Q147">
        <f t="shared" si="137"/>
        <v>3026</v>
      </c>
      <c r="R147">
        <f t="shared" si="138"/>
        <v>600</v>
      </c>
      <c r="S147">
        <f t="shared" si="139"/>
        <v>3575</v>
      </c>
      <c r="T147">
        <f t="shared" si="140"/>
        <v>0</v>
      </c>
      <c r="U147">
        <f t="shared" si="141"/>
        <v>19.416</v>
      </c>
      <c r="V147">
        <f t="shared" si="142"/>
        <v>2.14</v>
      </c>
      <c r="W147">
        <f t="shared" si="143"/>
        <v>0</v>
      </c>
      <c r="X147">
        <f t="shared" si="144"/>
        <v>3716</v>
      </c>
      <c r="Y147">
        <f t="shared" si="145"/>
        <v>2004</v>
      </c>
      <c r="AA147">
        <v>34652952</v>
      </c>
      <c r="AB147">
        <f t="shared" si="146"/>
        <v>218.69</v>
      </c>
      <c r="AC147">
        <f>ROUND((ES147+(SUM(SmtRes!BC196:'SmtRes'!BC210)+SUM(EtalonRes!AL182:'EtalonRes'!AL196))),2)</f>
        <v>0</v>
      </c>
      <c r="AD147">
        <f>ROUND(((((ET147*1.2))-((EU147*1.2)))+AE147),2)</f>
        <v>121.02</v>
      </c>
      <c r="AE147">
        <f>ROUND(((EU147*1.2)),2)</f>
        <v>16.399999999999999</v>
      </c>
      <c r="AF147">
        <f>ROUND(((EV147*1.2)),2)</f>
        <v>97.67</v>
      </c>
      <c r="AG147">
        <f t="shared" si="147"/>
        <v>0</v>
      </c>
      <c r="AH147">
        <f>((EW147*1.2))</f>
        <v>9.7080000000000002</v>
      </c>
      <c r="AI147">
        <f>((EX147*1.2)+(SUM(SmtRes!BH196:'SmtRes'!BH210)+SUM(EtalonRes!AQ182:'EtalonRes'!AQ196)))</f>
        <v>1.07</v>
      </c>
      <c r="AJ147">
        <f t="shared" si="148"/>
        <v>0</v>
      </c>
      <c r="AK147">
        <f>AL147+AM147+AO147</f>
        <v>184.47</v>
      </c>
      <c r="AL147">
        <v>2.23</v>
      </c>
      <c r="AM147" s="54">
        <f>'1.Смета.или.Акт'!F175</f>
        <v>100.85</v>
      </c>
      <c r="AN147" s="54">
        <f>'1.Смета.или.Акт'!F176</f>
        <v>13.67</v>
      </c>
      <c r="AO147" s="54">
        <f>'1.Смета.или.Акт'!F174</f>
        <v>81.39</v>
      </c>
      <c r="AP147">
        <v>0</v>
      </c>
      <c r="AQ147">
        <f>'1.Смета.или.Акт'!E179</f>
        <v>8.09</v>
      </c>
      <c r="AR147">
        <v>1.07</v>
      </c>
      <c r="AS147">
        <v>0</v>
      </c>
      <c r="AT147">
        <v>89</v>
      </c>
      <c r="AU147">
        <v>48</v>
      </c>
      <c r="AV147">
        <v>1</v>
      </c>
      <c r="AW147">
        <v>1</v>
      </c>
      <c r="AZ147">
        <v>1</v>
      </c>
      <c r="BA147">
        <f>'1.Смета.или.Акт'!J174</f>
        <v>18.3</v>
      </c>
      <c r="BB147">
        <f>'1.Смета.или.Акт'!J175</f>
        <v>12.5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0</v>
      </c>
      <c r="BI147">
        <v>1</v>
      </c>
      <c r="BJ147" t="s">
        <v>223</v>
      </c>
      <c r="BM147">
        <v>33001</v>
      </c>
      <c r="BN147">
        <v>0</v>
      </c>
      <c r="BO147" t="s">
        <v>6</v>
      </c>
      <c r="BP147">
        <v>0</v>
      </c>
      <c r="BQ147">
        <v>1</v>
      </c>
      <c r="BR147">
        <v>0</v>
      </c>
      <c r="BS147">
        <f>'1.Смета.или.Акт'!J176</f>
        <v>18.3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105</v>
      </c>
      <c r="CA147">
        <v>60</v>
      </c>
      <c r="CF147">
        <v>0</v>
      </c>
      <c r="CG147">
        <v>0</v>
      </c>
      <c r="CM147">
        <v>0</v>
      </c>
      <c r="CN147" t="s">
        <v>491</v>
      </c>
      <c r="CO147">
        <v>0</v>
      </c>
      <c r="CP147">
        <f t="shared" si="149"/>
        <v>6601</v>
      </c>
      <c r="CQ147">
        <f t="shared" si="150"/>
        <v>0</v>
      </c>
      <c r="CR147">
        <f t="shared" si="151"/>
        <v>1512.75</v>
      </c>
      <c r="CS147">
        <f t="shared" si="152"/>
        <v>300.12</v>
      </c>
      <c r="CT147">
        <f t="shared" si="153"/>
        <v>1787.3610000000001</v>
      </c>
      <c r="CU147">
        <f t="shared" si="154"/>
        <v>0</v>
      </c>
      <c r="CV147">
        <f t="shared" si="155"/>
        <v>9.7080000000000002</v>
      </c>
      <c r="CW147">
        <f t="shared" si="156"/>
        <v>1.07</v>
      </c>
      <c r="CX147">
        <f t="shared" si="157"/>
        <v>0</v>
      </c>
      <c r="CY147">
        <f t="shared" si="158"/>
        <v>3715.75</v>
      </c>
      <c r="CZ147">
        <f t="shared" si="159"/>
        <v>2004</v>
      </c>
      <c r="DC147" t="s">
        <v>6</v>
      </c>
      <c r="DD147" t="s">
        <v>6</v>
      </c>
      <c r="DE147" t="s">
        <v>19</v>
      </c>
      <c r="DF147" t="s">
        <v>19</v>
      </c>
      <c r="DG147" t="s">
        <v>19</v>
      </c>
      <c r="DH147" t="s">
        <v>6</v>
      </c>
      <c r="DI147" t="s">
        <v>19</v>
      </c>
      <c r="DJ147" t="s">
        <v>19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222</v>
      </c>
      <c r="DW147" t="str">
        <f>'1.Смета.или.Акт'!D173</f>
        <v>КОМПЛ</v>
      </c>
      <c r="DX147">
        <v>1</v>
      </c>
      <c r="EE147">
        <v>32653413</v>
      </c>
      <c r="EF147">
        <v>1</v>
      </c>
      <c r="EG147" t="s">
        <v>20</v>
      </c>
      <c r="EH147">
        <v>0</v>
      </c>
      <c r="EI147" t="s">
        <v>6</v>
      </c>
      <c r="EJ147">
        <v>1</v>
      </c>
      <c r="EK147">
        <v>33001</v>
      </c>
      <c r="EL147" t="s">
        <v>21</v>
      </c>
      <c r="EM147" t="s">
        <v>22</v>
      </c>
      <c r="EO147" t="s">
        <v>23</v>
      </c>
      <c r="EQ147">
        <v>0</v>
      </c>
      <c r="ER147">
        <f>ES147+ET147+EV147</f>
        <v>184.47</v>
      </c>
      <c r="ES147">
        <v>2.23</v>
      </c>
      <c r="ET147" s="54">
        <f>'1.Смета.или.Акт'!F175</f>
        <v>100.85</v>
      </c>
      <c r="EU147" s="54">
        <f>'1.Смета.или.Акт'!F176</f>
        <v>13.67</v>
      </c>
      <c r="EV147" s="54">
        <f>'1.Смета.или.Акт'!F174</f>
        <v>81.39</v>
      </c>
      <c r="EW147">
        <f>'1.Смета.или.Акт'!E179</f>
        <v>8.09</v>
      </c>
      <c r="EX147">
        <v>1.07</v>
      </c>
      <c r="EY147">
        <v>1</v>
      </c>
      <c r="FQ147">
        <v>0</v>
      </c>
      <c r="FR147">
        <f t="shared" si="160"/>
        <v>0</v>
      </c>
      <c r="FS147">
        <v>0</v>
      </c>
      <c r="FV147" t="s">
        <v>24</v>
      </c>
      <c r="FW147" t="s">
        <v>25</v>
      </c>
      <c r="FX147">
        <v>105</v>
      </c>
      <c r="FY147">
        <v>60</v>
      </c>
      <c r="GA147" t="s">
        <v>6</v>
      </c>
      <c r="GD147">
        <v>0</v>
      </c>
      <c r="GF147">
        <v>-30280728</v>
      </c>
      <c r="GG147">
        <v>2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61"/>
        <v>0</v>
      </c>
      <c r="GM147">
        <f t="shared" si="162"/>
        <v>12321</v>
      </c>
      <c r="GN147">
        <f t="shared" si="163"/>
        <v>12321</v>
      </c>
      <c r="GO147">
        <f t="shared" si="164"/>
        <v>0</v>
      </c>
      <c r="GP147">
        <f t="shared" si="165"/>
        <v>0</v>
      </c>
      <c r="GR147">
        <v>0</v>
      </c>
      <c r="GS147">
        <v>3</v>
      </c>
      <c r="GT147">
        <v>0</v>
      </c>
      <c r="GU147" t="s">
        <v>6</v>
      </c>
      <c r="GV147">
        <f t="shared" si="166"/>
        <v>0</v>
      </c>
      <c r="GW147">
        <v>18.3</v>
      </c>
      <c r="GX147">
        <f t="shared" si="167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192</v>
      </c>
      <c r="D148" s="2"/>
      <c r="E148" s="2" t="s">
        <v>224</v>
      </c>
      <c r="F148" s="2" t="s">
        <v>43</v>
      </c>
      <c r="G148" s="2" t="s">
        <v>225</v>
      </c>
      <c r="H148" s="2" t="s">
        <v>45</v>
      </c>
      <c r="I148" s="2">
        <f>I146*J148</f>
        <v>2</v>
      </c>
      <c r="J148" s="2">
        <v>1</v>
      </c>
      <c r="K148" s="2"/>
      <c r="L148" s="2"/>
      <c r="M148" s="2"/>
      <c r="N148" s="2"/>
      <c r="O148" s="2">
        <f t="shared" si="135"/>
        <v>2029</v>
      </c>
      <c r="P148" s="2">
        <f t="shared" si="136"/>
        <v>2029</v>
      </c>
      <c r="Q148" s="2">
        <f t="shared" si="137"/>
        <v>0</v>
      </c>
      <c r="R148" s="2">
        <f t="shared" si="138"/>
        <v>0</v>
      </c>
      <c r="S148" s="2">
        <f t="shared" si="139"/>
        <v>0</v>
      </c>
      <c r="T148" s="2">
        <f t="shared" si="140"/>
        <v>0</v>
      </c>
      <c r="U148" s="2">
        <f t="shared" si="141"/>
        <v>0</v>
      </c>
      <c r="V148" s="2">
        <f t="shared" si="142"/>
        <v>0</v>
      </c>
      <c r="W148" s="2">
        <f t="shared" si="143"/>
        <v>0</v>
      </c>
      <c r="X148" s="2">
        <f t="shared" si="144"/>
        <v>0</v>
      </c>
      <c r="Y148" s="2">
        <f t="shared" si="145"/>
        <v>0</v>
      </c>
      <c r="Z148" s="2"/>
      <c r="AA148" s="2">
        <v>34652951</v>
      </c>
      <c r="AB148" s="2">
        <f t="shared" si="146"/>
        <v>1014.67</v>
      </c>
      <c r="AC148" s="2">
        <f t="shared" ref="AC148:AC169" si="174">ROUND((ES148),2)</f>
        <v>1014.67</v>
      </c>
      <c r="AD148" s="2">
        <f t="shared" ref="AD148:AD169" si="175">ROUND((((ET148)-(EU148))+AE148),2)</f>
        <v>0</v>
      </c>
      <c r="AE148" s="2">
        <f t="shared" ref="AE148:AE169" si="176">ROUND((EU148),2)</f>
        <v>0</v>
      </c>
      <c r="AF148" s="2">
        <f t="shared" ref="AF148:AF169" si="177">ROUND((EV148),2)</f>
        <v>0</v>
      </c>
      <c r="AG148" s="2">
        <f t="shared" si="147"/>
        <v>0</v>
      </c>
      <c r="AH148" s="2">
        <f t="shared" ref="AH148:AH169" si="178">(EW148)</f>
        <v>0</v>
      </c>
      <c r="AI148" s="2">
        <f t="shared" ref="AI148:AI169" si="179">(EX148)</f>
        <v>0</v>
      </c>
      <c r="AJ148" s="2">
        <f t="shared" si="148"/>
        <v>0</v>
      </c>
      <c r="AK148" s="2">
        <v>1014.67</v>
      </c>
      <c r="AL148" s="2">
        <v>1014.67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46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49"/>
        <v>2029</v>
      </c>
      <c r="CQ148" s="2">
        <f t="shared" si="150"/>
        <v>1014.67</v>
      </c>
      <c r="CR148" s="2">
        <f t="shared" si="151"/>
        <v>0</v>
      </c>
      <c r="CS148" s="2">
        <f t="shared" si="152"/>
        <v>0</v>
      </c>
      <c r="CT148" s="2">
        <f t="shared" si="153"/>
        <v>0</v>
      </c>
      <c r="CU148" s="2">
        <f t="shared" si="154"/>
        <v>0</v>
      </c>
      <c r="CV148" s="2">
        <f t="shared" si="155"/>
        <v>0</v>
      </c>
      <c r="CW148" s="2">
        <f t="shared" si="156"/>
        <v>0</v>
      </c>
      <c r="CX148" s="2">
        <f t="shared" si="157"/>
        <v>0</v>
      </c>
      <c r="CY148" s="2">
        <f t="shared" si="158"/>
        <v>0</v>
      </c>
      <c r="CZ148" s="2">
        <f t="shared" si="159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1010</v>
      </c>
      <c r="DV148" s="2" t="s">
        <v>45</v>
      </c>
      <c r="DW148" s="2" t="s">
        <v>45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47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48</v>
      </c>
      <c r="EM148" s="2" t="s">
        <v>49</v>
      </c>
      <c r="EN148" s="2"/>
      <c r="EO148" s="2" t="s">
        <v>6</v>
      </c>
      <c r="EP148" s="2"/>
      <c r="EQ148" s="2">
        <v>0</v>
      </c>
      <c r="ER148" s="2">
        <v>14.4</v>
      </c>
      <c r="ES148" s="2">
        <v>1014.67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0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226</v>
      </c>
      <c r="GB148" s="2"/>
      <c r="GC148" s="2"/>
      <c r="GD148" s="2">
        <v>0</v>
      </c>
      <c r="GE148" s="2"/>
      <c r="GF148" s="2">
        <v>886530047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1"/>
        <v>0</v>
      </c>
      <c r="GM148" s="2">
        <f t="shared" si="162"/>
        <v>2029</v>
      </c>
      <c r="GN148" s="2">
        <f t="shared" si="163"/>
        <v>2029</v>
      </c>
      <c r="GO148" s="2">
        <f t="shared" si="164"/>
        <v>0</v>
      </c>
      <c r="GP148" s="2">
        <f t="shared" si="165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6"/>
        <v>0</v>
      </c>
      <c r="GW148" s="2">
        <v>1</v>
      </c>
      <c r="GX148" s="2">
        <f t="shared" si="167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207</v>
      </c>
      <c r="E149" t="s">
        <v>224</v>
      </c>
      <c r="F149" t="str">
        <f>'1.Смета.или.Акт'!B180</f>
        <v>Накладная</v>
      </c>
      <c r="G149" t="str">
        <f>'1.Смета.или.Акт'!C180</f>
        <v>Разъединитель РЛНД</v>
      </c>
      <c r="H149" t="s">
        <v>45</v>
      </c>
      <c r="I149">
        <f>I147*J149</f>
        <v>2</v>
      </c>
      <c r="J149">
        <v>1</v>
      </c>
      <c r="O149">
        <f t="shared" si="135"/>
        <v>15220</v>
      </c>
      <c r="P149">
        <f t="shared" si="136"/>
        <v>15220</v>
      </c>
      <c r="Q149">
        <f t="shared" si="137"/>
        <v>0</v>
      </c>
      <c r="R149">
        <f t="shared" si="138"/>
        <v>0</v>
      </c>
      <c r="S149">
        <f t="shared" si="139"/>
        <v>0</v>
      </c>
      <c r="T149">
        <f t="shared" si="140"/>
        <v>0</v>
      </c>
      <c r="U149">
        <f t="shared" si="141"/>
        <v>0</v>
      </c>
      <c r="V149">
        <f t="shared" si="142"/>
        <v>0</v>
      </c>
      <c r="W149">
        <f t="shared" si="143"/>
        <v>0</v>
      </c>
      <c r="X149">
        <f t="shared" si="144"/>
        <v>0</v>
      </c>
      <c r="Y149">
        <f t="shared" si="145"/>
        <v>0</v>
      </c>
      <c r="AA149">
        <v>34652952</v>
      </c>
      <c r="AB149">
        <f t="shared" si="146"/>
        <v>1014.67</v>
      </c>
      <c r="AC149">
        <f t="shared" si="174"/>
        <v>1014.67</v>
      </c>
      <c r="AD149">
        <f t="shared" si="175"/>
        <v>0</v>
      </c>
      <c r="AE149">
        <f t="shared" si="176"/>
        <v>0</v>
      </c>
      <c r="AF149">
        <f t="shared" si="177"/>
        <v>0</v>
      </c>
      <c r="AG149">
        <f t="shared" si="147"/>
        <v>0</v>
      </c>
      <c r="AH149">
        <f t="shared" si="178"/>
        <v>0</v>
      </c>
      <c r="AI149">
        <f t="shared" si="179"/>
        <v>0</v>
      </c>
      <c r="AJ149">
        <f t="shared" si="148"/>
        <v>0</v>
      </c>
      <c r="AK149">
        <v>1014.67</v>
      </c>
      <c r="AL149" s="54">
        <f>'1.Смета.или.Акт'!F180</f>
        <v>1014.67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'1.Смета.или.Акт'!J180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46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49"/>
        <v>15220</v>
      </c>
      <c r="CQ149">
        <f t="shared" si="150"/>
        <v>7610.0249999999996</v>
      </c>
      <c r="CR149">
        <f t="shared" si="151"/>
        <v>0</v>
      </c>
      <c r="CS149">
        <f t="shared" si="152"/>
        <v>0</v>
      </c>
      <c r="CT149">
        <f t="shared" si="153"/>
        <v>0</v>
      </c>
      <c r="CU149">
        <f t="shared" si="154"/>
        <v>0</v>
      </c>
      <c r="CV149">
        <f t="shared" si="155"/>
        <v>0</v>
      </c>
      <c r="CW149">
        <f t="shared" si="156"/>
        <v>0</v>
      </c>
      <c r="CX149">
        <f t="shared" si="157"/>
        <v>0</v>
      </c>
      <c r="CY149">
        <f t="shared" si="158"/>
        <v>0</v>
      </c>
      <c r="CZ149">
        <f t="shared" si="159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45</v>
      </c>
      <c r="DW149" t="str">
        <f>'1.Смета.или.Акт'!D180</f>
        <v>шт.</v>
      </c>
      <c r="DX149">
        <v>1</v>
      </c>
      <c r="EE149">
        <v>32653291</v>
      </c>
      <c r="EF149">
        <v>20</v>
      </c>
      <c r="EG149" t="s">
        <v>47</v>
      </c>
      <c r="EH149">
        <v>0</v>
      </c>
      <c r="EI149" t="s">
        <v>6</v>
      </c>
      <c r="EJ149">
        <v>1</v>
      </c>
      <c r="EK149">
        <v>500001</v>
      </c>
      <c r="EL149" t="s">
        <v>48</v>
      </c>
      <c r="EM149" t="s">
        <v>49</v>
      </c>
      <c r="EO149" t="s">
        <v>6</v>
      </c>
      <c r="EQ149">
        <v>0</v>
      </c>
      <c r="ER149">
        <v>1014.67</v>
      </c>
      <c r="ES149" s="54">
        <f>'1.Смета.или.Акт'!F180</f>
        <v>1014.67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7610</v>
      </c>
      <c r="FQ149">
        <v>0</v>
      </c>
      <c r="FR149">
        <f t="shared" si="160"/>
        <v>0</v>
      </c>
      <c r="FS149">
        <v>0</v>
      </c>
      <c r="FX149">
        <v>0</v>
      </c>
      <c r="FY149">
        <v>0</v>
      </c>
      <c r="GA149" t="s">
        <v>226</v>
      </c>
      <c r="GD149">
        <v>0</v>
      </c>
      <c r="GF149">
        <v>886530047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1"/>
        <v>0</v>
      </c>
      <c r="GM149">
        <f t="shared" si="162"/>
        <v>15220</v>
      </c>
      <c r="GN149">
        <f t="shared" si="163"/>
        <v>15220</v>
      </c>
      <c r="GO149">
        <f t="shared" si="164"/>
        <v>0</v>
      </c>
      <c r="GP149">
        <f t="shared" si="165"/>
        <v>0</v>
      </c>
      <c r="GR149">
        <v>1</v>
      </c>
      <c r="GS149">
        <v>1</v>
      </c>
      <c r="GT149">
        <v>0</v>
      </c>
      <c r="GU149" t="s">
        <v>6</v>
      </c>
      <c r="GV149">
        <f t="shared" si="166"/>
        <v>0</v>
      </c>
      <c r="GW149">
        <v>1</v>
      </c>
      <c r="GX149">
        <f t="shared" si="167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193</v>
      </c>
      <c r="D150" s="2"/>
      <c r="E150" s="2" t="s">
        <v>227</v>
      </c>
      <c r="F150" s="2" t="s">
        <v>43</v>
      </c>
      <c r="G150" s="2" t="s">
        <v>228</v>
      </c>
      <c r="H150" s="2" t="s">
        <v>45</v>
      </c>
      <c r="I150" s="2">
        <f>I146*J150</f>
        <v>40</v>
      </c>
      <c r="J150" s="2">
        <v>20</v>
      </c>
      <c r="K150" s="2"/>
      <c r="L150" s="2"/>
      <c r="M150" s="2"/>
      <c r="N150" s="2"/>
      <c r="O150" s="2">
        <f t="shared" si="135"/>
        <v>1560</v>
      </c>
      <c r="P150" s="2">
        <f t="shared" si="136"/>
        <v>1560</v>
      </c>
      <c r="Q150" s="2">
        <f t="shared" si="137"/>
        <v>0</v>
      </c>
      <c r="R150" s="2">
        <f t="shared" si="138"/>
        <v>0</v>
      </c>
      <c r="S150" s="2">
        <f t="shared" si="139"/>
        <v>0</v>
      </c>
      <c r="T150" s="2">
        <f t="shared" si="140"/>
        <v>0</v>
      </c>
      <c r="U150" s="2">
        <f t="shared" si="141"/>
        <v>0</v>
      </c>
      <c r="V150" s="2">
        <f t="shared" si="142"/>
        <v>0</v>
      </c>
      <c r="W150" s="2">
        <f t="shared" si="143"/>
        <v>0</v>
      </c>
      <c r="X150" s="2">
        <f t="shared" si="144"/>
        <v>0</v>
      </c>
      <c r="Y150" s="2">
        <f t="shared" si="145"/>
        <v>0</v>
      </c>
      <c r="Z150" s="2"/>
      <c r="AA150" s="2">
        <v>34652951</v>
      </c>
      <c r="AB150" s="2">
        <f t="shared" si="146"/>
        <v>39</v>
      </c>
      <c r="AC150" s="2">
        <f t="shared" si="174"/>
        <v>39</v>
      </c>
      <c r="AD150" s="2">
        <f t="shared" si="175"/>
        <v>0</v>
      </c>
      <c r="AE150" s="2">
        <f t="shared" si="176"/>
        <v>0</v>
      </c>
      <c r="AF150" s="2">
        <f t="shared" si="177"/>
        <v>0</v>
      </c>
      <c r="AG150" s="2">
        <f t="shared" si="147"/>
        <v>0</v>
      </c>
      <c r="AH150" s="2">
        <f t="shared" si="178"/>
        <v>0</v>
      </c>
      <c r="AI150" s="2">
        <f t="shared" si="179"/>
        <v>0</v>
      </c>
      <c r="AJ150" s="2">
        <f t="shared" si="148"/>
        <v>0</v>
      </c>
      <c r="AK150" s="2">
        <v>39</v>
      </c>
      <c r="AL150" s="2">
        <v>39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53</v>
      </c>
      <c r="BK150" s="2"/>
      <c r="BL150" s="2"/>
      <c r="BM150" s="2">
        <v>500001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0</v>
      </c>
      <c r="CA150" s="2">
        <v>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49"/>
        <v>1560</v>
      </c>
      <c r="CQ150" s="2">
        <f t="shared" si="150"/>
        <v>39</v>
      </c>
      <c r="CR150" s="2">
        <f t="shared" si="151"/>
        <v>0</v>
      </c>
      <c r="CS150" s="2">
        <f t="shared" si="152"/>
        <v>0</v>
      </c>
      <c r="CT150" s="2">
        <f t="shared" si="153"/>
        <v>0</v>
      </c>
      <c r="CU150" s="2">
        <f t="shared" si="154"/>
        <v>0</v>
      </c>
      <c r="CV150" s="2">
        <f t="shared" si="155"/>
        <v>0</v>
      </c>
      <c r="CW150" s="2">
        <f t="shared" si="156"/>
        <v>0</v>
      </c>
      <c r="CX150" s="2">
        <f t="shared" si="157"/>
        <v>0</v>
      </c>
      <c r="CY150" s="2">
        <f t="shared" si="158"/>
        <v>0</v>
      </c>
      <c r="CZ150" s="2">
        <f t="shared" si="159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45</v>
      </c>
      <c r="DW150" s="2" t="s">
        <v>45</v>
      </c>
      <c r="DX150" s="2">
        <v>1</v>
      </c>
      <c r="DY150" s="2"/>
      <c r="DZ150" s="2"/>
      <c r="EA150" s="2"/>
      <c r="EB150" s="2"/>
      <c r="EC150" s="2"/>
      <c r="ED150" s="2"/>
      <c r="EE150" s="2">
        <v>32653291</v>
      </c>
      <c r="EF150" s="2">
        <v>20</v>
      </c>
      <c r="EG150" s="2" t="s">
        <v>47</v>
      </c>
      <c r="EH150" s="2">
        <v>0</v>
      </c>
      <c r="EI150" s="2" t="s">
        <v>6</v>
      </c>
      <c r="EJ150" s="2">
        <v>1</v>
      </c>
      <c r="EK150" s="2">
        <v>500001</v>
      </c>
      <c r="EL150" s="2" t="s">
        <v>48</v>
      </c>
      <c r="EM150" s="2" t="s">
        <v>49</v>
      </c>
      <c r="EN150" s="2"/>
      <c r="EO150" s="2" t="s">
        <v>6</v>
      </c>
      <c r="EP150" s="2"/>
      <c r="EQ150" s="2">
        <v>0</v>
      </c>
      <c r="ER150" s="2">
        <v>9661.5</v>
      </c>
      <c r="ES150" s="2">
        <v>39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0"/>
        <v>0</v>
      </c>
      <c r="FS150" s="2">
        <v>0</v>
      </c>
      <c r="FT150" s="2"/>
      <c r="FU150" s="2"/>
      <c r="FV150" s="2"/>
      <c r="FW150" s="2"/>
      <c r="FX150" s="2">
        <v>0</v>
      </c>
      <c r="FY150" s="2">
        <v>0</v>
      </c>
      <c r="FZ150" s="2"/>
      <c r="GA150" s="2" t="s">
        <v>229</v>
      </c>
      <c r="GB150" s="2"/>
      <c r="GC150" s="2"/>
      <c r="GD150" s="2">
        <v>0</v>
      </c>
      <c r="GE150" s="2"/>
      <c r="GF150" s="2">
        <v>-1393030002</v>
      </c>
      <c r="GG150" s="2">
        <v>2</v>
      </c>
      <c r="GH150" s="2">
        <v>4</v>
      </c>
      <c r="GI150" s="2">
        <v>-2</v>
      </c>
      <c r="GJ150" s="2">
        <v>0</v>
      </c>
      <c r="GK150" s="2">
        <f>ROUND(R150*(R12)/100,0)</f>
        <v>0</v>
      </c>
      <c r="GL150" s="2">
        <f t="shared" si="161"/>
        <v>0</v>
      </c>
      <c r="GM150" s="2">
        <f t="shared" si="162"/>
        <v>1560</v>
      </c>
      <c r="GN150" s="2">
        <f t="shared" si="163"/>
        <v>1560</v>
      </c>
      <c r="GO150" s="2">
        <f t="shared" si="164"/>
        <v>0</v>
      </c>
      <c r="GP150" s="2">
        <f t="shared" si="165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66"/>
        <v>0</v>
      </c>
      <c r="GW150" s="2">
        <v>1</v>
      </c>
      <c r="GX150" s="2">
        <f t="shared" si="167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208</v>
      </c>
      <c r="E151" t="s">
        <v>227</v>
      </c>
      <c r="F151" t="str">
        <f>'1.Смета.или.Акт'!B182</f>
        <v>Накладная</v>
      </c>
      <c r="G151" t="str">
        <f>'1.Смета.или.Акт'!C182</f>
        <v>Вязка спиральная</v>
      </c>
      <c r="H151" t="s">
        <v>45</v>
      </c>
      <c r="I151">
        <f>I147*J151</f>
        <v>40</v>
      </c>
      <c r="J151">
        <v>20</v>
      </c>
      <c r="O151">
        <f t="shared" si="135"/>
        <v>11700</v>
      </c>
      <c r="P151">
        <f t="shared" si="136"/>
        <v>11700</v>
      </c>
      <c r="Q151">
        <f t="shared" si="137"/>
        <v>0</v>
      </c>
      <c r="R151">
        <f t="shared" si="138"/>
        <v>0</v>
      </c>
      <c r="S151">
        <f t="shared" si="139"/>
        <v>0</v>
      </c>
      <c r="T151">
        <f t="shared" si="140"/>
        <v>0</v>
      </c>
      <c r="U151">
        <f t="shared" si="141"/>
        <v>0</v>
      </c>
      <c r="V151">
        <f t="shared" si="142"/>
        <v>0</v>
      </c>
      <c r="W151">
        <f t="shared" si="143"/>
        <v>0</v>
      </c>
      <c r="X151">
        <f t="shared" si="144"/>
        <v>0</v>
      </c>
      <c r="Y151">
        <f t="shared" si="145"/>
        <v>0</v>
      </c>
      <c r="AA151">
        <v>34652952</v>
      </c>
      <c r="AB151">
        <f t="shared" si="146"/>
        <v>39</v>
      </c>
      <c r="AC151">
        <f t="shared" si="174"/>
        <v>39</v>
      </c>
      <c r="AD151">
        <f t="shared" si="175"/>
        <v>0</v>
      </c>
      <c r="AE151">
        <f t="shared" si="176"/>
        <v>0</v>
      </c>
      <c r="AF151">
        <f t="shared" si="177"/>
        <v>0</v>
      </c>
      <c r="AG151">
        <f t="shared" si="147"/>
        <v>0</v>
      </c>
      <c r="AH151">
        <f t="shared" si="178"/>
        <v>0</v>
      </c>
      <c r="AI151">
        <f t="shared" si="179"/>
        <v>0</v>
      </c>
      <c r="AJ151">
        <f t="shared" si="148"/>
        <v>0</v>
      </c>
      <c r="AK151">
        <v>39</v>
      </c>
      <c r="AL151" s="54">
        <f>'1.Смета.или.Акт'!F182</f>
        <v>39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'1.Смета.или.Акт'!J182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53</v>
      </c>
      <c r="BM151">
        <v>500001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0</v>
      </c>
      <c r="CA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49"/>
        <v>11700</v>
      </c>
      <c r="CQ151">
        <f t="shared" si="150"/>
        <v>292.5</v>
      </c>
      <c r="CR151">
        <f t="shared" si="151"/>
        <v>0</v>
      </c>
      <c r="CS151">
        <f t="shared" si="152"/>
        <v>0</v>
      </c>
      <c r="CT151">
        <f t="shared" si="153"/>
        <v>0</v>
      </c>
      <c r="CU151">
        <f t="shared" si="154"/>
        <v>0</v>
      </c>
      <c r="CV151">
        <f t="shared" si="155"/>
        <v>0</v>
      </c>
      <c r="CW151">
        <f t="shared" si="156"/>
        <v>0</v>
      </c>
      <c r="CX151">
        <f t="shared" si="157"/>
        <v>0</v>
      </c>
      <c r="CY151">
        <f t="shared" si="158"/>
        <v>0</v>
      </c>
      <c r="CZ151">
        <f t="shared" si="159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45</v>
      </c>
      <c r="DW151" t="str">
        <f>'1.Смета.или.Акт'!D182</f>
        <v>шт.</v>
      </c>
      <c r="DX151">
        <v>1</v>
      </c>
      <c r="EE151">
        <v>32653291</v>
      </c>
      <c r="EF151">
        <v>20</v>
      </c>
      <c r="EG151" t="s">
        <v>47</v>
      </c>
      <c r="EH151">
        <v>0</v>
      </c>
      <c r="EI151" t="s">
        <v>6</v>
      </c>
      <c r="EJ151">
        <v>1</v>
      </c>
      <c r="EK151">
        <v>500001</v>
      </c>
      <c r="EL151" t="s">
        <v>48</v>
      </c>
      <c r="EM151" t="s">
        <v>49</v>
      </c>
      <c r="EO151" t="s">
        <v>6</v>
      </c>
      <c r="EQ151">
        <v>0</v>
      </c>
      <c r="ER151">
        <v>42.4</v>
      </c>
      <c r="ES151" s="54">
        <f>'1.Смета.или.Акт'!F182</f>
        <v>39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292.52999999999997</v>
      </c>
      <c r="FQ151">
        <v>0</v>
      </c>
      <c r="FR151">
        <f t="shared" si="160"/>
        <v>0</v>
      </c>
      <c r="FS151">
        <v>0</v>
      </c>
      <c r="FX151">
        <v>0</v>
      </c>
      <c r="FY151">
        <v>0</v>
      </c>
      <c r="GA151" t="s">
        <v>229</v>
      </c>
      <c r="GD151">
        <v>0</v>
      </c>
      <c r="GF151">
        <v>-1393030002</v>
      </c>
      <c r="GG151">
        <v>2</v>
      </c>
      <c r="GH151">
        <v>3</v>
      </c>
      <c r="GI151">
        <v>4</v>
      </c>
      <c r="GJ151">
        <v>0</v>
      </c>
      <c r="GK151">
        <f>ROUND(R151*(S12)/100,0)</f>
        <v>0</v>
      </c>
      <c r="GL151">
        <f t="shared" si="161"/>
        <v>0</v>
      </c>
      <c r="GM151">
        <f t="shared" si="162"/>
        <v>11700</v>
      </c>
      <c r="GN151">
        <f t="shared" si="163"/>
        <v>11700</v>
      </c>
      <c r="GO151">
        <f t="shared" si="164"/>
        <v>0</v>
      </c>
      <c r="GP151">
        <f t="shared" si="165"/>
        <v>0</v>
      </c>
      <c r="GR151">
        <v>1</v>
      </c>
      <c r="GS151">
        <v>1</v>
      </c>
      <c r="GT151">
        <v>0</v>
      </c>
      <c r="GU151" t="s">
        <v>6</v>
      </c>
      <c r="GV151">
        <f t="shared" si="166"/>
        <v>0</v>
      </c>
      <c r="GW151">
        <v>1</v>
      </c>
      <c r="GX151">
        <f t="shared" si="167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194</v>
      </c>
      <c r="D152" s="2"/>
      <c r="E152" s="2" t="s">
        <v>230</v>
      </c>
      <c r="F152" s="2" t="s">
        <v>43</v>
      </c>
      <c r="G152" s="2" t="s">
        <v>231</v>
      </c>
      <c r="H152" s="2" t="s">
        <v>62</v>
      </c>
      <c r="I152" s="2">
        <f>I146*J152</f>
        <v>30</v>
      </c>
      <c r="J152" s="2">
        <v>15</v>
      </c>
      <c r="K152" s="2"/>
      <c r="L152" s="2"/>
      <c r="M152" s="2"/>
      <c r="N152" s="2"/>
      <c r="O152" s="2">
        <f t="shared" ref="O152:O183" si="180">ROUND(CP152,0)</f>
        <v>209</v>
      </c>
      <c r="P152" s="2">
        <f t="shared" ref="P152:P183" si="181">ROUND(CQ152*I152,0)</f>
        <v>209</v>
      </c>
      <c r="Q152" s="2">
        <f t="shared" ref="Q152:Q183" si="182">ROUND(CR152*I152,0)</f>
        <v>0</v>
      </c>
      <c r="R152" s="2">
        <f t="shared" ref="R152:R183" si="183">ROUND(CS152*I152,0)</f>
        <v>0</v>
      </c>
      <c r="S152" s="2">
        <f t="shared" ref="S152:S183" si="184">ROUND(CT152*I152,0)</f>
        <v>0</v>
      </c>
      <c r="T152" s="2">
        <f t="shared" ref="T152:T183" si="185">ROUND(CU152*I152,0)</f>
        <v>0</v>
      </c>
      <c r="U152" s="2">
        <f t="shared" ref="U152:U183" si="186">CV152*I152</f>
        <v>0</v>
      </c>
      <c r="V152" s="2">
        <f t="shared" ref="V152:V183" si="187">CW152*I152</f>
        <v>0</v>
      </c>
      <c r="W152" s="2">
        <f t="shared" ref="W152:W183" si="188">ROUND(CX152*I152,0)</f>
        <v>0</v>
      </c>
      <c r="X152" s="2">
        <f t="shared" ref="X152:X183" si="189">ROUND(CY152,0)</f>
        <v>0</v>
      </c>
      <c r="Y152" s="2">
        <f t="shared" ref="Y152:Y183" si="190">ROUND(CZ152,0)</f>
        <v>0</v>
      </c>
      <c r="Z152" s="2"/>
      <c r="AA152" s="2">
        <v>34652951</v>
      </c>
      <c r="AB152" s="2">
        <f t="shared" ref="AB152:AB183" si="191">ROUND((AC152+AD152+AF152),2)</f>
        <v>6.97</v>
      </c>
      <c r="AC152" s="2">
        <f t="shared" si="174"/>
        <v>6.97</v>
      </c>
      <c r="AD152" s="2">
        <f t="shared" si="175"/>
        <v>0</v>
      </c>
      <c r="AE152" s="2">
        <f t="shared" si="176"/>
        <v>0</v>
      </c>
      <c r="AF152" s="2">
        <f t="shared" si="177"/>
        <v>0</v>
      </c>
      <c r="AG152" s="2">
        <f t="shared" ref="AG152:AG183" si="192">ROUND((AP152),2)</f>
        <v>0</v>
      </c>
      <c r="AH152" s="2">
        <f t="shared" si="178"/>
        <v>0</v>
      </c>
      <c r="AI152" s="2">
        <f t="shared" si="179"/>
        <v>0</v>
      </c>
      <c r="AJ152" s="2">
        <f t="shared" ref="AJ152:AJ183" si="193">ROUND((AS152),2)</f>
        <v>0</v>
      </c>
      <c r="AK152" s="2">
        <v>6.97</v>
      </c>
      <c r="AL152" s="2">
        <v>6.97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57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4">(P152+Q152+S152)</f>
        <v>209</v>
      </c>
      <c r="CQ152" s="2">
        <f t="shared" ref="CQ152:CQ183" si="195">AC152*BC152</f>
        <v>6.97</v>
      </c>
      <c r="CR152" s="2">
        <f t="shared" ref="CR152:CR183" si="196">AD152*BB152</f>
        <v>0</v>
      </c>
      <c r="CS152" s="2">
        <f t="shared" ref="CS152:CS183" si="197">AE152*BS152</f>
        <v>0</v>
      </c>
      <c r="CT152" s="2">
        <f t="shared" ref="CT152:CT183" si="198">AF152*BA152</f>
        <v>0</v>
      </c>
      <c r="CU152" s="2">
        <f t="shared" ref="CU152:CU183" si="199">AG152</f>
        <v>0</v>
      </c>
      <c r="CV152" s="2">
        <f t="shared" ref="CV152:CV183" si="200">AH152</f>
        <v>0</v>
      </c>
      <c r="CW152" s="2">
        <f t="shared" ref="CW152:CW183" si="201">AI152</f>
        <v>0</v>
      </c>
      <c r="CX152" s="2">
        <f t="shared" ref="CX152:CX183" si="202">AJ152</f>
        <v>0</v>
      </c>
      <c r="CY152" s="2">
        <f t="shared" ref="CY152:CY183" si="203">(((S152+(R152*IF(0,0,1)))*AT152)/100)</f>
        <v>0</v>
      </c>
      <c r="CZ152" s="2">
        <f t="shared" ref="CZ152:CZ183" si="204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62</v>
      </c>
      <c r="DW152" s="2" t="s">
        <v>62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47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48</v>
      </c>
      <c r="EM152" s="2" t="s">
        <v>49</v>
      </c>
      <c r="EN152" s="2"/>
      <c r="EO152" s="2" t="s">
        <v>6</v>
      </c>
      <c r="EP152" s="2"/>
      <c r="EQ152" s="2">
        <v>0</v>
      </c>
      <c r="ER152" s="2">
        <v>9.0400100000000005</v>
      </c>
      <c r="ES152" s="2">
        <v>6.97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5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232</v>
      </c>
      <c r="GB152" s="2"/>
      <c r="GC152" s="2"/>
      <c r="GD152" s="2">
        <v>0</v>
      </c>
      <c r="GE152" s="2"/>
      <c r="GF152" s="2">
        <v>-1691108175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6">ROUND(IF(AND(BH152=3,BI152=3,FS152&lt;&gt;0),P152,0),0)</f>
        <v>0</v>
      </c>
      <c r="GM152" s="2">
        <f t="shared" ref="GM152:GM183" si="207">ROUND(O152+X152+Y152+GK152,0)+GX152</f>
        <v>209</v>
      </c>
      <c r="GN152" s="2">
        <f t="shared" ref="GN152:GN183" si="208">IF(OR(BI152=0,BI152=1),ROUND(O152+X152+Y152+GK152,0),0)</f>
        <v>209</v>
      </c>
      <c r="GO152" s="2">
        <f t="shared" ref="GO152:GO183" si="209">IF(BI152=2,ROUND(O152+X152+Y152+GK152,0),0)</f>
        <v>0</v>
      </c>
      <c r="GP152" s="2">
        <f t="shared" ref="GP152:GP183" si="210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83" si="211">ROUND(GT152,2)</f>
        <v>0</v>
      </c>
      <c r="GW152" s="2">
        <v>1</v>
      </c>
      <c r="GX152" s="2">
        <f t="shared" ref="GX152:GX183" si="212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209</v>
      </c>
      <c r="E153" t="s">
        <v>230</v>
      </c>
      <c r="F153" t="str">
        <f>'1.Смета.или.Акт'!B184</f>
        <v>Накладная</v>
      </c>
      <c r="G153" t="str">
        <f>'1.Смета.или.Акт'!C184</f>
        <v>Полоса Ст3 25х4</v>
      </c>
      <c r="H153" t="s">
        <v>62</v>
      </c>
      <c r="I153">
        <f>I147*J153</f>
        <v>30</v>
      </c>
      <c r="J153">
        <v>15</v>
      </c>
      <c r="O153">
        <f t="shared" si="180"/>
        <v>1568</v>
      </c>
      <c r="P153">
        <f t="shared" si="181"/>
        <v>1568</v>
      </c>
      <c r="Q153">
        <f t="shared" si="182"/>
        <v>0</v>
      </c>
      <c r="R153">
        <f t="shared" si="183"/>
        <v>0</v>
      </c>
      <c r="S153">
        <f t="shared" si="184"/>
        <v>0</v>
      </c>
      <c r="T153">
        <f t="shared" si="185"/>
        <v>0</v>
      </c>
      <c r="U153">
        <f t="shared" si="186"/>
        <v>0</v>
      </c>
      <c r="V153">
        <f t="shared" si="187"/>
        <v>0</v>
      </c>
      <c r="W153">
        <f t="shared" si="188"/>
        <v>0</v>
      </c>
      <c r="X153">
        <f t="shared" si="189"/>
        <v>0</v>
      </c>
      <c r="Y153">
        <f t="shared" si="190"/>
        <v>0</v>
      </c>
      <c r="AA153">
        <v>34652952</v>
      </c>
      <c r="AB153">
        <f t="shared" si="191"/>
        <v>6.97</v>
      </c>
      <c r="AC153">
        <f t="shared" si="174"/>
        <v>6.97</v>
      </c>
      <c r="AD153">
        <f t="shared" si="175"/>
        <v>0</v>
      </c>
      <c r="AE153">
        <f t="shared" si="176"/>
        <v>0</v>
      </c>
      <c r="AF153">
        <f t="shared" si="177"/>
        <v>0</v>
      </c>
      <c r="AG153">
        <f t="shared" si="192"/>
        <v>0</v>
      </c>
      <c r="AH153">
        <f t="shared" si="178"/>
        <v>0</v>
      </c>
      <c r="AI153">
        <f t="shared" si="179"/>
        <v>0</v>
      </c>
      <c r="AJ153">
        <f t="shared" si="193"/>
        <v>0</v>
      </c>
      <c r="AK153">
        <v>6.97</v>
      </c>
      <c r="AL153" s="54">
        <f>'1.Смета.или.Акт'!F184</f>
        <v>6.97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'1.Смета.или.Акт'!J184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57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4"/>
        <v>1568</v>
      </c>
      <c r="CQ153">
        <f t="shared" si="195"/>
        <v>52.274999999999999</v>
      </c>
      <c r="CR153">
        <f t="shared" si="196"/>
        <v>0</v>
      </c>
      <c r="CS153">
        <f t="shared" si="197"/>
        <v>0</v>
      </c>
      <c r="CT153">
        <f t="shared" si="198"/>
        <v>0</v>
      </c>
      <c r="CU153">
        <f t="shared" si="199"/>
        <v>0</v>
      </c>
      <c r="CV153">
        <f t="shared" si="200"/>
        <v>0</v>
      </c>
      <c r="CW153">
        <f t="shared" si="201"/>
        <v>0</v>
      </c>
      <c r="CX153">
        <f t="shared" si="202"/>
        <v>0</v>
      </c>
      <c r="CY153">
        <f t="shared" si="203"/>
        <v>0</v>
      </c>
      <c r="CZ153">
        <f t="shared" si="204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62</v>
      </c>
      <c r="DW153" t="str">
        <f>'1.Смета.или.Акт'!D184</f>
        <v>кг</v>
      </c>
      <c r="DX153">
        <v>1</v>
      </c>
      <c r="EE153">
        <v>32653291</v>
      </c>
      <c r="EF153">
        <v>20</v>
      </c>
      <c r="EG153" t="s">
        <v>47</v>
      </c>
      <c r="EH153">
        <v>0</v>
      </c>
      <c r="EI153" t="s">
        <v>6</v>
      </c>
      <c r="EJ153">
        <v>1</v>
      </c>
      <c r="EK153">
        <v>500001</v>
      </c>
      <c r="EL153" t="s">
        <v>48</v>
      </c>
      <c r="EM153" t="s">
        <v>49</v>
      </c>
      <c r="EO153" t="s">
        <v>6</v>
      </c>
      <c r="EQ153">
        <v>0</v>
      </c>
      <c r="ER153">
        <v>7.58</v>
      </c>
      <c r="ES153" s="54">
        <f>'1.Смета.или.Акт'!F184</f>
        <v>6.97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52.3</v>
      </c>
      <c r="FQ153">
        <v>0</v>
      </c>
      <c r="FR153">
        <f t="shared" si="205"/>
        <v>0</v>
      </c>
      <c r="FS153">
        <v>0</v>
      </c>
      <c r="FX153">
        <v>0</v>
      </c>
      <c r="FY153">
        <v>0</v>
      </c>
      <c r="GA153" t="s">
        <v>232</v>
      </c>
      <c r="GD153">
        <v>0</v>
      </c>
      <c r="GF153">
        <v>-1691108175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6"/>
        <v>0</v>
      </c>
      <c r="GM153">
        <f t="shared" si="207"/>
        <v>1568</v>
      </c>
      <c r="GN153">
        <f t="shared" si="208"/>
        <v>1568</v>
      </c>
      <c r="GO153">
        <f t="shared" si="209"/>
        <v>0</v>
      </c>
      <c r="GP153">
        <f t="shared" si="210"/>
        <v>0</v>
      </c>
      <c r="GR153">
        <v>1</v>
      </c>
      <c r="GS153">
        <v>1</v>
      </c>
      <c r="GT153">
        <v>0</v>
      </c>
      <c r="GU153" t="s">
        <v>6</v>
      </c>
      <c r="GV153">
        <f t="shared" si="211"/>
        <v>0</v>
      </c>
      <c r="GW153">
        <v>1</v>
      </c>
      <c r="GX153">
        <f t="shared" si="212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195</v>
      </c>
      <c r="D154" s="2"/>
      <c r="E154" s="2" t="s">
        <v>233</v>
      </c>
      <c r="F154" s="2" t="s">
        <v>43</v>
      </c>
      <c r="G154" s="2" t="s">
        <v>234</v>
      </c>
      <c r="H154" s="2" t="s">
        <v>62</v>
      </c>
      <c r="I154" s="2">
        <f>I146*J154</f>
        <v>60</v>
      </c>
      <c r="J154" s="2">
        <v>30</v>
      </c>
      <c r="K154" s="2"/>
      <c r="L154" s="2"/>
      <c r="M154" s="2"/>
      <c r="N154" s="2"/>
      <c r="O154" s="2">
        <f t="shared" si="180"/>
        <v>367</v>
      </c>
      <c r="P154" s="2">
        <f t="shared" si="181"/>
        <v>367</v>
      </c>
      <c r="Q154" s="2">
        <f t="shared" si="182"/>
        <v>0</v>
      </c>
      <c r="R154" s="2">
        <f t="shared" si="183"/>
        <v>0</v>
      </c>
      <c r="S154" s="2">
        <f t="shared" si="184"/>
        <v>0</v>
      </c>
      <c r="T154" s="2">
        <f t="shared" si="185"/>
        <v>0</v>
      </c>
      <c r="U154" s="2">
        <f t="shared" si="186"/>
        <v>0</v>
      </c>
      <c r="V154" s="2">
        <f t="shared" si="187"/>
        <v>0</v>
      </c>
      <c r="W154" s="2">
        <f t="shared" si="188"/>
        <v>0</v>
      </c>
      <c r="X154" s="2">
        <f t="shared" si="189"/>
        <v>0</v>
      </c>
      <c r="Y154" s="2">
        <f t="shared" si="190"/>
        <v>0</v>
      </c>
      <c r="Z154" s="2"/>
      <c r="AA154" s="2">
        <v>34652951</v>
      </c>
      <c r="AB154" s="2">
        <f t="shared" si="191"/>
        <v>6.12</v>
      </c>
      <c r="AC154" s="2">
        <f t="shared" si="174"/>
        <v>6.12</v>
      </c>
      <c r="AD154" s="2">
        <f t="shared" si="175"/>
        <v>0</v>
      </c>
      <c r="AE154" s="2">
        <f t="shared" si="176"/>
        <v>0</v>
      </c>
      <c r="AF154" s="2">
        <f t="shared" si="177"/>
        <v>0</v>
      </c>
      <c r="AG154" s="2">
        <f t="shared" si="192"/>
        <v>0</v>
      </c>
      <c r="AH154" s="2">
        <f t="shared" si="178"/>
        <v>0</v>
      </c>
      <c r="AI154" s="2">
        <f t="shared" si="179"/>
        <v>0</v>
      </c>
      <c r="AJ154" s="2">
        <f t="shared" si="193"/>
        <v>0</v>
      </c>
      <c r="AK154" s="2">
        <v>6.12</v>
      </c>
      <c r="AL154" s="2">
        <v>6.12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63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4"/>
        <v>367</v>
      </c>
      <c r="CQ154" s="2">
        <f t="shared" si="195"/>
        <v>6.12</v>
      </c>
      <c r="CR154" s="2">
        <f t="shared" si="196"/>
        <v>0</v>
      </c>
      <c r="CS154" s="2">
        <f t="shared" si="197"/>
        <v>0</v>
      </c>
      <c r="CT154" s="2">
        <f t="shared" si="198"/>
        <v>0</v>
      </c>
      <c r="CU154" s="2">
        <f t="shared" si="199"/>
        <v>0</v>
      </c>
      <c r="CV154" s="2">
        <f t="shared" si="200"/>
        <v>0</v>
      </c>
      <c r="CW154" s="2">
        <f t="shared" si="201"/>
        <v>0</v>
      </c>
      <c r="CX154" s="2">
        <f t="shared" si="202"/>
        <v>0</v>
      </c>
      <c r="CY154" s="2">
        <f t="shared" si="203"/>
        <v>0</v>
      </c>
      <c r="CZ154" s="2">
        <f t="shared" si="204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62</v>
      </c>
      <c r="DW154" s="2" t="s">
        <v>62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47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48</v>
      </c>
      <c r="EM154" s="2" t="s">
        <v>49</v>
      </c>
      <c r="EN154" s="2"/>
      <c r="EO154" s="2" t="s">
        <v>6</v>
      </c>
      <c r="EP154" s="2"/>
      <c r="EQ154" s="2">
        <v>0</v>
      </c>
      <c r="ER154" s="2">
        <v>1.82</v>
      </c>
      <c r="ES154" s="2">
        <v>6.12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5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235</v>
      </c>
      <c r="GB154" s="2"/>
      <c r="GC154" s="2"/>
      <c r="GD154" s="2">
        <v>0</v>
      </c>
      <c r="GE154" s="2"/>
      <c r="GF154" s="2">
        <v>-852822479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6"/>
        <v>0</v>
      </c>
      <c r="GM154" s="2">
        <f t="shared" si="207"/>
        <v>367</v>
      </c>
      <c r="GN154" s="2">
        <f t="shared" si="208"/>
        <v>367</v>
      </c>
      <c r="GO154" s="2">
        <f t="shared" si="209"/>
        <v>0</v>
      </c>
      <c r="GP154" s="2">
        <f t="shared" si="210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1"/>
        <v>0</v>
      </c>
      <c r="GW154" s="2">
        <v>1</v>
      </c>
      <c r="GX154" s="2">
        <f t="shared" si="212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210</v>
      </c>
      <c r="E155" t="s">
        <v>233</v>
      </c>
      <c r="F155" t="str">
        <f>'1.Смета.или.Акт'!B186</f>
        <v>Накладная</v>
      </c>
      <c r="G155" t="str">
        <f>'1.Смета.или.Акт'!C186</f>
        <v>Труба ВГП 25х2,8</v>
      </c>
      <c r="H155" t="s">
        <v>62</v>
      </c>
      <c r="I155">
        <f>I147*J155</f>
        <v>60</v>
      </c>
      <c r="J155">
        <v>30</v>
      </c>
      <c r="O155">
        <f t="shared" si="180"/>
        <v>2754</v>
      </c>
      <c r="P155">
        <f t="shared" si="181"/>
        <v>2754</v>
      </c>
      <c r="Q155">
        <f t="shared" si="182"/>
        <v>0</v>
      </c>
      <c r="R155">
        <f t="shared" si="183"/>
        <v>0</v>
      </c>
      <c r="S155">
        <f t="shared" si="184"/>
        <v>0</v>
      </c>
      <c r="T155">
        <f t="shared" si="185"/>
        <v>0</v>
      </c>
      <c r="U155">
        <f t="shared" si="186"/>
        <v>0</v>
      </c>
      <c r="V155">
        <f t="shared" si="187"/>
        <v>0</v>
      </c>
      <c r="W155">
        <f t="shared" si="188"/>
        <v>0</v>
      </c>
      <c r="X155">
        <f t="shared" si="189"/>
        <v>0</v>
      </c>
      <c r="Y155">
        <f t="shared" si="190"/>
        <v>0</v>
      </c>
      <c r="AA155">
        <v>34652952</v>
      </c>
      <c r="AB155">
        <f t="shared" si="191"/>
        <v>6.12</v>
      </c>
      <c r="AC155">
        <f t="shared" si="174"/>
        <v>6.12</v>
      </c>
      <c r="AD155">
        <f t="shared" si="175"/>
        <v>0</v>
      </c>
      <c r="AE155">
        <f t="shared" si="176"/>
        <v>0</v>
      </c>
      <c r="AF155">
        <f t="shared" si="177"/>
        <v>0</v>
      </c>
      <c r="AG155">
        <f t="shared" si="192"/>
        <v>0</v>
      </c>
      <c r="AH155">
        <f t="shared" si="178"/>
        <v>0</v>
      </c>
      <c r="AI155">
        <f t="shared" si="179"/>
        <v>0</v>
      </c>
      <c r="AJ155">
        <f t="shared" si="193"/>
        <v>0</v>
      </c>
      <c r="AK155">
        <v>6.12</v>
      </c>
      <c r="AL155" s="54">
        <f>'1.Смета.или.Акт'!F186</f>
        <v>6.12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'1.Смета.или.Акт'!J186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63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4"/>
        <v>2754</v>
      </c>
      <c r="CQ155">
        <f t="shared" si="195"/>
        <v>45.9</v>
      </c>
      <c r="CR155">
        <f t="shared" si="196"/>
        <v>0</v>
      </c>
      <c r="CS155">
        <f t="shared" si="197"/>
        <v>0</v>
      </c>
      <c r="CT155">
        <f t="shared" si="198"/>
        <v>0</v>
      </c>
      <c r="CU155">
        <f t="shared" si="199"/>
        <v>0</v>
      </c>
      <c r="CV155">
        <f t="shared" si="200"/>
        <v>0</v>
      </c>
      <c r="CW155">
        <f t="shared" si="201"/>
        <v>0</v>
      </c>
      <c r="CX155">
        <f t="shared" si="202"/>
        <v>0</v>
      </c>
      <c r="CY155">
        <f t="shared" si="203"/>
        <v>0</v>
      </c>
      <c r="CZ155">
        <f t="shared" si="204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62</v>
      </c>
      <c r="DW155" t="str">
        <f>'1.Смета.или.Акт'!D186</f>
        <v>кг</v>
      </c>
      <c r="DX155">
        <v>1</v>
      </c>
      <c r="EE155">
        <v>32653291</v>
      </c>
      <c r="EF155">
        <v>20</v>
      </c>
      <c r="EG155" t="s">
        <v>47</v>
      </c>
      <c r="EH155">
        <v>0</v>
      </c>
      <c r="EI155" t="s">
        <v>6</v>
      </c>
      <c r="EJ155">
        <v>1</v>
      </c>
      <c r="EK155">
        <v>500001</v>
      </c>
      <c r="EL155" t="s">
        <v>48</v>
      </c>
      <c r="EM155" t="s">
        <v>49</v>
      </c>
      <c r="EO155" t="s">
        <v>6</v>
      </c>
      <c r="EQ155">
        <v>0</v>
      </c>
      <c r="ER155">
        <v>6.65</v>
      </c>
      <c r="ES155" s="54">
        <f>'1.Смета.или.Акт'!F186</f>
        <v>6.12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45.88</v>
      </c>
      <c r="FQ155">
        <v>0</v>
      </c>
      <c r="FR155">
        <f t="shared" si="205"/>
        <v>0</v>
      </c>
      <c r="FS155">
        <v>0</v>
      </c>
      <c r="FX155">
        <v>0</v>
      </c>
      <c r="FY155">
        <v>0</v>
      </c>
      <c r="GA155" t="s">
        <v>235</v>
      </c>
      <c r="GD155">
        <v>0</v>
      </c>
      <c r="GF155">
        <v>-852822479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6"/>
        <v>0</v>
      </c>
      <c r="GM155">
        <f t="shared" si="207"/>
        <v>2754</v>
      </c>
      <c r="GN155">
        <f t="shared" si="208"/>
        <v>2754</v>
      </c>
      <c r="GO155">
        <f t="shared" si="209"/>
        <v>0</v>
      </c>
      <c r="GP155">
        <f t="shared" si="210"/>
        <v>0</v>
      </c>
      <c r="GR155">
        <v>1</v>
      </c>
      <c r="GS155">
        <v>1</v>
      </c>
      <c r="GT155">
        <v>0</v>
      </c>
      <c r="GU155" t="s">
        <v>6</v>
      </c>
      <c r="GV155">
        <f t="shared" si="211"/>
        <v>0</v>
      </c>
      <c r="GW155">
        <v>1</v>
      </c>
      <c r="GX155">
        <f t="shared" si="212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185</v>
      </c>
      <c r="D156" s="2"/>
      <c r="E156" s="2" t="s">
        <v>236</v>
      </c>
      <c r="F156" s="2" t="s">
        <v>237</v>
      </c>
      <c r="G156" s="2" t="s">
        <v>238</v>
      </c>
      <c r="H156" s="2" t="s">
        <v>62</v>
      </c>
      <c r="I156" s="2">
        <f>I146*J156</f>
        <v>0</v>
      </c>
      <c r="J156" s="2">
        <v>0</v>
      </c>
      <c r="K156" s="2"/>
      <c r="L156" s="2"/>
      <c r="M156" s="2"/>
      <c r="N156" s="2"/>
      <c r="O156" s="2">
        <f t="shared" si="180"/>
        <v>0</v>
      </c>
      <c r="P156" s="2">
        <f t="shared" si="181"/>
        <v>0</v>
      </c>
      <c r="Q156" s="2">
        <f t="shared" si="182"/>
        <v>0</v>
      </c>
      <c r="R156" s="2">
        <f t="shared" si="183"/>
        <v>0</v>
      </c>
      <c r="S156" s="2">
        <f t="shared" si="184"/>
        <v>0</v>
      </c>
      <c r="T156" s="2">
        <f t="shared" si="185"/>
        <v>0</v>
      </c>
      <c r="U156" s="2">
        <f t="shared" si="186"/>
        <v>0</v>
      </c>
      <c r="V156" s="2">
        <f t="shared" si="187"/>
        <v>0</v>
      </c>
      <c r="W156" s="2">
        <f t="shared" si="188"/>
        <v>0</v>
      </c>
      <c r="X156" s="2">
        <f t="shared" si="189"/>
        <v>0</v>
      </c>
      <c r="Y156" s="2">
        <f t="shared" si="190"/>
        <v>0</v>
      </c>
      <c r="Z156" s="2"/>
      <c r="AA156" s="2">
        <v>34652951</v>
      </c>
      <c r="AB156" s="2">
        <f t="shared" si="191"/>
        <v>0</v>
      </c>
      <c r="AC156" s="2">
        <f t="shared" si="174"/>
        <v>0</v>
      </c>
      <c r="AD156" s="2">
        <f t="shared" si="175"/>
        <v>0</v>
      </c>
      <c r="AE156" s="2">
        <f t="shared" si="176"/>
        <v>0</v>
      </c>
      <c r="AF156" s="2">
        <f t="shared" si="177"/>
        <v>0</v>
      </c>
      <c r="AG156" s="2">
        <f t="shared" si="192"/>
        <v>0</v>
      </c>
      <c r="AH156" s="2">
        <f t="shared" si="178"/>
        <v>0</v>
      </c>
      <c r="AI156" s="2">
        <f t="shared" si="179"/>
        <v>0</v>
      </c>
      <c r="AJ156" s="2">
        <f t="shared" si="193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4"/>
        <v>0</v>
      </c>
      <c r="CQ156" s="2">
        <f t="shared" si="195"/>
        <v>0</v>
      </c>
      <c r="CR156" s="2">
        <f t="shared" si="196"/>
        <v>0</v>
      </c>
      <c r="CS156" s="2">
        <f t="shared" si="197"/>
        <v>0</v>
      </c>
      <c r="CT156" s="2">
        <f t="shared" si="198"/>
        <v>0</v>
      </c>
      <c r="CU156" s="2">
        <f t="shared" si="199"/>
        <v>0</v>
      </c>
      <c r="CV156" s="2">
        <f t="shared" si="200"/>
        <v>0</v>
      </c>
      <c r="CW156" s="2">
        <f t="shared" si="201"/>
        <v>0</v>
      </c>
      <c r="CX156" s="2">
        <f t="shared" si="202"/>
        <v>0</v>
      </c>
      <c r="CY156" s="2">
        <f t="shared" si="203"/>
        <v>0</v>
      </c>
      <c r="CZ156" s="2">
        <f t="shared" si="204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62</v>
      </c>
      <c r="DW156" s="2" t="s">
        <v>62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47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73</v>
      </c>
      <c r="EM156" s="2" t="s">
        <v>74</v>
      </c>
      <c r="EN156" s="2"/>
      <c r="EO156" s="2" t="s">
        <v>6</v>
      </c>
      <c r="EP156" s="2"/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5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6</v>
      </c>
      <c r="GB156" s="2"/>
      <c r="GC156" s="2"/>
      <c r="GD156" s="2">
        <v>0</v>
      </c>
      <c r="GE156" s="2"/>
      <c r="GF156" s="2">
        <v>-952279783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6"/>
        <v>0</v>
      </c>
      <c r="GM156" s="2">
        <f t="shared" si="207"/>
        <v>0</v>
      </c>
      <c r="GN156" s="2">
        <f t="shared" si="208"/>
        <v>0</v>
      </c>
      <c r="GO156" s="2">
        <f t="shared" si="209"/>
        <v>0</v>
      </c>
      <c r="GP156" s="2">
        <f t="shared" si="210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11"/>
        <v>0</v>
      </c>
      <c r="GW156" s="2">
        <v>1</v>
      </c>
      <c r="GX156" s="2">
        <f t="shared" si="212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200</v>
      </c>
      <c r="E157" t="s">
        <v>236</v>
      </c>
      <c r="F157" t="s">
        <v>237</v>
      </c>
      <c r="G157" t="s">
        <v>238</v>
      </c>
      <c r="H157" t="s">
        <v>62</v>
      </c>
      <c r="I157">
        <f>I147*J157</f>
        <v>0</v>
      </c>
      <c r="J157">
        <v>0</v>
      </c>
      <c r="O157">
        <f t="shared" si="180"/>
        <v>0</v>
      </c>
      <c r="P157">
        <f t="shared" si="181"/>
        <v>0</v>
      </c>
      <c r="Q157">
        <f t="shared" si="182"/>
        <v>0</v>
      </c>
      <c r="R157">
        <f t="shared" si="183"/>
        <v>0</v>
      </c>
      <c r="S157">
        <f t="shared" si="184"/>
        <v>0</v>
      </c>
      <c r="T157">
        <f t="shared" si="185"/>
        <v>0</v>
      </c>
      <c r="U157">
        <f t="shared" si="186"/>
        <v>0</v>
      </c>
      <c r="V157">
        <f t="shared" si="187"/>
        <v>0</v>
      </c>
      <c r="W157">
        <f t="shared" si="188"/>
        <v>0</v>
      </c>
      <c r="X157">
        <f t="shared" si="189"/>
        <v>0</v>
      </c>
      <c r="Y157">
        <f t="shared" si="190"/>
        <v>0</v>
      </c>
      <c r="AA157">
        <v>34652952</v>
      </c>
      <c r="AB157">
        <f t="shared" si="191"/>
        <v>0</v>
      </c>
      <c r="AC157">
        <f t="shared" si="174"/>
        <v>0</v>
      </c>
      <c r="AD157">
        <f t="shared" si="175"/>
        <v>0</v>
      </c>
      <c r="AE157">
        <f t="shared" si="176"/>
        <v>0</v>
      </c>
      <c r="AF157">
        <f t="shared" si="177"/>
        <v>0</v>
      </c>
      <c r="AG157">
        <f t="shared" si="192"/>
        <v>0</v>
      </c>
      <c r="AH157">
        <f t="shared" si="178"/>
        <v>0</v>
      </c>
      <c r="AI157">
        <f t="shared" si="179"/>
        <v>0</v>
      </c>
      <c r="AJ157">
        <f t="shared" si="193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4"/>
        <v>0</v>
      </c>
      <c r="CQ157">
        <f t="shared" si="195"/>
        <v>0</v>
      </c>
      <c r="CR157">
        <f t="shared" si="196"/>
        <v>0</v>
      </c>
      <c r="CS157">
        <f t="shared" si="197"/>
        <v>0</v>
      </c>
      <c r="CT157">
        <f t="shared" si="198"/>
        <v>0</v>
      </c>
      <c r="CU157">
        <f t="shared" si="199"/>
        <v>0</v>
      </c>
      <c r="CV157">
        <f t="shared" si="200"/>
        <v>0</v>
      </c>
      <c r="CW157">
        <f t="shared" si="201"/>
        <v>0</v>
      </c>
      <c r="CX157">
        <f t="shared" si="202"/>
        <v>0</v>
      </c>
      <c r="CY157">
        <f t="shared" si="203"/>
        <v>0</v>
      </c>
      <c r="CZ157">
        <f t="shared" si="204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62</v>
      </c>
      <c r="DW157" t="s">
        <v>62</v>
      </c>
      <c r="DX157">
        <v>1</v>
      </c>
      <c r="EE157">
        <v>32653299</v>
      </c>
      <c r="EF157">
        <v>20</v>
      </c>
      <c r="EG157" t="s">
        <v>47</v>
      </c>
      <c r="EH157">
        <v>0</v>
      </c>
      <c r="EI157" t="s">
        <v>6</v>
      </c>
      <c r="EJ157">
        <v>1</v>
      </c>
      <c r="EK157">
        <v>0</v>
      </c>
      <c r="EL157" t="s">
        <v>73</v>
      </c>
      <c r="EM157" t="s">
        <v>74</v>
      </c>
      <c r="EO157" t="s">
        <v>6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5"/>
        <v>0</v>
      </c>
      <c r="FS157">
        <v>0</v>
      </c>
      <c r="FV157" t="s">
        <v>24</v>
      </c>
      <c r="FW157" t="s">
        <v>25</v>
      </c>
      <c r="FX157">
        <v>106</v>
      </c>
      <c r="FY157">
        <v>65</v>
      </c>
      <c r="GA157" t="s">
        <v>6</v>
      </c>
      <c r="GD157">
        <v>0</v>
      </c>
      <c r="GF157">
        <v>-952279783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6"/>
        <v>0</v>
      </c>
      <c r="GM157">
        <f t="shared" si="207"/>
        <v>0</v>
      </c>
      <c r="GN157">
        <f t="shared" si="208"/>
        <v>0</v>
      </c>
      <c r="GO157">
        <f t="shared" si="209"/>
        <v>0</v>
      </c>
      <c r="GP157">
        <f t="shared" si="210"/>
        <v>0</v>
      </c>
      <c r="GR157">
        <v>0</v>
      </c>
      <c r="GS157">
        <v>3</v>
      </c>
      <c r="GT157">
        <v>0</v>
      </c>
      <c r="GU157" t="s">
        <v>6</v>
      </c>
      <c r="GV157">
        <f t="shared" si="211"/>
        <v>0</v>
      </c>
      <c r="GW157">
        <v>1</v>
      </c>
      <c r="GX157">
        <f t="shared" si="212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186</v>
      </c>
      <c r="D158" s="2"/>
      <c r="E158" s="2" t="s">
        <v>239</v>
      </c>
      <c r="F158" s="2" t="s">
        <v>76</v>
      </c>
      <c r="G158" s="2" t="s">
        <v>77</v>
      </c>
      <c r="H158" s="2" t="s">
        <v>62</v>
      </c>
      <c r="I158" s="2">
        <f>I146*J158</f>
        <v>0</v>
      </c>
      <c r="J158" s="2">
        <v>0</v>
      </c>
      <c r="K158" s="2"/>
      <c r="L158" s="2"/>
      <c r="M158" s="2"/>
      <c r="N158" s="2"/>
      <c r="O158" s="2">
        <f t="shared" si="180"/>
        <v>0</v>
      </c>
      <c r="P158" s="2">
        <f t="shared" si="181"/>
        <v>0</v>
      </c>
      <c r="Q158" s="2">
        <f t="shared" si="182"/>
        <v>0</v>
      </c>
      <c r="R158" s="2">
        <f t="shared" si="183"/>
        <v>0</v>
      </c>
      <c r="S158" s="2">
        <f t="shared" si="184"/>
        <v>0</v>
      </c>
      <c r="T158" s="2">
        <f t="shared" si="185"/>
        <v>0</v>
      </c>
      <c r="U158" s="2">
        <f t="shared" si="186"/>
        <v>0</v>
      </c>
      <c r="V158" s="2">
        <f t="shared" si="187"/>
        <v>0</v>
      </c>
      <c r="W158" s="2">
        <f t="shared" si="188"/>
        <v>0</v>
      </c>
      <c r="X158" s="2">
        <f t="shared" si="189"/>
        <v>0</v>
      </c>
      <c r="Y158" s="2">
        <f t="shared" si="190"/>
        <v>0</v>
      </c>
      <c r="Z158" s="2"/>
      <c r="AA158" s="2">
        <v>34652951</v>
      </c>
      <c r="AB158" s="2">
        <f t="shared" si="191"/>
        <v>0</v>
      </c>
      <c r="AC158" s="2">
        <f t="shared" si="174"/>
        <v>0</v>
      </c>
      <c r="AD158" s="2">
        <f t="shared" si="175"/>
        <v>0</v>
      </c>
      <c r="AE158" s="2">
        <f t="shared" si="176"/>
        <v>0</v>
      </c>
      <c r="AF158" s="2">
        <f t="shared" si="177"/>
        <v>0</v>
      </c>
      <c r="AG158" s="2">
        <f t="shared" si="192"/>
        <v>0</v>
      </c>
      <c r="AH158" s="2">
        <f t="shared" si="178"/>
        <v>0</v>
      </c>
      <c r="AI158" s="2">
        <f t="shared" si="179"/>
        <v>0</v>
      </c>
      <c r="AJ158" s="2">
        <f t="shared" si="193"/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106</v>
      </c>
      <c r="AU158" s="2">
        <v>65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6</v>
      </c>
      <c r="BK158" s="2"/>
      <c r="BL158" s="2"/>
      <c r="BM158" s="2">
        <v>0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106</v>
      </c>
      <c r="CA158" s="2">
        <v>65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4"/>
        <v>0</v>
      </c>
      <c r="CQ158" s="2">
        <f t="shared" si="195"/>
        <v>0</v>
      </c>
      <c r="CR158" s="2">
        <f t="shared" si="196"/>
        <v>0</v>
      </c>
      <c r="CS158" s="2">
        <f t="shared" si="197"/>
        <v>0</v>
      </c>
      <c r="CT158" s="2">
        <f t="shared" si="198"/>
        <v>0</v>
      </c>
      <c r="CU158" s="2">
        <f t="shared" si="199"/>
        <v>0</v>
      </c>
      <c r="CV158" s="2">
        <f t="shared" si="200"/>
        <v>0</v>
      </c>
      <c r="CW158" s="2">
        <f t="shared" si="201"/>
        <v>0</v>
      </c>
      <c r="CX158" s="2">
        <f t="shared" si="202"/>
        <v>0</v>
      </c>
      <c r="CY158" s="2">
        <f t="shared" si="203"/>
        <v>0</v>
      </c>
      <c r="CZ158" s="2">
        <f t="shared" si="204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62</v>
      </c>
      <c r="DW158" s="2" t="s">
        <v>62</v>
      </c>
      <c r="DX158" s="2">
        <v>1</v>
      </c>
      <c r="DY158" s="2"/>
      <c r="DZ158" s="2"/>
      <c r="EA158" s="2"/>
      <c r="EB158" s="2"/>
      <c r="EC158" s="2"/>
      <c r="ED158" s="2"/>
      <c r="EE158" s="2">
        <v>32653299</v>
      </c>
      <c r="EF158" s="2">
        <v>20</v>
      </c>
      <c r="EG158" s="2" t="s">
        <v>47</v>
      </c>
      <c r="EH158" s="2">
        <v>0</v>
      </c>
      <c r="EI158" s="2" t="s">
        <v>6</v>
      </c>
      <c r="EJ158" s="2">
        <v>1</v>
      </c>
      <c r="EK158" s="2">
        <v>0</v>
      </c>
      <c r="EL158" s="2" t="s">
        <v>73</v>
      </c>
      <c r="EM158" s="2" t="s">
        <v>74</v>
      </c>
      <c r="EN158" s="2"/>
      <c r="EO158" s="2" t="s">
        <v>6</v>
      </c>
      <c r="EP158" s="2"/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5"/>
        <v>0</v>
      </c>
      <c r="FS158" s="2">
        <v>0</v>
      </c>
      <c r="FT158" s="2"/>
      <c r="FU158" s="2"/>
      <c r="FV158" s="2"/>
      <c r="FW158" s="2"/>
      <c r="FX158" s="2">
        <v>106</v>
      </c>
      <c r="FY158" s="2">
        <v>65</v>
      </c>
      <c r="FZ158" s="2"/>
      <c r="GA158" s="2" t="s">
        <v>6</v>
      </c>
      <c r="GB158" s="2"/>
      <c r="GC158" s="2"/>
      <c r="GD158" s="2">
        <v>0</v>
      </c>
      <c r="GE158" s="2"/>
      <c r="GF158" s="2">
        <v>-1111733769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6"/>
        <v>0</v>
      </c>
      <c r="GM158" s="2">
        <f t="shared" si="207"/>
        <v>0</v>
      </c>
      <c r="GN158" s="2">
        <f t="shared" si="208"/>
        <v>0</v>
      </c>
      <c r="GO158" s="2">
        <f t="shared" si="209"/>
        <v>0</v>
      </c>
      <c r="GP158" s="2">
        <f t="shared" si="210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11"/>
        <v>0</v>
      </c>
      <c r="GW158" s="2">
        <v>1</v>
      </c>
      <c r="GX158" s="2">
        <f t="shared" si="212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201</v>
      </c>
      <c r="E159" t="s">
        <v>239</v>
      </c>
      <c r="F159" t="s">
        <v>76</v>
      </c>
      <c r="G159" t="s">
        <v>77</v>
      </c>
      <c r="H159" t="s">
        <v>62</v>
      </c>
      <c r="I159">
        <f>I147*J159</f>
        <v>0</v>
      </c>
      <c r="J159">
        <v>0</v>
      </c>
      <c r="O159">
        <f t="shared" si="180"/>
        <v>0</v>
      </c>
      <c r="P159">
        <f t="shared" si="181"/>
        <v>0</v>
      </c>
      <c r="Q159">
        <f t="shared" si="182"/>
        <v>0</v>
      </c>
      <c r="R159">
        <f t="shared" si="183"/>
        <v>0</v>
      </c>
      <c r="S159">
        <f t="shared" si="184"/>
        <v>0</v>
      </c>
      <c r="T159">
        <f t="shared" si="185"/>
        <v>0</v>
      </c>
      <c r="U159">
        <f t="shared" si="186"/>
        <v>0</v>
      </c>
      <c r="V159">
        <f t="shared" si="187"/>
        <v>0</v>
      </c>
      <c r="W159">
        <f t="shared" si="188"/>
        <v>0</v>
      </c>
      <c r="X159">
        <f t="shared" si="189"/>
        <v>0</v>
      </c>
      <c r="Y159">
        <f t="shared" si="190"/>
        <v>0</v>
      </c>
      <c r="AA159">
        <v>34652952</v>
      </c>
      <c r="AB159">
        <f t="shared" si="191"/>
        <v>0</v>
      </c>
      <c r="AC159">
        <f t="shared" si="174"/>
        <v>0</v>
      </c>
      <c r="AD159">
        <f t="shared" si="175"/>
        <v>0</v>
      </c>
      <c r="AE159">
        <f t="shared" si="176"/>
        <v>0</v>
      </c>
      <c r="AF159">
        <f t="shared" si="177"/>
        <v>0</v>
      </c>
      <c r="AG159">
        <f t="shared" si="192"/>
        <v>0</v>
      </c>
      <c r="AH159">
        <f t="shared" si="178"/>
        <v>0</v>
      </c>
      <c r="AI159">
        <f t="shared" si="179"/>
        <v>0</v>
      </c>
      <c r="AJ159">
        <f t="shared" si="193"/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90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6</v>
      </c>
      <c r="BM159">
        <v>0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106</v>
      </c>
      <c r="CA159">
        <v>65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4"/>
        <v>0</v>
      </c>
      <c r="CQ159">
        <f t="shared" si="195"/>
        <v>0</v>
      </c>
      <c r="CR159">
        <f t="shared" si="196"/>
        <v>0</v>
      </c>
      <c r="CS159">
        <f t="shared" si="197"/>
        <v>0</v>
      </c>
      <c r="CT159">
        <f t="shared" si="198"/>
        <v>0</v>
      </c>
      <c r="CU159">
        <f t="shared" si="199"/>
        <v>0</v>
      </c>
      <c r="CV159">
        <f t="shared" si="200"/>
        <v>0</v>
      </c>
      <c r="CW159">
        <f t="shared" si="201"/>
        <v>0</v>
      </c>
      <c r="CX159">
        <f t="shared" si="202"/>
        <v>0</v>
      </c>
      <c r="CY159">
        <f t="shared" si="203"/>
        <v>0</v>
      </c>
      <c r="CZ159">
        <f t="shared" si="204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62</v>
      </c>
      <c r="DW159" t="s">
        <v>62</v>
      </c>
      <c r="DX159">
        <v>1</v>
      </c>
      <c r="EE159">
        <v>32653299</v>
      </c>
      <c r="EF159">
        <v>20</v>
      </c>
      <c r="EG159" t="s">
        <v>47</v>
      </c>
      <c r="EH159">
        <v>0</v>
      </c>
      <c r="EI159" t="s">
        <v>6</v>
      </c>
      <c r="EJ159">
        <v>1</v>
      </c>
      <c r="EK159">
        <v>0</v>
      </c>
      <c r="EL159" t="s">
        <v>73</v>
      </c>
      <c r="EM159" t="s">
        <v>74</v>
      </c>
      <c r="EO159" t="s">
        <v>6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5"/>
        <v>0</v>
      </c>
      <c r="FS159">
        <v>0</v>
      </c>
      <c r="FV159" t="s">
        <v>24</v>
      </c>
      <c r="FW159" t="s">
        <v>25</v>
      </c>
      <c r="FX159">
        <v>106</v>
      </c>
      <c r="FY159">
        <v>65</v>
      </c>
      <c r="GA159" t="s">
        <v>6</v>
      </c>
      <c r="GD159">
        <v>0</v>
      </c>
      <c r="GF159">
        <v>-1111733769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6"/>
        <v>0</v>
      </c>
      <c r="GM159">
        <f t="shared" si="207"/>
        <v>0</v>
      </c>
      <c r="GN159">
        <f t="shared" si="208"/>
        <v>0</v>
      </c>
      <c r="GO159">
        <f t="shared" si="209"/>
        <v>0</v>
      </c>
      <c r="GP159">
        <f t="shared" si="210"/>
        <v>0</v>
      </c>
      <c r="GR159">
        <v>0</v>
      </c>
      <c r="GS159">
        <v>3</v>
      </c>
      <c r="GT159">
        <v>0</v>
      </c>
      <c r="GU159" t="s">
        <v>6</v>
      </c>
      <c r="GV159">
        <f t="shared" si="211"/>
        <v>0</v>
      </c>
      <c r="GW159">
        <v>1</v>
      </c>
      <c r="GX159">
        <f t="shared" si="212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187</v>
      </c>
      <c r="D160" s="2"/>
      <c r="E160" s="2" t="s">
        <v>240</v>
      </c>
      <c r="F160" s="2" t="s">
        <v>79</v>
      </c>
      <c r="G160" s="2" t="s">
        <v>80</v>
      </c>
      <c r="H160" s="2" t="s">
        <v>72</v>
      </c>
      <c r="I160" s="2">
        <f>I146*J160</f>
        <v>0</v>
      </c>
      <c r="J160" s="2">
        <v>0</v>
      </c>
      <c r="K160" s="2"/>
      <c r="L160" s="2"/>
      <c r="M160" s="2"/>
      <c r="N160" s="2"/>
      <c r="O160" s="2">
        <f t="shared" si="180"/>
        <v>0</v>
      </c>
      <c r="P160" s="2">
        <f t="shared" si="181"/>
        <v>0</v>
      </c>
      <c r="Q160" s="2">
        <f t="shared" si="182"/>
        <v>0</v>
      </c>
      <c r="R160" s="2">
        <f t="shared" si="183"/>
        <v>0</v>
      </c>
      <c r="S160" s="2">
        <f t="shared" si="184"/>
        <v>0</v>
      </c>
      <c r="T160" s="2">
        <f t="shared" si="185"/>
        <v>0</v>
      </c>
      <c r="U160" s="2">
        <f t="shared" si="186"/>
        <v>0</v>
      </c>
      <c r="V160" s="2">
        <f t="shared" si="187"/>
        <v>0</v>
      </c>
      <c r="W160" s="2">
        <f t="shared" si="188"/>
        <v>0</v>
      </c>
      <c r="X160" s="2">
        <f t="shared" si="189"/>
        <v>0</v>
      </c>
      <c r="Y160" s="2">
        <f t="shared" si="190"/>
        <v>0</v>
      </c>
      <c r="Z160" s="2"/>
      <c r="AA160" s="2">
        <v>34652951</v>
      </c>
      <c r="AB160" s="2">
        <f t="shared" si="191"/>
        <v>0</v>
      </c>
      <c r="AC160" s="2">
        <f t="shared" si="174"/>
        <v>0</v>
      </c>
      <c r="AD160" s="2">
        <f t="shared" si="175"/>
        <v>0</v>
      </c>
      <c r="AE160" s="2">
        <f t="shared" si="176"/>
        <v>0</v>
      </c>
      <c r="AF160" s="2">
        <f t="shared" si="177"/>
        <v>0</v>
      </c>
      <c r="AG160" s="2">
        <f t="shared" si="192"/>
        <v>0</v>
      </c>
      <c r="AH160" s="2">
        <f t="shared" si="178"/>
        <v>0</v>
      </c>
      <c r="AI160" s="2">
        <f t="shared" si="179"/>
        <v>0</v>
      </c>
      <c r="AJ160" s="2">
        <f t="shared" si="193"/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4"/>
        <v>0</v>
      </c>
      <c r="CQ160" s="2">
        <f t="shared" si="195"/>
        <v>0</v>
      </c>
      <c r="CR160" s="2">
        <f t="shared" si="196"/>
        <v>0</v>
      </c>
      <c r="CS160" s="2">
        <f t="shared" si="197"/>
        <v>0</v>
      </c>
      <c r="CT160" s="2">
        <f t="shared" si="198"/>
        <v>0</v>
      </c>
      <c r="CU160" s="2">
        <f t="shared" si="199"/>
        <v>0</v>
      </c>
      <c r="CV160" s="2">
        <f t="shared" si="200"/>
        <v>0</v>
      </c>
      <c r="CW160" s="2">
        <f t="shared" si="201"/>
        <v>0</v>
      </c>
      <c r="CX160" s="2">
        <f t="shared" si="202"/>
        <v>0</v>
      </c>
      <c r="CY160" s="2">
        <f t="shared" si="203"/>
        <v>0</v>
      </c>
      <c r="CZ160" s="2">
        <f t="shared" si="204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72</v>
      </c>
      <c r="DW160" s="2" t="s">
        <v>72</v>
      </c>
      <c r="DX160" s="2">
        <v>1000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47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73</v>
      </c>
      <c r="EM160" s="2" t="s">
        <v>74</v>
      </c>
      <c r="EN160" s="2"/>
      <c r="EO160" s="2" t="s">
        <v>6</v>
      </c>
      <c r="EP160" s="2"/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5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1613753229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6"/>
        <v>0</v>
      </c>
      <c r="GM160" s="2">
        <f t="shared" si="207"/>
        <v>0</v>
      </c>
      <c r="GN160" s="2">
        <f t="shared" si="208"/>
        <v>0</v>
      </c>
      <c r="GO160" s="2">
        <f t="shared" si="209"/>
        <v>0</v>
      </c>
      <c r="GP160" s="2">
        <f t="shared" si="210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11"/>
        <v>0</v>
      </c>
      <c r="GW160" s="2">
        <v>1</v>
      </c>
      <c r="GX160" s="2">
        <f t="shared" si="212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202</v>
      </c>
      <c r="E161" t="s">
        <v>240</v>
      </c>
      <c r="F161" t="s">
        <v>79</v>
      </c>
      <c r="G161" t="s">
        <v>80</v>
      </c>
      <c r="H161" t="s">
        <v>72</v>
      </c>
      <c r="I161">
        <f>I147*J161</f>
        <v>0</v>
      </c>
      <c r="J161">
        <v>0</v>
      </c>
      <c r="O161">
        <f t="shared" si="180"/>
        <v>0</v>
      </c>
      <c r="P161">
        <f t="shared" si="181"/>
        <v>0</v>
      </c>
      <c r="Q161">
        <f t="shared" si="182"/>
        <v>0</v>
      </c>
      <c r="R161">
        <f t="shared" si="183"/>
        <v>0</v>
      </c>
      <c r="S161">
        <f t="shared" si="184"/>
        <v>0</v>
      </c>
      <c r="T161">
        <f t="shared" si="185"/>
        <v>0</v>
      </c>
      <c r="U161">
        <f t="shared" si="186"/>
        <v>0</v>
      </c>
      <c r="V161">
        <f t="shared" si="187"/>
        <v>0</v>
      </c>
      <c r="W161">
        <f t="shared" si="188"/>
        <v>0</v>
      </c>
      <c r="X161">
        <f t="shared" si="189"/>
        <v>0</v>
      </c>
      <c r="Y161">
        <f t="shared" si="190"/>
        <v>0</v>
      </c>
      <c r="AA161">
        <v>34652952</v>
      </c>
      <c r="AB161">
        <f t="shared" si="191"/>
        <v>0</v>
      </c>
      <c r="AC161">
        <f t="shared" si="174"/>
        <v>0</v>
      </c>
      <c r="AD161">
        <f t="shared" si="175"/>
        <v>0</v>
      </c>
      <c r="AE161">
        <f t="shared" si="176"/>
        <v>0</v>
      </c>
      <c r="AF161">
        <f t="shared" si="177"/>
        <v>0</v>
      </c>
      <c r="AG161">
        <f t="shared" si="192"/>
        <v>0</v>
      </c>
      <c r="AH161">
        <f t="shared" si="178"/>
        <v>0</v>
      </c>
      <c r="AI161">
        <f t="shared" si="179"/>
        <v>0</v>
      </c>
      <c r="AJ161">
        <f t="shared" si="193"/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4"/>
        <v>0</v>
      </c>
      <c r="CQ161">
        <f t="shared" si="195"/>
        <v>0</v>
      </c>
      <c r="CR161">
        <f t="shared" si="196"/>
        <v>0</v>
      </c>
      <c r="CS161">
        <f t="shared" si="197"/>
        <v>0</v>
      </c>
      <c r="CT161">
        <f t="shared" si="198"/>
        <v>0</v>
      </c>
      <c r="CU161">
        <f t="shared" si="199"/>
        <v>0</v>
      </c>
      <c r="CV161">
        <f t="shared" si="200"/>
        <v>0</v>
      </c>
      <c r="CW161">
        <f t="shared" si="201"/>
        <v>0</v>
      </c>
      <c r="CX161">
        <f t="shared" si="202"/>
        <v>0</v>
      </c>
      <c r="CY161">
        <f t="shared" si="203"/>
        <v>0</v>
      </c>
      <c r="CZ161">
        <f t="shared" si="204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72</v>
      </c>
      <c r="DW161" t="s">
        <v>72</v>
      </c>
      <c r="DX161">
        <v>1000</v>
      </c>
      <c r="EE161">
        <v>32653299</v>
      </c>
      <c r="EF161">
        <v>20</v>
      </c>
      <c r="EG161" t="s">
        <v>47</v>
      </c>
      <c r="EH161">
        <v>0</v>
      </c>
      <c r="EI161" t="s">
        <v>6</v>
      </c>
      <c r="EJ161">
        <v>1</v>
      </c>
      <c r="EK161">
        <v>0</v>
      </c>
      <c r="EL161" t="s">
        <v>73</v>
      </c>
      <c r="EM161" t="s">
        <v>74</v>
      </c>
      <c r="EO161" t="s">
        <v>6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5"/>
        <v>0</v>
      </c>
      <c r="FS161">
        <v>0</v>
      </c>
      <c r="FV161" t="s">
        <v>24</v>
      </c>
      <c r="FW161" t="s">
        <v>25</v>
      </c>
      <c r="FX161">
        <v>106</v>
      </c>
      <c r="FY161">
        <v>65</v>
      </c>
      <c r="GA161" t="s">
        <v>6</v>
      </c>
      <c r="GD161">
        <v>0</v>
      </c>
      <c r="GF161">
        <v>1613753229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6"/>
        <v>0</v>
      </c>
      <c r="GM161">
        <f t="shared" si="207"/>
        <v>0</v>
      </c>
      <c r="GN161">
        <f t="shared" si="208"/>
        <v>0</v>
      </c>
      <c r="GO161">
        <f t="shared" si="209"/>
        <v>0</v>
      </c>
      <c r="GP161">
        <f t="shared" si="210"/>
        <v>0</v>
      </c>
      <c r="GR161">
        <v>0</v>
      </c>
      <c r="GS161">
        <v>3</v>
      </c>
      <c r="GT161">
        <v>0</v>
      </c>
      <c r="GU161" t="s">
        <v>6</v>
      </c>
      <c r="GV161">
        <f t="shared" si="211"/>
        <v>0</v>
      </c>
      <c r="GW161">
        <v>1</v>
      </c>
      <c r="GX161">
        <f t="shared" si="212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188</v>
      </c>
      <c r="D162" s="2"/>
      <c r="E162" s="2" t="s">
        <v>241</v>
      </c>
      <c r="F162" s="2" t="s">
        <v>86</v>
      </c>
      <c r="G162" s="2" t="s">
        <v>87</v>
      </c>
      <c r="H162" s="2" t="s">
        <v>72</v>
      </c>
      <c r="I162" s="2">
        <f>I146*J162</f>
        <v>0</v>
      </c>
      <c r="J162" s="2">
        <v>0</v>
      </c>
      <c r="K162" s="2"/>
      <c r="L162" s="2"/>
      <c r="M162" s="2"/>
      <c r="N162" s="2"/>
      <c r="O162" s="2">
        <f t="shared" si="180"/>
        <v>0</v>
      </c>
      <c r="P162" s="2">
        <f t="shared" si="181"/>
        <v>0</v>
      </c>
      <c r="Q162" s="2">
        <f t="shared" si="182"/>
        <v>0</v>
      </c>
      <c r="R162" s="2">
        <f t="shared" si="183"/>
        <v>0</v>
      </c>
      <c r="S162" s="2">
        <f t="shared" si="184"/>
        <v>0</v>
      </c>
      <c r="T162" s="2">
        <f t="shared" si="185"/>
        <v>0</v>
      </c>
      <c r="U162" s="2">
        <f t="shared" si="186"/>
        <v>0</v>
      </c>
      <c r="V162" s="2">
        <f t="shared" si="187"/>
        <v>0</v>
      </c>
      <c r="W162" s="2">
        <f t="shared" si="188"/>
        <v>0</v>
      </c>
      <c r="X162" s="2">
        <f t="shared" si="189"/>
        <v>0</v>
      </c>
      <c r="Y162" s="2">
        <f t="shared" si="190"/>
        <v>0</v>
      </c>
      <c r="Z162" s="2"/>
      <c r="AA162" s="2">
        <v>34652951</v>
      </c>
      <c r="AB162" s="2">
        <f t="shared" si="191"/>
        <v>9550.01</v>
      </c>
      <c r="AC162" s="2">
        <f t="shared" si="174"/>
        <v>9550.01</v>
      </c>
      <c r="AD162" s="2">
        <f t="shared" si="175"/>
        <v>0</v>
      </c>
      <c r="AE162" s="2">
        <f t="shared" si="176"/>
        <v>0</v>
      </c>
      <c r="AF162" s="2">
        <f t="shared" si="177"/>
        <v>0</v>
      </c>
      <c r="AG162" s="2">
        <f t="shared" si="192"/>
        <v>0</v>
      </c>
      <c r="AH162" s="2">
        <f t="shared" si="178"/>
        <v>0</v>
      </c>
      <c r="AI162" s="2">
        <f t="shared" si="179"/>
        <v>0</v>
      </c>
      <c r="AJ162" s="2">
        <f t="shared" si="193"/>
        <v>0</v>
      </c>
      <c r="AK162" s="2">
        <v>9550.01</v>
      </c>
      <c r="AL162" s="2">
        <v>9550.01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88</v>
      </c>
      <c r="BK162" s="2"/>
      <c r="BL162" s="2"/>
      <c r="BM162" s="2">
        <v>500001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0</v>
      </c>
      <c r="CA162" s="2">
        <v>0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4"/>
        <v>0</v>
      </c>
      <c r="CQ162" s="2">
        <f t="shared" si="195"/>
        <v>9550.01</v>
      </c>
      <c r="CR162" s="2">
        <f t="shared" si="196"/>
        <v>0</v>
      </c>
      <c r="CS162" s="2">
        <f t="shared" si="197"/>
        <v>0</v>
      </c>
      <c r="CT162" s="2">
        <f t="shared" si="198"/>
        <v>0</v>
      </c>
      <c r="CU162" s="2">
        <f t="shared" si="199"/>
        <v>0</v>
      </c>
      <c r="CV162" s="2">
        <f t="shared" si="200"/>
        <v>0</v>
      </c>
      <c r="CW162" s="2">
        <f t="shared" si="201"/>
        <v>0</v>
      </c>
      <c r="CX162" s="2">
        <f t="shared" si="202"/>
        <v>0</v>
      </c>
      <c r="CY162" s="2">
        <f t="shared" si="203"/>
        <v>0</v>
      </c>
      <c r="CZ162" s="2">
        <f t="shared" si="204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72</v>
      </c>
      <c r="DW162" s="2" t="s">
        <v>72</v>
      </c>
      <c r="DX162" s="2">
        <v>1000</v>
      </c>
      <c r="DY162" s="2"/>
      <c r="DZ162" s="2"/>
      <c r="EA162" s="2"/>
      <c r="EB162" s="2"/>
      <c r="EC162" s="2"/>
      <c r="ED162" s="2"/>
      <c r="EE162" s="2">
        <v>32653291</v>
      </c>
      <c r="EF162" s="2">
        <v>20</v>
      </c>
      <c r="EG162" s="2" t="s">
        <v>47</v>
      </c>
      <c r="EH162" s="2">
        <v>0</v>
      </c>
      <c r="EI162" s="2" t="s">
        <v>6</v>
      </c>
      <c r="EJ162" s="2">
        <v>1</v>
      </c>
      <c r="EK162" s="2">
        <v>500001</v>
      </c>
      <c r="EL162" s="2" t="s">
        <v>48</v>
      </c>
      <c r="EM162" s="2" t="s">
        <v>49</v>
      </c>
      <c r="EN162" s="2"/>
      <c r="EO162" s="2" t="s">
        <v>6</v>
      </c>
      <c r="EP162" s="2"/>
      <c r="EQ162" s="2">
        <v>0</v>
      </c>
      <c r="ER162" s="2">
        <v>9550.01</v>
      </c>
      <c r="ES162" s="2">
        <v>9550.01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5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6</v>
      </c>
      <c r="GB162" s="2"/>
      <c r="GC162" s="2"/>
      <c r="GD162" s="2">
        <v>0</v>
      </c>
      <c r="GE162" s="2"/>
      <c r="GF162" s="2">
        <v>654489916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6"/>
        <v>0</v>
      </c>
      <c r="GM162" s="2">
        <f t="shared" si="207"/>
        <v>0</v>
      </c>
      <c r="GN162" s="2">
        <f t="shared" si="208"/>
        <v>0</v>
      </c>
      <c r="GO162" s="2">
        <f t="shared" si="209"/>
        <v>0</v>
      </c>
      <c r="GP162" s="2">
        <f t="shared" si="210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11"/>
        <v>0</v>
      </c>
      <c r="GW162" s="2">
        <v>1</v>
      </c>
      <c r="GX162" s="2">
        <f t="shared" si="212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203</v>
      </c>
      <c r="E163" t="s">
        <v>241</v>
      </c>
      <c r="F163" t="s">
        <v>86</v>
      </c>
      <c r="G163" t="s">
        <v>87</v>
      </c>
      <c r="H163" t="s">
        <v>72</v>
      </c>
      <c r="I163">
        <f>I147*J163</f>
        <v>0</v>
      </c>
      <c r="J163">
        <v>0</v>
      </c>
      <c r="O163">
        <f t="shared" si="180"/>
        <v>0</v>
      </c>
      <c r="P163">
        <f t="shared" si="181"/>
        <v>0</v>
      </c>
      <c r="Q163">
        <f t="shared" si="182"/>
        <v>0</v>
      </c>
      <c r="R163">
        <f t="shared" si="183"/>
        <v>0</v>
      </c>
      <c r="S163">
        <f t="shared" si="184"/>
        <v>0</v>
      </c>
      <c r="T163">
        <f t="shared" si="185"/>
        <v>0</v>
      </c>
      <c r="U163">
        <f t="shared" si="186"/>
        <v>0</v>
      </c>
      <c r="V163">
        <f t="shared" si="187"/>
        <v>0</v>
      </c>
      <c r="W163">
        <f t="shared" si="188"/>
        <v>0</v>
      </c>
      <c r="X163">
        <f t="shared" si="189"/>
        <v>0</v>
      </c>
      <c r="Y163">
        <f t="shared" si="190"/>
        <v>0</v>
      </c>
      <c r="AA163">
        <v>34652952</v>
      </c>
      <c r="AB163">
        <f t="shared" si="191"/>
        <v>9550.01</v>
      </c>
      <c r="AC163">
        <f t="shared" si="174"/>
        <v>9550.01</v>
      </c>
      <c r="AD163">
        <f t="shared" si="175"/>
        <v>0</v>
      </c>
      <c r="AE163">
        <f t="shared" si="176"/>
        <v>0</v>
      </c>
      <c r="AF163">
        <f t="shared" si="177"/>
        <v>0</v>
      </c>
      <c r="AG163">
        <f t="shared" si="192"/>
        <v>0</v>
      </c>
      <c r="AH163">
        <f t="shared" si="178"/>
        <v>0</v>
      </c>
      <c r="AI163">
        <f t="shared" si="179"/>
        <v>0</v>
      </c>
      <c r="AJ163">
        <f t="shared" si="193"/>
        <v>0</v>
      </c>
      <c r="AK163">
        <v>9550.01</v>
      </c>
      <c r="AL163">
        <v>9550.01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88</v>
      </c>
      <c r="BM163">
        <v>500001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0</v>
      </c>
      <c r="CA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4"/>
        <v>0</v>
      </c>
      <c r="CQ163">
        <f t="shared" si="195"/>
        <v>71625.074999999997</v>
      </c>
      <c r="CR163">
        <f t="shared" si="196"/>
        <v>0</v>
      </c>
      <c r="CS163">
        <f t="shared" si="197"/>
        <v>0</v>
      </c>
      <c r="CT163">
        <f t="shared" si="198"/>
        <v>0</v>
      </c>
      <c r="CU163">
        <f t="shared" si="199"/>
        <v>0</v>
      </c>
      <c r="CV163">
        <f t="shared" si="200"/>
        <v>0</v>
      </c>
      <c r="CW163">
        <f t="shared" si="201"/>
        <v>0</v>
      </c>
      <c r="CX163">
        <f t="shared" si="202"/>
        <v>0</v>
      </c>
      <c r="CY163">
        <f t="shared" si="203"/>
        <v>0</v>
      </c>
      <c r="CZ163">
        <f t="shared" si="204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72</v>
      </c>
      <c r="DW163" t="s">
        <v>72</v>
      </c>
      <c r="DX163">
        <v>1000</v>
      </c>
      <c r="EE163">
        <v>32653291</v>
      </c>
      <c r="EF163">
        <v>20</v>
      </c>
      <c r="EG163" t="s">
        <v>47</v>
      </c>
      <c r="EH163">
        <v>0</v>
      </c>
      <c r="EI163" t="s">
        <v>6</v>
      </c>
      <c r="EJ163">
        <v>1</v>
      </c>
      <c r="EK163">
        <v>500001</v>
      </c>
      <c r="EL163" t="s">
        <v>48</v>
      </c>
      <c r="EM163" t="s">
        <v>49</v>
      </c>
      <c r="EO163" t="s">
        <v>6</v>
      </c>
      <c r="EQ163">
        <v>0</v>
      </c>
      <c r="ER163">
        <v>9550.01</v>
      </c>
      <c r="ES163">
        <v>9550.01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5"/>
        <v>0</v>
      </c>
      <c r="FS163">
        <v>0</v>
      </c>
      <c r="FX163">
        <v>0</v>
      </c>
      <c r="FY163">
        <v>0</v>
      </c>
      <c r="GA163" t="s">
        <v>6</v>
      </c>
      <c r="GD163">
        <v>0</v>
      </c>
      <c r="GF163">
        <v>654489916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6"/>
        <v>0</v>
      </c>
      <c r="GM163">
        <f t="shared" si="207"/>
        <v>0</v>
      </c>
      <c r="GN163">
        <f t="shared" si="208"/>
        <v>0</v>
      </c>
      <c r="GO163">
        <f t="shared" si="209"/>
        <v>0</v>
      </c>
      <c r="GP163">
        <f t="shared" si="210"/>
        <v>0</v>
      </c>
      <c r="GR163">
        <v>0</v>
      </c>
      <c r="GS163">
        <v>3</v>
      </c>
      <c r="GT163">
        <v>0</v>
      </c>
      <c r="GU163" t="s">
        <v>6</v>
      </c>
      <c r="GV163">
        <f t="shared" si="211"/>
        <v>0</v>
      </c>
      <c r="GW163">
        <v>1</v>
      </c>
      <c r="GX163">
        <f t="shared" si="212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189</v>
      </c>
      <c r="D164" s="2"/>
      <c r="E164" s="2" t="s">
        <v>242</v>
      </c>
      <c r="F164" s="2" t="s">
        <v>203</v>
      </c>
      <c r="G164" s="2" t="s">
        <v>204</v>
      </c>
      <c r="H164" s="2" t="s">
        <v>72</v>
      </c>
      <c r="I164" s="2">
        <f>I146*J164</f>
        <v>0</v>
      </c>
      <c r="J164" s="2">
        <v>0</v>
      </c>
      <c r="K164" s="2"/>
      <c r="L164" s="2"/>
      <c r="M164" s="2"/>
      <c r="N164" s="2"/>
      <c r="O164" s="2">
        <f t="shared" si="180"/>
        <v>0</v>
      </c>
      <c r="P164" s="2">
        <f t="shared" si="181"/>
        <v>0</v>
      </c>
      <c r="Q164" s="2">
        <f t="shared" si="182"/>
        <v>0</v>
      </c>
      <c r="R164" s="2">
        <f t="shared" si="183"/>
        <v>0</v>
      </c>
      <c r="S164" s="2">
        <f t="shared" si="184"/>
        <v>0</v>
      </c>
      <c r="T164" s="2">
        <f t="shared" si="185"/>
        <v>0</v>
      </c>
      <c r="U164" s="2">
        <f t="shared" si="186"/>
        <v>0</v>
      </c>
      <c r="V164" s="2">
        <f t="shared" si="187"/>
        <v>0</v>
      </c>
      <c r="W164" s="2">
        <f t="shared" si="188"/>
        <v>0</v>
      </c>
      <c r="X164" s="2">
        <f t="shared" si="189"/>
        <v>0</v>
      </c>
      <c r="Y164" s="2">
        <f t="shared" si="190"/>
        <v>0</v>
      </c>
      <c r="Z164" s="2"/>
      <c r="AA164" s="2">
        <v>34652951</v>
      </c>
      <c r="AB164" s="2">
        <f t="shared" si="191"/>
        <v>6667</v>
      </c>
      <c r="AC164" s="2">
        <f t="shared" si="174"/>
        <v>6667</v>
      </c>
      <c r="AD164" s="2">
        <f t="shared" si="175"/>
        <v>0</v>
      </c>
      <c r="AE164" s="2">
        <f t="shared" si="176"/>
        <v>0</v>
      </c>
      <c r="AF164" s="2">
        <f t="shared" si="177"/>
        <v>0</v>
      </c>
      <c r="AG164" s="2">
        <f t="shared" si="192"/>
        <v>0</v>
      </c>
      <c r="AH164" s="2">
        <f t="shared" si="178"/>
        <v>0</v>
      </c>
      <c r="AI164" s="2">
        <f t="shared" si="179"/>
        <v>0</v>
      </c>
      <c r="AJ164" s="2">
        <f t="shared" si="193"/>
        <v>0</v>
      </c>
      <c r="AK164" s="2">
        <v>6667</v>
      </c>
      <c r="AL164" s="2">
        <v>6667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175</v>
      </c>
      <c r="BK164" s="2"/>
      <c r="BL164" s="2"/>
      <c r="BM164" s="2">
        <v>500001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4"/>
        <v>0</v>
      </c>
      <c r="CQ164" s="2">
        <f t="shared" si="195"/>
        <v>6667</v>
      </c>
      <c r="CR164" s="2">
        <f t="shared" si="196"/>
        <v>0</v>
      </c>
      <c r="CS164" s="2">
        <f t="shared" si="197"/>
        <v>0</v>
      </c>
      <c r="CT164" s="2">
        <f t="shared" si="198"/>
        <v>0</v>
      </c>
      <c r="CU164" s="2">
        <f t="shared" si="199"/>
        <v>0</v>
      </c>
      <c r="CV164" s="2">
        <f t="shared" si="200"/>
        <v>0</v>
      </c>
      <c r="CW164" s="2">
        <f t="shared" si="201"/>
        <v>0</v>
      </c>
      <c r="CX164" s="2">
        <f t="shared" si="202"/>
        <v>0</v>
      </c>
      <c r="CY164" s="2">
        <f t="shared" si="203"/>
        <v>0</v>
      </c>
      <c r="CZ164" s="2">
        <f t="shared" si="204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72</v>
      </c>
      <c r="DW164" s="2" t="s">
        <v>72</v>
      </c>
      <c r="DX164" s="2">
        <v>1000</v>
      </c>
      <c r="DY164" s="2"/>
      <c r="DZ164" s="2"/>
      <c r="EA164" s="2"/>
      <c r="EB164" s="2"/>
      <c r="EC164" s="2"/>
      <c r="ED164" s="2"/>
      <c r="EE164" s="2">
        <v>32653291</v>
      </c>
      <c r="EF164" s="2">
        <v>20</v>
      </c>
      <c r="EG164" s="2" t="s">
        <v>47</v>
      </c>
      <c r="EH164" s="2">
        <v>0</v>
      </c>
      <c r="EI164" s="2" t="s">
        <v>6</v>
      </c>
      <c r="EJ164" s="2">
        <v>1</v>
      </c>
      <c r="EK164" s="2">
        <v>500001</v>
      </c>
      <c r="EL164" s="2" t="s">
        <v>48</v>
      </c>
      <c r="EM164" s="2" t="s">
        <v>49</v>
      </c>
      <c r="EN164" s="2"/>
      <c r="EO164" s="2" t="s">
        <v>6</v>
      </c>
      <c r="EP164" s="2"/>
      <c r="EQ164" s="2">
        <v>0</v>
      </c>
      <c r="ER164" s="2">
        <v>6667</v>
      </c>
      <c r="ES164" s="2">
        <v>6667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5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6</v>
      </c>
      <c r="GB164" s="2"/>
      <c r="GC164" s="2"/>
      <c r="GD164" s="2">
        <v>0</v>
      </c>
      <c r="GE164" s="2"/>
      <c r="GF164" s="2">
        <v>-2124557522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6"/>
        <v>0</v>
      </c>
      <c r="GM164" s="2">
        <f t="shared" si="207"/>
        <v>0</v>
      </c>
      <c r="GN164" s="2">
        <f t="shared" si="208"/>
        <v>0</v>
      </c>
      <c r="GO164" s="2">
        <f t="shared" si="209"/>
        <v>0</v>
      </c>
      <c r="GP164" s="2">
        <f t="shared" si="210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11"/>
        <v>0</v>
      </c>
      <c r="GW164" s="2">
        <v>1</v>
      </c>
      <c r="GX164" s="2">
        <f t="shared" si="212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204</v>
      </c>
      <c r="E165" t="s">
        <v>242</v>
      </c>
      <c r="F165" t="s">
        <v>203</v>
      </c>
      <c r="G165" t="s">
        <v>204</v>
      </c>
      <c r="H165" t="s">
        <v>72</v>
      </c>
      <c r="I165">
        <f>I147*J165</f>
        <v>0</v>
      </c>
      <c r="J165">
        <v>0</v>
      </c>
      <c r="O165">
        <f t="shared" si="180"/>
        <v>0</v>
      </c>
      <c r="P165">
        <f t="shared" si="181"/>
        <v>0</v>
      </c>
      <c r="Q165">
        <f t="shared" si="182"/>
        <v>0</v>
      </c>
      <c r="R165">
        <f t="shared" si="183"/>
        <v>0</v>
      </c>
      <c r="S165">
        <f t="shared" si="184"/>
        <v>0</v>
      </c>
      <c r="T165">
        <f t="shared" si="185"/>
        <v>0</v>
      </c>
      <c r="U165">
        <f t="shared" si="186"/>
        <v>0</v>
      </c>
      <c r="V165">
        <f t="shared" si="187"/>
        <v>0</v>
      </c>
      <c r="W165">
        <f t="shared" si="188"/>
        <v>0</v>
      </c>
      <c r="X165">
        <f t="shared" si="189"/>
        <v>0</v>
      </c>
      <c r="Y165">
        <f t="shared" si="190"/>
        <v>0</v>
      </c>
      <c r="AA165">
        <v>34652952</v>
      </c>
      <c r="AB165">
        <f t="shared" si="191"/>
        <v>6667</v>
      </c>
      <c r="AC165">
        <f t="shared" si="174"/>
        <v>6667</v>
      </c>
      <c r="AD165">
        <f t="shared" si="175"/>
        <v>0</v>
      </c>
      <c r="AE165">
        <f t="shared" si="176"/>
        <v>0</v>
      </c>
      <c r="AF165">
        <f t="shared" si="177"/>
        <v>0</v>
      </c>
      <c r="AG165">
        <f t="shared" si="192"/>
        <v>0</v>
      </c>
      <c r="AH165">
        <f t="shared" si="178"/>
        <v>0</v>
      </c>
      <c r="AI165">
        <f t="shared" si="179"/>
        <v>0</v>
      </c>
      <c r="AJ165">
        <f t="shared" si="193"/>
        <v>0</v>
      </c>
      <c r="AK165">
        <v>6667</v>
      </c>
      <c r="AL165">
        <v>6667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175</v>
      </c>
      <c r="BM165">
        <v>500001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0</v>
      </c>
      <c r="CA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4"/>
        <v>0</v>
      </c>
      <c r="CQ165">
        <f t="shared" si="195"/>
        <v>50002.5</v>
      </c>
      <c r="CR165">
        <f t="shared" si="196"/>
        <v>0</v>
      </c>
      <c r="CS165">
        <f t="shared" si="197"/>
        <v>0</v>
      </c>
      <c r="CT165">
        <f t="shared" si="198"/>
        <v>0</v>
      </c>
      <c r="CU165">
        <f t="shared" si="199"/>
        <v>0</v>
      </c>
      <c r="CV165">
        <f t="shared" si="200"/>
        <v>0</v>
      </c>
      <c r="CW165">
        <f t="shared" si="201"/>
        <v>0</v>
      </c>
      <c r="CX165">
        <f t="shared" si="202"/>
        <v>0</v>
      </c>
      <c r="CY165">
        <f t="shared" si="203"/>
        <v>0</v>
      </c>
      <c r="CZ165">
        <f t="shared" si="204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72</v>
      </c>
      <c r="DW165" t="s">
        <v>72</v>
      </c>
      <c r="DX165">
        <v>1000</v>
      </c>
      <c r="EE165">
        <v>32653291</v>
      </c>
      <c r="EF165">
        <v>20</v>
      </c>
      <c r="EG165" t="s">
        <v>47</v>
      </c>
      <c r="EH165">
        <v>0</v>
      </c>
      <c r="EI165" t="s">
        <v>6</v>
      </c>
      <c r="EJ165">
        <v>1</v>
      </c>
      <c r="EK165">
        <v>500001</v>
      </c>
      <c r="EL165" t="s">
        <v>48</v>
      </c>
      <c r="EM165" t="s">
        <v>49</v>
      </c>
      <c r="EO165" t="s">
        <v>6</v>
      </c>
      <c r="EQ165">
        <v>0</v>
      </c>
      <c r="ER165">
        <v>6667</v>
      </c>
      <c r="ES165">
        <v>6667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05"/>
        <v>0</v>
      </c>
      <c r="FS165">
        <v>0</v>
      </c>
      <c r="FX165">
        <v>0</v>
      </c>
      <c r="FY165">
        <v>0</v>
      </c>
      <c r="GA165" t="s">
        <v>6</v>
      </c>
      <c r="GD165">
        <v>0</v>
      </c>
      <c r="GF165">
        <v>-2124557522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6"/>
        <v>0</v>
      </c>
      <c r="GM165">
        <f t="shared" si="207"/>
        <v>0</v>
      </c>
      <c r="GN165">
        <f t="shared" si="208"/>
        <v>0</v>
      </c>
      <c r="GO165">
        <f t="shared" si="209"/>
        <v>0</v>
      </c>
      <c r="GP165">
        <f t="shared" si="210"/>
        <v>0</v>
      </c>
      <c r="GR165">
        <v>0</v>
      </c>
      <c r="GS165">
        <v>3</v>
      </c>
      <c r="GT165">
        <v>0</v>
      </c>
      <c r="GU165" t="s">
        <v>6</v>
      </c>
      <c r="GV165">
        <f t="shared" si="211"/>
        <v>0</v>
      </c>
      <c r="GW165">
        <v>1</v>
      </c>
      <c r="GX165">
        <f t="shared" si="212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190</v>
      </c>
      <c r="D166" s="2"/>
      <c r="E166" s="2" t="s">
        <v>243</v>
      </c>
      <c r="F166" s="2" t="s">
        <v>244</v>
      </c>
      <c r="G166" s="2" t="s">
        <v>245</v>
      </c>
      <c r="H166" s="2" t="s">
        <v>72</v>
      </c>
      <c r="I166" s="2">
        <f>I146*J166</f>
        <v>0</v>
      </c>
      <c r="J166" s="2">
        <v>0</v>
      </c>
      <c r="K166" s="2"/>
      <c r="L166" s="2"/>
      <c r="M166" s="2"/>
      <c r="N166" s="2"/>
      <c r="O166" s="2">
        <f t="shared" si="180"/>
        <v>0</v>
      </c>
      <c r="P166" s="2">
        <f t="shared" si="181"/>
        <v>0</v>
      </c>
      <c r="Q166" s="2">
        <f t="shared" si="182"/>
        <v>0</v>
      </c>
      <c r="R166" s="2">
        <f t="shared" si="183"/>
        <v>0</v>
      </c>
      <c r="S166" s="2">
        <f t="shared" si="184"/>
        <v>0</v>
      </c>
      <c r="T166" s="2">
        <f t="shared" si="185"/>
        <v>0</v>
      </c>
      <c r="U166" s="2">
        <f t="shared" si="186"/>
        <v>0</v>
      </c>
      <c r="V166" s="2">
        <f t="shared" si="187"/>
        <v>0</v>
      </c>
      <c r="W166" s="2">
        <f t="shared" si="188"/>
        <v>0</v>
      </c>
      <c r="X166" s="2">
        <f t="shared" si="189"/>
        <v>0</v>
      </c>
      <c r="Y166" s="2">
        <f t="shared" si="190"/>
        <v>0</v>
      </c>
      <c r="Z166" s="2"/>
      <c r="AA166" s="2">
        <v>34652951</v>
      </c>
      <c r="AB166" s="2">
        <f t="shared" si="191"/>
        <v>0</v>
      </c>
      <c r="AC166" s="2">
        <f t="shared" si="174"/>
        <v>0</v>
      </c>
      <c r="AD166" s="2">
        <f t="shared" si="175"/>
        <v>0</v>
      </c>
      <c r="AE166" s="2">
        <f t="shared" si="176"/>
        <v>0</v>
      </c>
      <c r="AF166" s="2">
        <f t="shared" si="177"/>
        <v>0</v>
      </c>
      <c r="AG166" s="2">
        <f t="shared" si="192"/>
        <v>0</v>
      </c>
      <c r="AH166" s="2">
        <f t="shared" si="178"/>
        <v>0</v>
      </c>
      <c r="AI166" s="2">
        <f t="shared" si="179"/>
        <v>0</v>
      </c>
      <c r="AJ166" s="2">
        <f t="shared" si="193"/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106</v>
      </c>
      <c r="AU166" s="2">
        <v>65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6</v>
      </c>
      <c r="BK166" s="2"/>
      <c r="BL166" s="2"/>
      <c r="BM166" s="2">
        <v>0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106</v>
      </c>
      <c r="CA166" s="2">
        <v>65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4"/>
        <v>0</v>
      </c>
      <c r="CQ166" s="2">
        <f t="shared" si="195"/>
        <v>0</v>
      </c>
      <c r="CR166" s="2">
        <f t="shared" si="196"/>
        <v>0</v>
      </c>
      <c r="CS166" s="2">
        <f t="shared" si="197"/>
        <v>0</v>
      </c>
      <c r="CT166" s="2">
        <f t="shared" si="198"/>
        <v>0</v>
      </c>
      <c r="CU166" s="2">
        <f t="shared" si="199"/>
        <v>0</v>
      </c>
      <c r="CV166" s="2">
        <f t="shared" si="200"/>
        <v>0</v>
      </c>
      <c r="CW166" s="2">
        <f t="shared" si="201"/>
        <v>0</v>
      </c>
      <c r="CX166" s="2">
        <f t="shared" si="202"/>
        <v>0</v>
      </c>
      <c r="CY166" s="2">
        <f t="shared" si="203"/>
        <v>0</v>
      </c>
      <c r="CZ166" s="2">
        <f t="shared" si="204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1009</v>
      </c>
      <c r="DV166" s="2" t="s">
        <v>72</v>
      </c>
      <c r="DW166" s="2" t="s">
        <v>72</v>
      </c>
      <c r="DX166" s="2">
        <v>1000</v>
      </c>
      <c r="DY166" s="2"/>
      <c r="DZ166" s="2"/>
      <c r="EA166" s="2"/>
      <c r="EB166" s="2"/>
      <c r="EC166" s="2"/>
      <c r="ED166" s="2"/>
      <c r="EE166" s="2">
        <v>32653299</v>
      </c>
      <c r="EF166" s="2">
        <v>20</v>
      </c>
      <c r="EG166" s="2" t="s">
        <v>47</v>
      </c>
      <c r="EH166" s="2">
        <v>0</v>
      </c>
      <c r="EI166" s="2" t="s">
        <v>6</v>
      </c>
      <c r="EJ166" s="2">
        <v>1</v>
      </c>
      <c r="EK166" s="2">
        <v>0</v>
      </c>
      <c r="EL166" s="2" t="s">
        <v>73</v>
      </c>
      <c r="EM166" s="2" t="s">
        <v>74</v>
      </c>
      <c r="EN166" s="2"/>
      <c r="EO166" s="2" t="s">
        <v>6</v>
      </c>
      <c r="EP166" s="2"/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5"/>
        <v>0</v>
      </c>
      <c r="FS166" s="2">
        <v>0</v>
      </c>
      <c r="FT166" s="2"/>
      <c r="FU166" s="2"/>
      <c r="FV166" s="2"/>
      <c r="FW166" s="2"/>
      <c r="FX166" s="2">
        <v>106</v>
      </c>
      <c r="FY166" s="2">
        <v>65</v>
      </c>
      <c r="FZ166" s="2"/>
      <c r="GA166" s="2" t="s">
        <v>6</v>
      </c>
      <c r="GB166" s="2"/>
      <c r="GC166" s="2"/>
      <c r="GD166" s="2">
        <v>0</v>
      </c>
      <c r="GE166" s="2"/>
      <c r="GF166" s="2">
        <v>1511376573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6"/>
        <v>0</v>
      </c>
      <c r="GM166" s="2">
        <f t="shared" si="207"/>
        <v>0</v>
      </c>
      <c r="GN166" s="2">
        <f t="shared" si="208"/>
        <v>0</v>
      </c>
      <c r="GO166" s="2">
        <f t="shared" si="209"/>
        <v>0</v>
      </c>
      <c r="GP166" s="2">
        <f t="shared" si="210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1"/>
        <v>0</v>
      </c>
      <c r="GW166" s="2">
        <v>1</v>
      </c>
      <c r="GX166" s="2">
        <f t="shared" si="212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205</v>
      </c>
      <c r="E167" t="s">
        <v>243</v>
      </c>
      <c r="F167" t="s">
        <v>244</v>
      </c>
      <c r="G167" t="s">
        <v>245</v>
      </c>
      <c r="H167" t="s">
        <v>72</v>
      </c>
      <c r="I167">
        <f>I147*J167</f>
        <v>0</v>
      </c>
      <c r="J167">
        <v>0</v>
      </c>
      <c r="O167">
        <f t="shared" si="180"/>
        <v>0</v>
      </c>
      <c r="P167">
        <f t="shared" si="181"/>
        <v>0</v>
      </c>
      <c r="Q167">
        <f t="shared" si="182"/>
        <v>0</v>
      </c>
      <c r="R167">
        <f t="shared" si="183"/>
        <v>0</v>
      </c>
      <c r="S167">
        <f t="shared" si="184"/>
        <v>0</v>
      </c>
      <c r="T167">
        <f t="shared" si="185"/>
        <v>0</v>
      </c>
      <c r="U167">
        <f t="shared" si="186"/>
        <v>0</v>
      </c>
      <c r="V167">
        <f t="shared" si="187"/>
        <v>0</v>
      </c>
      <c r="W167">
        <f t="shared" si="188"/>
        <v>0</v>
      </c>
      <c r="X167">
        <f t="shared" si="189"/>
        <v>0</v>
      </c>
      <c r="Y167">
        <f t="shared" si="190"/>
        <v>0</v>
      </c>
      <c r="AA167">
        <v>34652952</v>
      </c>
      <c r="AB167">
        <f t="shared" si="191"/>
        <v>0</v>
      </c>
      <c r="AC167">
        <f t="shared" si="174"/>
        <v>0</v>
      </c>
      <c r="AD167">
        <f t="shared" si="175"/>
        <v>0</v>
      </c>
      <c r="AE167">
        <f t="shared" si="176"/>
        <v>0</v>
      </c>
      <c r="AF167">
        <f t="shared" si="177"/>
        <v>0</v>
      </c>
      <c r="AG167">
        <f t="shared" si="192"/>
        <v>0</v>
      </c>
      <c r="AH167">
        <f t="shared" si="178"/>
        <v>0</v>
      </c>
      <c r="AI167">
        <f t="shared" si="179"/>
        <v>0</v>
      </c>
      <c r="AJ167">
        <f t="shared" si="193"/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90</v>
      </c>
      <c r="AU167">
        <v>52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6</v>
      </c>
      <c r="BM167">
        <v>0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106</v>
      </c>
      <c r="CA167">
        <v>65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4"/>
        <v>0</v>
      </c>
      <c r="CQ167">
        <f t="shared" si="195"/>
        <v>0</v>
      </c>
      <c r="CR167">
        <f t="shared" si="196"/>
        <v>0</v>
      </c>
      <c r="CS167">
        <f t="shared" si="197"/>
        <v>0</v>
      </c>
      <c r="CT167">
        <f t="shared" si="198"/>
        <v>0</v>
      </c>
      <c r="CU167">
        <f t="shared" si="199"/>
        <v>0</v>
      </c>
      <c r="CV167">
        <f t="shared" si="200"/>
        <v>0</v>
      </c>
      <c r="CW167">
        <f t="shared" si="201"/>
        <v>0</v>
      </c>
      <c r="CX167">
        <f t="shared" si="202"/>
        <v>0</v>
      </c>
      <c r="CY167">
        <f t="shared" si="203"/>
        <v>0</v>
      </c>
      <c r="CZ167">
        <f t="shared" si="204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72</v>
      </c>
      <c r="DW167" t="s">
        <v>72</v>
      </c>
      <c r="DX167">
        <v>1000</v>
      </c>
      <c r="EE167">
        <v>32653299</v>
      </c>
      <c r="EF167">
        <v>20</v>
      </c>
      <c r="EG167" t="s">
        <v>47</v>
      </c>
      <c r="EH167">
        <v>0</v>
      </c>
      <c r="EI167" t="s">
        <v>6</v>
      </c>
      <c r="EJ167">
        <v>1</v>
      </c>
      <c r="EK167">
        <v>0</v>
      </c>
      <c r="EL167" t="s">
        <v>73</v>
      </c>
      <c r="EM167" t="s">
        <v>74</v>
      </c>
      <c r="EO167" t="s">
        <v>6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5"/>
        <v>0</v>
      </c>
      <c r="FS167">
        <v>0</v>
      </c>
      <c r="FV167" t="s">
        <v>24</v>
      </c>
      <c r="FW167" t="s">
        <v>25</v>
      </c>
      <c r="FX167">
        <v>106</v>
      </c>
      <c r="FY167">
        <v>65</v>
      </c>
      <c r="GA167" t="s">
        <v>6</v>
      </c>
      <c r="GD167">
        <v>0</v>
      </c>
      <c r="GF167">
        <v>1511376573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6"/>
        <v>0</v>
      </c>
      <c r="GM167">
        <f t="shared" si="207"/>
        <v>0</v>
      </c>
      <c r="GN167">
        <f t="shared" si="208"/>
        <v>0</v>
      </c>
      <c r="GO167">
        <f t="shared" si="209"/>
        <v>0</v>
      </c>
      <c r="GP167">
        <f t="shared" si="210"/>
        <v>0</v>
      </c>
      <c r="GR167">
        <v>0</v>
      </c>
      <c r="GS167">
        <v>3</v>
      </c>
      <c r="GT167">
        <v>0</v>
      </c>
      <c r="GU167" t="s">
        <v>6</v>
      </c>
      <c r="GV167">
        <f t="shared" si="211"/>
        <v>0</v>
      </c>
      <c r="GW167">
        <v>1</v>
      </c>
      <c r="GX167">
        <f t="shared" si="212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191</v>
      </c>
      <c r="D168" s="2"/>
      <c r="E168" s="2" t="s">
        <v>246</v>
      </c>
      <c r="F168" s="2" t="s">
        <v>98</v>
      </c>
      <c r="G168" s="2" t="s">
        <v>99</v>
      </c>
      <c r="H168" s="2" t="s">
        <v>45</v>
      </c>
      <c r="I168" s="2">
        <f>I146*J168</f>
        <v>0</v>
      </c>
      <c r="J168" s="2">
        <v>0</v>
      </c>
      <c r="K168" s="2"/>
      <c r="L168" s="2"/>
      <c r="M168" s="2"/>
      <c r="N168" s="2"/>
      <c r="O168" s="2">
        <f t="shared" si="180"/>
        <v>0</v>
      </c>
      <c r="P168" s="2">
        <f t="shared" si="181"/>
        <v>0</v>
      </c>
      <c r="Q168" s="2">
        <f t="shared" si="182"/>
        <v>0</v>
      </c>
      <c r="R168" s="2">
        <f t="shared" si="183"/>
        <v>0</v>
      </c>
      <c r="S168" s="2">
        <f t="shared" si="184"/>
        <v>0</v>
      </c>
      <c r="T168" s="2">
        <f t="shared" si="185"/>
        <v>0</v>
      </c>
      <c r="U168" s="2">
        <f t="shared" si="186"/>
        <v>0</v>
      </c>
      <c r="V168" s="2">
        <f t="shared" si="187"/>
        <v>0</v>
      </c>
      <c r="W168" s="2">
        <f t="shared" si="188"/>
        <v>0</v>
      </c>
      <c r="X168" s="2">
        <f t="shared" si="189"/>
        <v>0</v>
      </c>
      <c r="Y168" s="2">
        <f t="shared" si="190"/>
        <v>0</v>
      </c>
      <c r="Z168" s="2"/>
      <c r="AA168" s="2">
        <v>34652951</v>
      </c>
      <c r="AB168" s="2">
        <f t="shared" si="191"/>
        <v>0</v>
      </c>
      <c r="AC168" s="2">
        <f t="shared" si="174"/>
        <v>0</v>
      </c>
      <c r="AD168" s="2">
        <f t="shared" si="175"/>
        <v>0</v>
      </c>
      <c r="AE168" s="2">
        <f t="shared" si="176"/>
        <v>0</v>
      </c>
      <c r="AF168" s="2">
        <f t="shared" si="177"/>
        <v>0</v>
      </c>
      <c r="AG168" s="2">
        <f t="shared" si="192"/>
        <v>0</v>
      </c>
      <c r="AH168" s="2">
        <f t="shared" si="178"/>
        <v>0</v>
      </c>
      <c r="AI168" s="2">
        <f t="shared" si="179"/>
        <v>0</v>
      </c>
      <c r="AJ168" s="2">
        <f t="shared" si="193"/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106</v>
      </c>
      <c r="AU168" s="2">
        <v>65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6</v>
      </c>
      <c r="BK168" s="2"/>
      <c r="BL168" s="2"/>
      <c r="BM168" s="2">
        <v>0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106</v>
      </c>
      <c r="CA168" s="2">
        <v>65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4"/>
        <v>0</v>
      </c>
      <c r="CQ168" s="2">
        <f t="shared" si="195"/>
        <v>0</v>
      </c>
      <c r="CR168" s="2">
        <f t="shared" si="196"/>
        <v>0</v>
      </c>
      <c r="CS168" s="2">
        <f t="shared" si="197"/>
        <v>0</v>
      </c>
      <c r="CT168" s="2">
        <f t="shared" si="198"/>
        <v>0</v>
      </c>
      <c r="CU168" s="2">
        <f t="shared" si="199"/>
        <v>0</v>
      </c>
      <c r="CV168" s="2">
        <f t="shared" si="200"/>
        <v>0</v>
      </c>
      <c r="CW168" s="2">
        <f t="shared" si="201"/>
        <v>0</v>
      </c>
      <c r="CX168" s="2">
        <f t="shared" si="202"/>
        <v>0</v>
      </c>
      <c r="CY168" s="2">
        <f t="shared" si="203"/>
        <v>0</v>
      </c>
      <c r="CZ168" s="2">
        <f t="shared" si="204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45</v>
      </c>
      <c r="DW168" s="2" t="s">
        <v>45</v>
      </c>
      <c r="DX168" s="2">
        <v>1</v>
      </c>
      <c r="DY168" s="2"/>
      <c r="DZ168" s="2"/>
      <c r="EA168" s="2"/>
      <c r="EB168" s="2"/>
      <c r="EC168" s="2"/>
      <c r="ED168" s="2"/>
      <c r="EE168" s="2">
        <v>32653299</v>
      </c>
      <c r="EF168" s="2">
        <v>20</v>
      </c>
      <c r="EG168" s="2" t="s">
        <v>47</v>
      </c>
      <c r="EH168" s="2">
        <v>0</v>
      </c>
      <c r="EI168" s="2" t="s">
        <v>6</v>
      </c>
      <c r="EJ168" s="2">
        <v>1</v>
      </c>
      <c r="EK168" s="2">
        <v>0</v>
      </c>
      <c r="EL168" s="2" t="s">
        <v>73</v>
      </c>
      <c r="EM168" s="2" t="s">
        <v>74</v>
      </c>
      <c r="EN168" s="2"/>
      <c r="EO168" s="2" t="s">
        <v>6</v>
      </c>
      <c r="EP168" s="2"/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5"/>
        <v>0</v>
      </c>
      <c r="FS168" s="2">
        <v>0</v>
      </c>
      <c r="FT168" s="2"/>
      <c r="FU168" s="2"/>
      <c r="FV168" s="2"/>
      <c r="FW168" s="2"/>
      <c r="FX168" s="2">
        <v>106</v>
      </c>
      <c r="FY168" s="2">
        <v>65</v>
      </c>
      <c r="FZ168" s="2"/>
      <c r="GA168" s="2" t="s">
        <v>6</v>
      </c>
      <c r="GB168" s="2"/>
      <c r="GC168" s="2"/>
      <c r="GD168" s="2">
        <v>0</v>
      </c>
      <c r="GE168" s="2"/>
      <c r="GF168" s="2">
        <v>-1974579473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6"/>
        <v>0</v>
      </c>
      <c r="GM168" s="2">
        <f t="shared" si="207"/>
        <v>0</v>
      </c>
      <c r="GN168" s="2">
        <f t="shared" si="208"/>
        <v>0</v>
      </c>
      <c r="GO168" s="2">
        <f t="shared" si="209"/>
        <v>0</v>
      </c>
      <c r="GP168" s="2">
        <f t="shared" si="210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11"/>
        <v>0</v>
      </c>
      <c r="GW168" s="2">
        <v>1</v>
      </c>
      <c r="GX168" s="2">
        <f t="shared" si="212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206</v>
      </c>
      <c r="E169" t="s">
        <v>246</v>
      </c>
      <c r="F169" t="s">
        <v>98</v>
      </c>
      <c r="G169" t="s">
        <v>99</v>
      </c>
      <c r="H169" t="s">
        <v>45</v>
      </c>
      <c r="I169">
        <f>I147*J169</f>
        <v>0</v>
      </c>
      <c r="J169">
        <v>0</v>
      </c>
      <c r="O169">
        <f t="shared" si="180"/>
        <v>0</v>
      </c>
      <c r="P169">
        <f t="shared" si="181"/>
        <v>0</v>
      </c>
      <c r="Q169">
        <f t="shared" si="182"/>
        <v>0</v>
      </c>
      <c r="R169">
        <f t="shared" si="183"/>
        <v>0</v>
      </c>
      <c r="S169">
        <f t="shared" si="184"/>
        <v>0</v>
      </c>
      <c r="T169">
        <f t="shared" si="185"/>
        <v>0</v>
      </c>
      <c r="U169">
        <f t="shared" si="186"/>
        <v>0</v>
      </c>
      <c r="V169">
        <f t="shared" si="187"/>
        <v>0</v>
      </c>
      <c r="W169">
        <f t="shared" si="188"/>
        <v>0</v>
      </c>
      <c r="X169">
        <f t="shared" si="189"/>
        <v>0</v>
      </c>
      <c r="Y169">
        <f t="shared" si="190"/>
        <v>0</v>
      </c>
      <c r="AA169">
        <v>34652952</v>
      </c>
      <c r="AB169">
        <f t="shared" si="191"/>
        <v>0</v>
      </c>
      <c r="AC169">
        <f t="shared" si="174"/>
        <v>0</v>
      </c>
      <c r="AD169">
        <f t="shared" si="175"/>
        <v>0</v>
      </c>
      <c r="AE169">
        <f t="shared" si="176"/>
        <v>0</v>
      </c>
      <c r="AF169">
        <f t="shared" si="177"/>
        <v>0</v>
      </c>
      <c r="AG169">
        <f t="shared" si="192"/>
        <v>0</v>
      </c>
      <c r="AH169">
        <f t="shared" si="178"/>
        <v>0</v>
      </c>
      <c r="AI169">
        <f t="shared" si="179"/>
        <v>0</v>
      </c>
      <c r="AJ169">
        <f t="shared" si="193"/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90</v>
      </c>
      <c r="AU169">
        <v>52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6</v>
      </c>
      <c r="BM169">
        <v>0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106</v>
      </c>
      <c r="CA169">
        <v>65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4"/>
        <v>0</v>
      </c>
      <c r="CQ169">
        <f t="shared" si="195"/>
        <v>0</v>
      </c>
      <c r="CR169">
        <f t="shared" si="196"/>
        <v>0</v>
      </c>
      <c r="CS169">
        <f t="shared" si="197"/>
        <v>0</v>
      </c>
      <c r="CT169">
        <f t="shared" si="198"/>
        <v>0</v>
      </c>
      <c r="CU169">
        <f t="shared" si="199"/>
        <v>0</v>
      </c>
      <c r="CV169">
        <f t="shared" si="200"/>
        <v>0</v>
      </c>
      <c r="CW169">
        <f t="shared" si="201"/>
        <v>0</v>
      </c>
      <c r="CX169">
        <f t="shared" si="202"/>
        <v>0</v>
      </c>
      <c r="CY169">
        <f t="shared" si="203"/>
        <v>0</v>
      </c>
      <c r="CZ169">
        <f t="shared" si="204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45</v>
      </c>
      <c r="DW169" t="s">
        <v>45</v>
      </c>
      <c r="DX169">
        <v>1</v>
      </c>
      <c r="EE169">
        <v>32653299</v>
      </c>
      <c r="EF169">
        <v>20</v>
      </c>
      <c r="EG169" t="s">
        <v>47</v>
      </c>
      <c r="EH169">
        <v>0</v>
      </c>
      <c r="EI169" t="s">
        <v>6</v>
      </c>
      <c r="EJ169">
        <v>1</v>
      </c>
      <c r="EK169">
        <v>0</v>
      </c>
      <c r="EL169" t="s">
        <v>73</v>
      </c>
      <c r="EM169" t="s">
        <v>74</v>
      </c>
      <c r="EO169" t="s">
        <v>6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205"/>
        <v>0</v>
      </c>
      <c r="FS169">
        <v>0</v>
      </c>
      <c r="FV169" t="s">
        <v>24</v>
      </c>
      <c r="FW169" t="s">
        <v>25</v>
      </c>
      <c r="FX169">
        <v>106</v>
      </c>
      <c r="FY169">
        <v>65</v>
      </c>
      <c r="GA169" t="s">
        <v>6</v>
      </c>
      <c r="GD169">
        <v>0</v>
      </c>
      <c r="GF169">
        <v>-1974579473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6"/>
        <v>0</v>
      </c>
      <c r="GM169">
        <f t="shared" si="207"/>
        <v>0</v>
      </c>
      <c r="GN169">
        <f t="shared" si="208"/>
        <v>0</v>
      </c>
      <c r="GO169">
        <f t="shared" si="209"/>
        <v>0</v>
      </c>
      <c r="GP169">
        <f t="shared" si="210"/>
        <v>0</v>
      </c>
      <c r="GR169">
        <v>0</v>
      </c>
      <c r="GS169">
        <v>3</v>
      </c>
      <c r="GT169">
        <v>0</v>
      </c>
      <c r="GU169" t="s">
        <v>6</v>
      </c>
      <c r="GV169">
        <f t="shared" si="211"/>
        <v>0</v>
      </c>
      <c r="GW169">
        <v>1</v>
      </c>
      <c r="GX169">
        <f t="shared" si="212"/>
        <v>0</v>
      </c>
      <c r="HA169">
        <v>0</v>
      </c>
      <c r="HB169">
        <v>0</v>
      </c>
      <c r="IK169">
        <v>0</v>
      </c>
    </row>
    <row r="170" spans="1:255" x14ac:dyDescent="0.2">
      <c r="A170" s="2">
        <v>17</v>
      </c>
      <c r="B170" s="2">
        <v>1</v>
      </c>
      <c r="C170" s="2">
        <f>ROW(SmtRes!A224)</f>
        <v>224</v>
      </c>
      <c r="D170" s="2">
        <f>ROW(EtalonRes!A210)</f>
        <v>210</v>
      </c>
      <c r="E170" s="2" t="s">
        <v>247</v>
      </c>
      <c r="F170" s="2" t="s">
        <v>248</v>
      </c>
      <c r="G170" s="2" t="s">
        <v>249</v>
      </c>
      <c r="H170" s="2" t="s">
        <v>222</v>
      </c>
      <c r="I170" s="2">
        <f>'1.Смета.или.Акт'!E189</f>
        <v>24</v>
      </c>
      <c r="J170" s="2">
        <v>0</v>
      </c>
      <c r="K170" s="2"/>
      <c r="L170" s="2"/>
      <c r="M170" s="2"/>
      <c r="N170" s="2"/>
      <c r="O170" s="2">
        <f t="shared" si="180"/>
        <v>3808</v>
      </c>
      <c r="P170" s="2">
        <f t="shared" si="181"/>
        <v>0</v>
      </c>
      <c r="Q170" s="2">
        <f t="shared" si="182"/>
        <v>2713</v>
      </c>
      <c r="R170" s="2">
        <f t="shared" si="183"/>
        <v>354</v>
      </c>
      <c r="S170" s="2">
        <f t="shared" si="184"/>
        <v>1095</v>
      </c>
      <c r="T170" s="2">
        <f t="shared" si="185"/>
        <v>0</v>
      </c>
      <c r="U170" s="2">
        <f t="shared" si="186"/>
        <v>123.55199999999999</v>
      </c>
      <c r="V170" s="2">
        <f t="shared" si="187"/>
        <v>28.56</v>
      </c>
      <c r="W170" s="2">
        <f t="shared" si="188"/>
        <v>0</v>
      </c>
      <c r="X170" s="2">
        <f t="shared" si="189"/>
        <v>1521</v>
      </c>
      <c r="Y170" s="2">
        <f t="shared" si="190"/>
        <v>869</v>
      </c>
      <c r="Z170" s="2"/>
      <c r="AA170" s="2">
        <v>34652951</v>
      </c>
      <c r="AB170" s="2">
        <f t="shared" si="191"/>
        <v>158.66999999999999</v>
      </c>
      <c r="AC170" s="2">
        <f>ROUND((ES170+(SUM(SmtRes!BC211:'SmtRes'!BC224)+SUM(EtalonRes!AL197:'EtalonRes'!AL210))),2)</f>
        <v>0.01</v>
      </c>
      <c r="AD170" s="2">
        <f>ROUND(((((ET170*1.2))-((EU170*1.2)))+AE170),2)</f>
        <v>113.05</v>
      </c>
      <c r="AE170" s="2">
        <f>ROUND(((EU170*1.2)),2)</f>
        <v>14.77</v>
      </c>
      <c r="AF170" s="2">
        <f>ROUND(((EV170*1.2)),2)</f>
        <v>45.61</v>
      </c>
      <c r="AG170" s="2">
        <f t="shared" si="192"/>
        <v>0</v>
      </c>
      <c r="AH170" s="2">
        <f>((EW170*1.2))</f>
        <v>5.1479999999999997</v>
      </c>
      <c r="AI170" s="2">
        <f>((EX170*1.2)+(SUM(SmtRes!BH211:'SmtRes'!BH224)+SUM(EtalonRes!AQ197:'EtalonRes'!AQ210)))</f>
        <v>1.19</v>
      </c>
      <c r="AJ170" s="2">
        <f t="shared" si="193"/>
        <v>0</v>
      </c>
      <c r="AK170" s="2">
        <v>135.15</v>
      </c>
      <c r="AL170" s="2">
        <v>2.93</v>
      </c>
      <c r="AM170" s="2">
        <v>94.21</v>
      </c>
      <c r="AN170" s="2">
        <v>12.31</v>
      </c>
      <c r="AO170" s="2">
        <v>38.01</v>
      </c>
      <c r="AP170" s="2">
        <v>0</v>
      </c>
      <c r="AQ170" s="2">
        <v>4.29</v>
      </c>
      <c r="AR170" s="2">
        <v>1.19</v>
      </c>
      <c r="AS170" s="2">
        <v>0</v>
      </c>
      <c r="AT170" s="2">
        <v>105</v>
      </c>
      <c r="AU170" s="2">
        <v>60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0</v>
      </c>
      <c r="BI170" s="2">
        <v>1</v>
      </c>
      <c r="BJ170" s="2" t="s">
        <v>250</v>
      </c>
      <c r="BK170" s="2"/>
      <c r="BL170" s="2"/>
      <c r="BM170" s="2">
        <v>33001</v>
      </c>
      <c r="BN170" s="2">
        <v>0</v>
      </c>
      <c r="BO170" s="2" t="s">
        <v>6</v>
      </c>
      <c r="BP170" s="2">
        <v>0</v>
      </c>
      <c r="BQ170" s="2">
        <v>1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105</v>
      </c>
      <c r="CA170" s="2">
        <v>60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491</v>
      </c>
      <c r="CO170" s="2">
        <v>0</v>
      </c>
      <c r="CP170" s="2">
        <f t="shared" si="194"/>
        <v>3808</v>
      </c>
      <c r="CQ170" s="2">
        <f t="shared" si="195"/>
        <v>0.01</v>
      </c>
      <c r="CR170" s="2">
        <f t="shared" si="196"/>
        <v>113.05</v>
      </c>
      <c r="CS170" s="2">
        <f t="shared" si="197"/>
        <v>14.77</v>
      </c>
      <c r="CT170" s="2">
        <f t="shared" si="198"/>
        <v>45.61</v>
      </c>
      <c r="CU170" s="2">
        <f t="shared" si="199"/>
        <v>0</v>
      </c>
      <c r="CV170" s="2">
        <f t="shared" si="200"/>
        <v>5.1479999999999997</v>
      </c>
      <c r="CW170" s="2">
        <f t="shared" si="201"/>
        <v>1.19</v>
      </c>
      <c r="CX170" s="2">
        <f t="shared" si="202"/>
        <v>0</v>
      </c>
      <c r="CY170" s="2">
        <f t="shared" si="203"/>
        <v>1521.45</v>
      </c>
      <c r="CZ170" s="2">
        <f t="shared" si="204"/>
        <v>869.4</v>
      </c>
      <c r="DA170" s="2"/>
      <c r="DB170" s="2"/>
      <c r="DC170" s="2" t="s">
        <v>6</v>
      </c>
      <c r="DD170" s="2" t="s">
        <v>6</v>
      </c>
      <c r="DE170" s="2" t="s">
        <v>19</v>
      </c>
      <c r="DF170" s="2" t="s">
        <v>19</v>
      </c>
      <c r="DG170" s="2" t="s">
        <v>19</v>
      </c>
      <c r="DH170" s="2" t="s">
        <v>6</v>
      </c>
      <c r="DI170" s="2" t="s">
        <v>19</v>
      </c>
      <c r="DJ170" s="2" t="s">
        <v>19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1013</v>
      </c>
      <c r="DV170" s="2" t="s">
        <v>222</v>
      </c>
      <c r="DW170" s="2" t="s">
        <v>222</v>
      </c>
      <c r="DX170" s="2">
        <v>1</v>
      </c>
      <c r="DY170" s="2"/>
      <c r="DZ170" s="2"/>
      <c r="EA170" s="2"/>
      <c r="EB170" s="2"/>
      <c r="EC170" s="2"/>
      <c r="ED170" s="2"/>
      <c r="EE170" s="2">
        <v>32653413</v>
      </c>
      <c r="EF170" s="2">
        <v>1</v>
      </c>
      <c r="EG170" s="2" t="s">
        <v>20</v>
      </c>
      <c r="EH170" s="2">
        <v>0</v>
      </c>
      <c r="EI170" s="2" t="s">
        <v>6</v>
      </c>
      <c r="EJ170" s="2">
        <v>1</v>
      </c>
      <c r="EK170" s="2">
        <v>33001</v>
      </c>
      <c r="EL170" s="2" t="s">
        <v>21</v>
      </c>
      <c r="EM170" s="2" t="s">
        <v>22</v>
      </c>
      <c r="EN170" s="2"/>
      <c r="EO170" s="2" t="s">
        <v>23</v>
      </c>
      <c r="EP170" s="2"/>
      <c r="EQ170" s="2">
        <v>0</v>
      </c>
      <c r="ER170" s="2">
        <v>135.15</v>
      </c>
      <c r="ES170" s="2">
        <v>2.93</v>
      </c>
      <c r="ET170" s="2">
        <v>94.21</v>
      </c>
      <c r="EU170" s="2">
        <v>12.31</v>
      </c>
      <c r="EV170" s="2">
        <v>38.01</v>
      </c>
      <c r="EW170" s="2">
        <v>4.29</v>
      </c>
      <c r="EX170" s="2">
        <v>1.19</v>
      </c>
      <c r="EY170" s="2">
        <v>1</v>
      </c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5"/>
        <v>0</v>
      </c>
      <c r="FS170" s="2">
        <v>0</v>
      </c>
      <c r="FT170" s="2"/>
      <c r="FU170" s="2"/>
      <c r="FV170" s="2"/>
      <c r="FW170" s="2"/>
      <c r="FX170" s="2">
        <v>105</v>
      </c>
      <c r="FY170" s="2">
        <v>60</v>
      </c>
      <c r="FZ170" s="2"/>
      <c r="GA170" s="2" t="s">
        <v>6</v>
      </c>
      <c r="GB170" s="2"/>
      <c r="GC170" s="2"/>
      <c r="GD170" s="2">
        <v>0</v>
      </c>
      <c r="GE170" s="2"/>
      <c r="GF170" s="2">
        <v>-818932394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6"/>
        <v>0</v>
      </c>
      <c r="GM170" s="2">
        <f t="shared" si="207"/>
        <v>6198</v>
      </c>
      <c r="GN170" s="2">
        <f t="shared" si="208"/>
        <v>6198</v>
      </c>
      <c r="GO170" s="2">
        <f t="shared" si="209"/>
        <v>0</v>
      </c>
      <c r="GP170" s="2">
        <f t="shared" si="210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11"/>
        <v>0</v>
      </c>
      <c r="GW170" s="2">
        <v>1</v>
      </c>
      <c r="GX170" s="2">
        <f t="shared" si="212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17</v>
      </c>
      <c r="B171">
        <v>1</v>
      </c>
      <c r="C171">
        <f>ROW(SmtRes!A238)</f>
        <v>238</v>
      </c>
      <c r="D171">
        <f>ROW(EtalonRes!A224)</f>
        <v>224</v>
      </c>
      <c r="E171" t="s">
        <v>247</v>
      </c>
      <c r="F171" t="s">
        <v>248</v>
      </c>
      <c r="G171" t="s">
        <v>249</v>
      </c>
      <c r="H171" t="s">
        <v>222</v>
      </c>
      <c r="I171">
        <f>'1.Смета.или.Акт'!E189</f>
        <v>24</v>
      </c>
      <c r="J171">
        <v>0</v>
      </c>
      <c r="O171">
        <f t="shared" si="180"/>
        <v>53949</v>
      </c>
      <c r="P171">
        <f t="shared" si="181"/>
        <v>2</v>
      </c>
      <c r="Q171">
        <f t="shared" si="182"/>
        <v>33915</v>
      </c>
      <c r="R171">
        <f t="shared" si="183"/>
        <v>6487</v>
      </c>
      <c r="S171">
        <f t="shared" si="184"/>
        <v>20032</v>
      </c>
      <c r="T171">
        <f t="shared" si="185"/>
        <v>0</v>
      </c>
      <c r="U171">
        <f t="shared" si="186"/>
        <v>123.55199999999999</v>
      </c>
      <c r="V171">
        <f t="shared" si="187"/>
        <v>28.56</v>
      </c>
      <c r="W171">
        <f t="shared" si="188"/>
        <v>0</v>
      </c>
      <c r="X171">
        <f t="shared" si="189"/>
        <v>23602</v>
      </c>
      <c r="Y171">
        <f t="shared" si="190"/>
        <v>12729</v>
      </c>
      <c r="AA171">
        <v>34652952</v>
      </c>
      <c r="AB171">
        <f t="shared" si="191"/>
        <v>158.66999999999999</v>
      </c>
      <c r="AC171">
        <f>ROUND((ES171+(SUM(SmtRes!BC225:'SmtRes'!BC238)+SUM(EtalonRes!AL211:'EtalonRes'!AL224))),2)</f>
        <v>0.01</v>
      </c>
      <c r="AD171">
        <f>ROUND(((((ET171*1.2))-((EU171*1.2)))+AE171),2)</f>
        <v>113.05</v>
      </c>
      <c r="AE171">
        <f>ROUND(((EU171*1.2)),2)</f>
        <v>14.77</v>
      </c>
      <c r="AF171">
        <f>ROUND(((EV171*1.2)),2)</f>
        <v>45.61</v>
      </c>
      <c r="AG171">
        <f t="shared" si="192"/>
        <v>0</v>
      </c>
      <c r="AH171">
        <f>((EW171*1.2))</f>
        <v>5.1479999999999997</v>
      </c>
      <c r="AI171">
        <f>((EX171*1.2)+(SUM(SmtRes!BH225:'SmtRes'!BH238)+SUM(EtalonRes!AQ211:'EtalonRes'!AQ224)))</f>
        <v>1.19</v>
      </c>
      <c r="AJ171">
        <f t="shared" si="193"/>
        <v>0</v>
      </c>
      <c r="AK171">
        <f>AL171+AM171+AO171</f>
        <v>135.15</v>
      </c>
      <c r="AL171" s="54">
        <f>'1.Смета.или.Акт'!F193</f>
        <v>2.93</v>
      </c>
      <c r="AM171" s="54">
        <f>'1.Смета.или.Акт'!F191</f>
        <v>94.21</v>
      </c>
      <c r="AN171" s="54">
        <f>'1.Смета.или.Акт'!F192</f>
        <v>12.31</v>
      </c>
      <c r="AO171" s="54">
        <f>'1.Смета.или.Акт'!F190</f>
        <v>38.01</v>
      </c>
      <c r="AP171">
        <v>0</v>
      </c>
      <c r="AQ171">
        <f>'1.Смета.или.Акт'!E196</f>
        <v>4.29</v>
      </c>
      <c r="AR171">
        <v>1.19</v>
      </c>
      <c r="AS171">
        <v>0</v>
      </c>
      <c r="AT171">
        <v>89</v>
      </c>
      <c r="AU171">
        <v>48</v>
      </c>
      <c r="AV171">
        <v>1</v>
      </c>
      <c r="AW171">
        <v>1</v>
      </c>
      <c r="AZ171">
        <v>1</v>
      </c>
      <c r="BA171">
        <f>'1.Смета.или.Акт'!J190</f>
        <v>18.3</v>
      </c>
      <c r="BB171">
        <f>'1.Смета.или.Акт'!J191</f>
        <v>12.5</v>
      </c>
      <c r="BC171">
        <f>'1.Смета.или.Акт'!J193</f>
        <v>7.5</v>
      </c>
      <c r="BD171" t="s">
        <v>6</v>
      </c>
      <c r="BE171" t="s">
        <v>6</v>
      </c>
      <c r="BF171" t="s">
        <v>6</v>
      </c>
      <c r="BG171" t="s">
        <v>6</v>
      </c>
      <c r="BH171">
        <v>0</v>
      </c>
      <c r="BI171">
        <v>1</v>
      </c>
      <c r="BJ171" t="s">
        <v>250</v>
      </c>
      <c r="BM171">
        <v>33001</v>
      </c>
      <c r="BN171">
        <v>0</v>
      </c>
      <c r="BO171" t="s">
        <v>6</v>
      </c>
      <c r="BP171">
        <v>0</v>
      </c>
      <c r="BQ171">
        <v>1</v>
      </c>
      <c r="BR171">
        <v>0</v>
      </c>
      <c r="BS171">
        <f>'1.Смета.или.Акт'!J192</f>
        <v>18.3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105</v>
      </c>
      <c r="CA171">
        <v>60</v>
      </c>
      <c r="CF171">
        <v>0</v>
      </c>
      <c r="CG171">
        <v>0</v>
      </c>
      <c r="CM171">
        <v>0</v>
      </c>
      <c r="CN171" t="s">
        <v>491</v>
      </c>
      <c r="CO171">
        <v>0</v>
      </c>
      <c r="CP171">
        <f t="shared" si="194"/>
        <v>53949</v>
      </c>
      <c r="CQ171">
        <f t="shared" si="195"/>
        <v>7.4999999999999997E-2</v>
      </c>
      <c r="CR171">
        <f t="shared" si="196"/>
        <v>1413.125</v>
      </c>
      <c r="CS171">
        <f t="shared" si="197"/>
        <v>270.291</v>
      </c>
      <c r="CT171">
        <f t="shared" si="198"/>
        <v>834.66300000000001</v>
      </c>
      <c r="CU171">
        <f t="shared" si="199"/>
        <v>0</v>
      </c>
      <c r="CV171">
        <f t="shared" si="200"/>
        <v>5.1479999999999997</v>
      </c>
      <c r="CW171">
        <f t="shared" si="201"/>
        <v>1.19</v>
      </c>
      <c r="CX171">
        <f t="shared" si="202"/>
        <v>0</v>
      </c>
      <c r="CY171">
        <f t="shared" si="203"/>
        <v>23601.91</v>
      </c>
      <c r="CZ171">
        <f t="shared" si="204"/>
        <v>12729.12</v>
      </c>
      <c r="DC171" t="s">
        <v>6</v>
      </c>
      <c r="DD171" t="s">
        <v>6</v>
      </c>
      <c r="DE171" t="s">
        <v>19</v>
      </c>
      <c r="DF171" t="s">
        <v>19</v>
      </c>
      <c r="DG171" t="s">
        <v>19</v>
      </c>
      <c r="DH171" t="s">
        <v>6</v>
      </c>
      <c r="DI171" t="s">
        <v>19</v>
      </c>
      <c r="DJ171" t="s">
        <v>19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1013</v>
      </c>
      <c r="DV171" t="s">
        <v>222</v>
      </c>
      <c r="DW171" t="str">
        <f>'1.Смета.или.Акт'!D189</f>
        <v>КОМПЛ</v>
      </c>
      <c r="DX171">
        <v>1</v>
      </c>
      <c r="EE171">
        <v>32653413</v>
      </c>
      <c r="EF171">
        <v>1</v>
      </c>
      <c r="EG171" t="s">
        <v>20</v>
      </c>
      <c r="EH171">
        <v>0</v>
      </c>
      <c r="EI171" t="s">
        <v>6</v>
      </c>
      <c r="EJ171">
        <v>1</v>
      </c>
      <c r="EK171">
        <v>33001</v>
      </c>
      <c r="EL171" t="s">
        <v>21</v>
      </c>
      <c r="EM171" t="s">
        <v>22</v>
      </c>
      <c r="EO171" t="s">
        <v>23</v>
      </c>
      <c r="EQ171">
        <v>0</v>
      </c>
      <c r="ER171">
        <f>ES171+ET171+EV171</f>
        <v>135.15</v>
      </c>
      <c r="ES171" s="54">
        <f>'1.Смета.или.Акт'!F193</f>
        <v>2.93</v>
      </c>
      <c r="ET171" s="54">
        <f>'1.Смета.или.Акт'!F191</f>
        <v>94.21</v>
      </c>
      <c r="EU171" s="54">
        <f>'1.Смета.или.Акт'!F192</f>
        <v>12.31</v>
      </c>
      <c r="EV171" s="54">
        <f>'1.Смета.или.Акт'!F190</f>
        <v>38.01</v>
      </c>
      <c r="EW171">
        <f>'1.Смета.или.Акт'!E196</f>
        <v>4.29</v>
      </c>
      <c r="EX171">
        <v>1.19</v>
      </c>
      <c r="EY171">
        <v>1</v>
      </c>
      <c r="FQ171">
        <v>0</v>
      </c>
      <c r="FR171">
        <f t="shared" si="205"/>
        <v>0</v>
      </c>
      <c r="FS171">
        <v>0</v>
      </c>
      <c r="FV171" t="s">
        <v>24</v>
      </c>
      <c r="FW171" t="s">
        <v>25</v>
      </c>
      <c r="FX171">
        <v>105</v>
      </c>
      <c r="FY171">
        <v>60</v>
      </c>
      <c r="GA171" t="s">
        <v>6</v>
      </c>
      <c r="GD171">
        <v>0</v>
      </c>
      <c r="GF171">
        <v>-818932394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6"/>
        <v>0</v>
      </c>
      <c r="GM171">
        <f t="shared" si="207"/>
        <v>90280</v>
      </c>
      <c r="GN171">
        <f t="shared" si="208"/>
        <v>90280</v>
      </c>
      <c r="GO171">
        <f t="shared" si="209"/>
        <v>0</v>
      </c>
      <c r="GP171">
        <f t="shared" si="210"/>
        <v>0</v>
      </c>
      <c r="GR171">
        <v>0</v>
      </c>
      <c r="GS171">
        <v>3</v>
      </c>
      <c r="GT171">
        <v>0</v>
      </c>
      <c r="GU171" t="s">
        <v>6</v>
      </c>
      <c r="GV171">
        <f t="shared" si="211"/>
        <v>0</v>
      </c>
      <c r="GW171">
        <v>18.3</v>
      </c>
      <c r="GX171">
        <f t="shared" si="212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222</v>
      </c>
      <c r="D172" s="2"/>
      <c r="E172" s="2" t="s">
        <v>251</v>
      </c>
      <c r="F172" s="2" t="s">
        <v>43</v>
      </c>
      <c r="G172" s="2" t="s">
        <v>252</v>
      </c>
      <c r="H172" s="2" t="s">
        <v>45</v>
      </c>
      <c r="I172" s="2">
        <f>I170*J172</f>
        <v>0</v>
      </c>
      <c r="J172" s="2">
        <v>0</v>
      </c>
      <c r="K172" s="2"/>
      <c r="L172" s="2"/>
      <c r="M172" s="2"/>
      <c r="N172" s="2"/>
      <c r="O172" s="2">
        <f t="shared" si="180"/>
        <v>0</v>
      </c>
      <c r="P172" s="2">
        <f t="shared" si="181"/>
        <v>0</v>
      </c>
      <c r="Q172" s="2">
        <f t="shared" si="182"/>
        <v>0</v>
      </c>
      <c r="R172" s="2">
        <f t="shared" si="183"/>
        <v>0</v>
      </c>
      <c r="S172" s="2">
        <f t="shared" si="184"/>
        <v>0</v>
      </c>
      <c r="T172" s="2">
        <f t="shared" si="185"/>
        <v>0</v>
      </c>
      <c r="U172" s="2">
        <f t="shared" si="186"/>
        <v>0</v>
      </c>
      <c r="V172" s="2">
        <f t="shared" si="187"/>
        <v>0</v>
      </c>
      <c r="W172" s="2">
        <f t="shared" si="188"/>
        <v>0</v>
      </c>
      <c r="X172" s="2">
        <f t="shared" si="189"/>
        <v>0</v>
      </c>
      <c r="Y172" s="2">
        <f t="shared" si="190"/>
        <v>0</v>
      </c>
      <c r="Z172" s="2"/>
      <c r="AA172" s="2">
        <v>34652951</v>
      </c>
      <c r="AB172" s="2">
        <f t="shared" si="191"/>
        <v>270.19</v>
      </c>
      <c r="AC172" s="2">
        <f t="shared" ref="AC172:AC191" si="213">ROUND((ES172),2)</f>
        <v>270.19</v>
      </c>
      <c r="AD172" s="2">
        <f t="shared" ref="AD172:AD191" si="214">ROUND((((ET172)-(EU172))+AE172),2)</f>
        <v>0</v>
      </c>
      <c r="AE172" s="2">
        <f t="shared" ref="AE172:AE191" si="215">ROUND((EU172),2)</f>
        <v>0</v>
      </c>
      <c r="AF172" s="2">
        <f t="shared" ref="AF172:AF191" si="216">ROUND((EV172),2)</f>
        <v>0</v>
      </c>
      <c r="AG172" s="2">
        <f t="shared" si="192"/>
        <v>0</v>
      </c>
      <c r="AH172" s="2">
        <f t="shared" ref="AH172:AH191" si="217">(EW172)</f>
        <v>0</v>
      </c>
      <c r="AI172" s="2">
        <f t="shared" ref="AI172:AI191" si="218">(EX172)</f>
        <v>0</v>
      </c>
      <c r="AJ172" s="2">
        <f t="shared" si="193"/>
        <v>0</v>
      </c>
      <c r="AK172" s="2">
        <v>270.19</v>
      </c>
      <c r="AL172" s="2">
        <v>270.19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46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4"/>
        <v>0</v>
      </c>
      <c r="CQ172" s="2">
        <f t="shared" si="195"/>
        <v>270.19</v>
      </c>
      <c r="CR172" s="2">
        <f t="shared" si="196"/>
        <v>0</v>
      </c>
      <c r="CS172" s="2">
        <f t="shared" si="197"/>
        <v>0</v>
      </c>
      <c r="CT172" s="2">
        <f t="shared" si="198"/>
        <v>0</v>
      </c>
      <c r="CU172" s="2">
        <f t="shared" si="199"/>
        <v>0</v>
      </c>
      <c r="CV172" s="2">
        <f t="shared" si="200"/>
        <v>0</v>
      </c>
      <c r="CW172" s="2">
        <f t="shared" si="201"/>
        <v>0</v>
      </c>
      <c r="CX172" s="2">
        <f t="shared" si="202"/>
        <v>0</v>
      </c>
      <c r="CY172" s="2">
        <f t="shared" si="203"/>
        <v>0</v>
      </c>
      <c r="CZ172" s="2">
        <f t="shared" si="204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1010</v>
      </c>
      <c r="DV172" s="2" t="s">
        <v>45</v>
      </c>
      <c r="DW172" s="2" t="s">
        <v>45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47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48</v>
      </c>
      <c r="EM172" s="2" t="s">
        <v>49</v>
      </c>
      <c r="EN172" s="2"/>
      <c r="EO172" s="2" t="s">
        <v>6</v>
      </c>
      <c r="EP172" s="2"/>
      <c r="EQ172" s="2">
        <v>0</v>
      </c>
      <c r="ER172" s="2">
        <v>14.4</v>
      </c>
      <c r="ES172" s="2">
        <v>270.19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5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253</v>
      </c>
      <c r="GB172" s="2"/>
      <c r="GC172" s="2"/>
      <c r="GD172" s="2">
        <v>0</v>
      </c>
      <c r="GE172" s="2"/>
      <c r="GF172" s="2">
        <v>-871826488</v>
      </c>
      <c r="GG172" s="2">
        <v>2</v>
      </c>
      <c r="GH172" s="2">
        <v>4</v>
      </c>
      <c r="GI172" s="2">
        <v>-2</v>
      </c>
      <c r="GJ172" s="2">
        <v>0</v>
      </c>
      <c r="GK172" s="2">
        <f>ROUND(R172*(R12)/100,0)</f>
        <v>0</v>
      </c>
      <c r="GL172" s="2">
        <f t="shared" si="206"/>
        <v>0</v>
      </c>
      <c r="GM172" s="2">
        <f t="shared" si="207"/>
        <v>0</v>
      </c>
      <c r="GN172" s="2">
        <f t="shared" si="208"/>
        <v>0</v>
      </c>
      <c r="GO172" s="2">
        <f t="shared" si="209"/>
        <v>0</v>
      </c>
      <c r="GP172" s="2">
        <f t="shared" si="210"/>
        <v>0</v>
      </c>
      <c r="GQ172" s="2"/>
      <c r="GR172" s="2">
        <v>0</v>
      </c>
      <c r="GS172" s="2">
        <v>2</v>
      </c>
      <c r="GT172" s="2">
        <v>0</v>
      </c>
      <c r="GU172" s="2" t="s">
        <v>6</v>
      </c>
      <c r="GV172" s="2">
        <f t="shared" si="211"/>
        <v>0</v>
      </c>
      <c r="GW172" s="2">
        <v>1</v>
      </c>
      <c r="GX172" s="2">
        <f t="shared" si="212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236</v>
      </c>
      <c r="E173" t="s">
        <v>251</v>
      </c>
      <c r="F173" t="s">
        <v>43</v>
      </c>
      <c r="G173" t="s">
        <v>252</v>
      </c>
      <c r="H173" t="s">
        <v>45</v>
      </c>
      <c r="I173">
        <f>I171*J173</f>
        <v>0</v>
      </c>
      <c r="J173">
        <v>0</v>
      </c>
      <c r="O173">
        <f t="shared" si="180"/>
        <v>0</v>
      </c>
      <c r="P173">
        <f t="shared" si="181"/>
        <v>0</v>
      </c>
      <c r="Q173">
        <f t="shared" si="182"/>
        <v>0</v>
      </c>
      <c r="R173">
        <f t="shared" si="183"/>
        <v>0</v>
      </c>
      <c r="S173">
        <f t="shared" si="184"/>
        <v>0</v>
      </c>
      <c r="T173">
        <f t="shared" si="185"/>
        <v>0</v>
      </c>
      <c r="U173">
        <f t="shared" si="186"/>
        <v>0</v>
      </c>
      <c r="V173">
        <f t="shared" si="187"/>
        <v>0</v>
      </c>
      <c r="W173">
        <f t="shared" si="188"/>
        <v>0</v>
      </c>
      <c r="X173">
        <f t="shared" si="189"/>
        <v>0</v>
      </c>
      <c r="Y173">
        <f t="shared" si="190"/>
        <v>0</v>
      </c>
      <c r="AA173">
        <v>34652952</v>
      </c>
      <c r="AB173">
        <f t="shared" si="191"/>
        <v>270.19</v>
      </c>
      <c r="AC173">
        <f t="shared" si="213"/>
        <v>270.19</v>
      </c>
      <c r="AD173">
        <f t="shared" si="214"/>
        <v>0</v>
      </c>
      <c r="AE173">
        <f t="shared" si="215"/>
        <v>0</v>
      </c>
      <c r="AF173">
        <f t="shared" si="216"/>
        <v>0</v>
      </c>
      <c r="AG173">
        <f t="shared" si="192"/>
        <v>0</v>
      </c>
      <c r="AH173">
        <f t="shared" si="217"/>
        <v>0</v>
      </c>
      <c r="AI173">
        <f t="shared" si="218"/>
        <v>0</v>
      </c>
      <c r="AJ173">
        <f t="shared" si="193"/>
        <v>0</v>
      </c>
      <c r="AK173">
        <v>270.19</v>
      </c>
      <c r="AL173">
        <v>270.19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46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4"/>
        <v>0</v>
      </c>
      <c r="CQ173">
        <f t="shared" si="195"/>
        <v>2026.425</v>
      </c>
      <c r="CR173">
        <f t="shared" si="196"/>
        <v>0</v>
      </c>
      <c r="CS173">
        <f t="shared" si="197"/>
        <v>0</v>
      </c>
      <c r="CT173">
        <f t="shared" si="198"/>
        <v>0</v>
      </c>
      <c r="CU173">
        <f t="shared" si="199"/>
        <v>0</v>
      </c>
      <c r="CV173">
        <f t="shared" si="200"/>
        <v>0</v>
      </c>
      <c r="CW173">
        <f t="shared" si="201"/>
        <v>0</v>
      </c>
      <c r="CX173">
        <f t="shared" si="202"/>
        <v>0</v>
      </c>
      <c r="CY173">
        <f t="shared" si="203"/>
        <v>0</v>
      </c>
      <c r="CZ173">
        <f t="shared" si="204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1010</v>
      </c>
      <c r="DV173" t="s">
        <v>45</v>
      </c>
      <c r="DW173" t="s">
        <v>45</v>
      </c>
      <c r="DX173">
        <v>1</v>
      </c>
      <c r="EE173">
        <v>32653291</v>
      </c>
      <c r="EF173">
        <v>20</v>
      </c>
      <c r="EG173" t="s">
        <v>47</v>
      </c>
      <c r="EH173">
        <v>0</v>
      </c>
      <c r="EI173" t="s">
        <v>6</v>
      </c>
      <c r="EJ173">
        <v>1</v>
      </c>
      <c r="EK173">
        <v>500001</v>
      </c>
      <c r="EL173" t="s">
        <v>48</v>
      </c>
      <c r="EM173" t="s">
        <v>49</v>
      </c>
      <c r="EO173" t="s">
        <v>6</v>
      </c>
      <c r="EQ173">
        <v>0</v>
      </c>
      <c r="ER173">
        <v>293.69</v>
      </c>
      <c r="ES173">
        <v>270.19</v>
      </c>
      <c r="ET173">
        <v>0</v>
      </c>
      <c r="EU173">
        <v>0</v>
      </c>
      <c r="EV173">
        <v>0</v>
      </c>
      <c r="EW173">
        <v>0</v>
      </c>
      <c r="EX173">
        <v>0</v>
      </c>
      <c r="EZ173">
        <v>5</v>
      </c>
      <c r="FC173">
        <v>0</v>
      </c>
      <c r="FD173">
        <v>18</v>
      </c>
      <c r="FF173">
        <v>2026.43</v>
      </c>
      <c r="FQ173">
        <v>0</v>
      </c>
      <c r="FR173">
        <f t="shared" si="205"/>
        <v>0</v>
      </c>
      <c r="FS173">
        <v>0</v>
      </c>
      <c r="FX173">
        <v>0</v>
      </c>
      <c r="FY173">
        <v>0</v>
      </c>
      <c r="GA173" t="s">
        <v>253</v>
      </c>
      <c r="GD173">
        <v>0</v>
      </c>
      <c r="GF173">
        <v>-871826488</v>
      </c>
      <c r="GG173">
        <v>2</v>
      </c>
      <c r="GH173">
        <v>3</v>
      </c>
      <c r="GI173">
        <v>4</v>
      </c>
      <c r="GJ173">
        <v>0</v>
      </c>
      <c r="GK173">
        <f>ROUND(R173*(S12)/100,0)</f>
        <v>0</v>
      </c>
      <c r="GL173">
        <f t="shared" si="206"/>
        <v>0</v>
      </c>
      <c r="GM173">
        <f t="shared" si="207"/>
        <v>0</v>
      </c>
      <c r="GN173">
        <f t="shared" si="208"/>
        <v>0</v>
      </c>
      <c r="GO173">
        <f t="shared" si="209"/>
        <v>0</v>
      </c>
      <c r="GP173">
        <f t="shared" si="210"/>
        <v>0</v>
      </c>
      <c r="GR173">
        <v>1</v>
      </c>
      <c r="GS173">
        <v>1</v>
      </c>
      <c r="GT173">
        <v>0</v>
      </c>
      <c r="GU173" t="s">
        <v>6</v>
      </c>
      <c r="GV173">
        <f t="shared" si="211"/>
        <v>0</v>
      </c>
      <c r="GW173">
        <v>1</v>
      </c>
      <c r="GX173">
        <f t="shared" si="212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223</v>
      </c>
      <c r="D174" s="2"/>
      <c r="E174" s="2" t="s">
        <v>254</v>
      </c>
      <c r="F174" s="2" t="s">
        <v>43</v>
      </c>
      <c r="G174" s="2" t="s">
        <v>255</v>
      </c>
      <c r="H174" s="2" t="s">
        <v>45</v>
      </c>
      <c r="I174" s="2">
        <f>I170*J174</f>
        <v>24</v>
      </c>
      <c r="J174" s="2">
        <v>1</v>
      </c>
      <c r="K174" s="2"/>
      <c r="L174" s="2"/>
      <c r="M174" s="2"/>
      <c r="N174" s="2"/>
      <c r="O174" s="2">
        <f t="shared" si="180"/>
        <v>16672</v>
      </c>
      <c r="P174" s="2">
        <f t="shared" si="181"/>
        <v>16672</v>
      </c>
      <c r="Q174" s="2">
        <f t="shared" si="182"/>
        <v>0</v>
      </c>
      <c r="R174" s="2">
        <f t="shared" si="183"/>
        <v>0</v>
      </c>
      <c r="S174" s="2">
        <f t="shared" si="184"/>
        <v>0</v>
      </c>
      <c r="T174" s="2">
        <f t="shared" si="185"/>
        <v>0</v>
      </c>
      <c r="U174" s="2">
        <f t="shared" si="186"/>
        <v>0</v>
      </c>
      <c r="V174" s="2">
        <f t="shared" si="187"/>
        <v>0</v>
      </c>
      <c r="W174" s="2">
        <f t="shared" si="188"/>
        <v>0</v>
      </c>
      <c r="X174" s="2">
        <f t="shared" si="189"/>
        <v>0</v>
      </c>
      <c r="Y174" s="2">
        <f t="shared" si="190"/>
        <v>0</v>
      </c>
      <c r="Z174" s="2"/>
      <c r="AA174" s="2">
        <v>34652951</v>
      </c>
      <c r="AB174" s="2">
        <f t="shared" si="191"/>
        <v>694.67</v>
      </c>
      <c r="AC174" s="2">
        <f t="shared" si="213"/>
        <v>694.67</v>
      </c>
      <c r="AD174" s="2">
        <f t="shared" si="214"/>
        <v>0</v>
      </c>
      <c r="AE174" s="2">
        <f t="shared" si="215"/>
        <v>0</v>
      </c>
      <c r="AF174" s="2">
        <f t="shared" si="216"/>
        <v>0</v>
      </c>
      <c r="AG174" s="2">
        <f t="shared" si="192"/>
        <v>0</v>
      </c>
      <c r="AH174" s="2">
        <f t="shared" si="217"/>
        <v>0</v>
      </c>
      <c r="AI174" s="2">
        <f t="shared" si="218"/>
        <v>0</v>
      </c>
      <c r="AJ174" s="2">
        <f t="shared" si="193"/>
        <v>0</v>
      </c>
      <c r="AK174" s="2">
        <v>694.67</v>
      </c>
      <c r="AL174" s="2">
        <v>694.67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53</v>
      </c>
      <c r="BK174" s="2"/>
      <c r="BL174" s="2"/>
      <c r="BM174" s="2">
        <v>500001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0</v>
      </c>
      <c r="CA174" s="2">
        <v>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4"/>
        <v>16672</v>
      </c>
      <c r="CQ174" s="2">
        <f t="shared" si="195"/>
        <v>694.67</v>
      </c>
      <c r="CR174" s="2">
        <f t="shared" si="196"/>
        <v>0</v>
      </c>
      <c r="CS174" s="2">
        <f t="shared" si="197"/>
        <v>0</v>
      </c>
      <c r="CT174" s="2">
        <f t="shared" si="198"/>
        <v>0</v>
      </c>
      <c r="CU174" s="2">
        <f t="shared" si="199"/>
        <v>0</v>
      </c>
      <c r="CV174" s="2">
        <f t="shared" si="200"/>
        <v>0</v>
      </c>
      <c r="CW174" s="2">
        <f t="shared" si="201"/>
        <v>0</v>
      </c>
      <c r="CX174" s="2">
        <f t="shared" si="202"/>
        <v>0</v>
      </c>
      <c r="CY174" s="2">
        <f t="shared" si="203"/>
        <v>0</v>
      </c>
      <c r="CZ174" s="2">
        <f t="shared" si="204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1010</v>
      </c>
      <c r="DV174" s="2" t="s">
        <v>45</v>
      </c>
      <c r="DW174" s="2" t="s">
        <v>45</v>
      </c>
      <c r="DX174" s="2">
        <v>1</v>
      </c>
      <c r="DY174" s="2"/>
      <c r="DZ174" s="2"/>
      <c r="EA174" s="2"/>
      <c r="EB174" s="2"/>
      <c r="EC174" s="2"/>
      <c r="ED174" s="2"/>
      <c r="EE174" s="2">
        <v>32653291</v>
      </c>
      <c r="EF174" s="2">
        <v>20</v>
      </c>
      <c r="EG174" s="2" t="s">
        <v>47</v>
      </c>
      <c r="EH174" s="2">
        <v>0</v>
      </c>
      <c r="EI174" s="2" t="s">
        <v>6</v>
      </c>
      <c r="EJ174" s="2">
        <v>1</v>
      </c>
      <c r="EK174" s="2">
        <v>500001</v>
      </c>
      <c r="EL174" s="2" t="s">
        <v>48</v>
      </c>
      <c r="EM174" s="2" t="s">
        <v>49</v>
      </c>
      <c r="EN174" s="2"/>
      <c r="EO174" s="2" t="s">
        <v>6</v>
      </c>
      <c r="EP174" s="2"/>
      <c r="EQ174" s="2">
        <v>0</v>
      </c>
      <c r="ER174" s="2">
        <v>9661.5</v>
      </c>
      <c r="ES174" s="2">
        <v>694.67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5"/>
        <v>0</v>
      </c>
      <c r="FS174" s="2">
        <v>0</v>
      </c>
      <c r="FT174" s="2"/>
      <c r="FU174" s="2"/>
      <c r="FV174" s="2"/>
      <c r="FW174" s="2"/>
      <c r="FX174" s="2">
        <v>0</v>
      </c>
      <c r="FY174" s="2">
        <v>0</v>
      </c>
      <c r="FZ174" s="2"/>
      <c r="GA174" s="2" t="s">
        <v>256</v>
      </c>
      <c r="GB174" s="2"/>
      <c r="GC174" s="2"/>
      <c r="GD174" s="2">
        <v>0</v>
      </c>
      <c r="GE174" s="2"/>
      <c r="GF174" s="2">
        <v>821835042</v>
      </c>
      <c r="GG174" s="2">
        <v>2</v>
      </c>
      <c r="GH174" s="2">
        <v>4</v>
      </c>
      <c r="GI174" s="2">
        <v>-2</v>
      </c>
      <c r="GJ174" s="2">
        <v>0</v>
      </c>
      <c r="GK174" s="2">
        <f>ROUND(R174*(R12)/100,0)</f>
        <v>0</v>
      </c>
      <c r="GL174" s="2">
        <f t="shared" si="206"/>
        <v>0</v>
      </c>
      <c r="GM174" s="2">
        <f t="shared" si="207"/>
        <v>16672</v>
      </c>
      <c r="GN174" s="2">
        <f t="shared" si="208"/>
        <v>16672</v>
      </c>
      <c r="GO174" s="2">
        <f t="shared" si="209"/>
        <v>0</v>
      </c>
      <c r="GP174" s="2">
        <f t="shared" si="210"/>
        <v>0</v>
      </c>
      <c r="GQ174" s="2"/>
      <c r="GR174" s="2">
        <v>0</v>
      </c>
      <c r="GS174" s="2">
        <v>2</v>
      </c>
      <c r="GT174" s="2">
        <v>0</v>
      </c>
      <c r="GU174" s="2" t="s">
        <v>6</v>
      </c>
      <c r="GV174" s="2">
        <f t="shared" si="211"/>
        <v>0</v>
      </c>
      <c r="GW174" s="2">
        <v>1</v>
      </c>
      <c r="GX174" s="2">
        <f t="shared" si="212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237</v>
      </c>
      <c r="E175" t="s">
        <v>254</v>
      </c>
      <c r="F175" t="str">
        <f>'1.Смета.или.Акт'!B197</f>
        <v>Накладная</v>
      </c>
      <c r="G175" t="str">
        <f>'1.Смета.или.Акт'!C197</f>
        <v>Разрядник РДИП</v>
      </c>
      <c r="H175" t="s">
        <v>45</v>
      </c>
      <c r="I175">
        <f>I171*J175</f>
        <v>24</v>
      </c>
      <c r="J175">
        <v>1</v>
      </c>
      <c r="O175">
        <f t="shared" si="180"/>
        <v>125041</v>
      </c>
      <c r="P175">
        <f t="shared" si="181"/>
        <v>125041</v>
      </c>
      <c r="Q175">
        <f t="shared" si="182"/>
        <v>0</v>
      </c>
      <c r="R175">
        <f t="shared" si="183"/>
        <v>0</v>
      </c>
      <c r="S175">
        <f t="shared" si="184"/>
        <v>0</v>
      </c>
      <c r="T175">
        <f t="shared" si="185"/>
        <v>0</v>
      </c>
      <c r="U175">
        <f t="shared" si="186"/>
        <v>0</v>
      </c>
      <c r="V175">
        <f t="shared" si="187"/>
        <v>0</v>
      </c>
      <c r="W175">
        <f t="shared" si="188"/>
        <v>0</v>
      </c>
      <c r="X175">
        <f t="shared" si="189"/>
        <v>0</v>
      </c>
      <c r="Y175">
        <f t="shared" si="190"/>
        <v>0</v>
      </c>
      <c r="AA175">
        <v>34652952</v>
      </c>
      <c r="AB175">
        <f t="shared" si="191"/>
        <v>694.67</v>
      </c>
      <c r="AC175">
        <f t="shared" si="213"/>
        <v>694.67</v>
      </c>
      <c r="AD175">
        <f t="shared" si="214"/>
        <v>0</v>
      </c>
      <c r="AE175">
        <f t="shared" si="215"/>
        <v>0</v>
      </c>
      <c r="AF175">
        <f t="shared" si="216"/>
        <v>0</v>
      </c>
      <c r="AG175">
        <f t="shared" si="192"/>
        <v>0</v>
      </c>
      <c r="AH175">
        <f t="shared" si="217"/>
        <v>0</v>
      </c>
      <c r="AI175">
        <f t="shared" si="218"/>
        <v>0</v>
      </c>
      <c r="AJ175">
        <f t="shared" si="193"/>
        <v>0</v>
      </c>
      <c r="AK175">
        <v>694.67</v>
      </c>
      <c r="AL175" s="54">
        <f>'1.Смета.или.Акт'!F197</f>
        <v>694.67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f>'1.Смета.или.Акт'!J197</f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53</v>
      </c>
      <c r="BM175">
        <v>500001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0</v>
      </c>
      <c r="CA175">
        <v>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4"/>
        <v>125041</v>
      </c>
      <c r="CQ175">
        <f t="shared" si="195"/>
        <v>5210.0249999999996</v>
      </c>
      <c r="CR175">
        <f t="shared" si="196"/>
        <v>0</v>
      </c>
      <c r="CS175">
        <f t="shared" si="197"/>
        <v>0</v>
      </c>
      <c r="CT175">
        <f t="shared" si="198"/>
        <v>0</v>
      </c>
      <c r="CU175">
        <f t="shared" si="199"/>
        <v>0</v>
      </c>
      <c r="CV175">
        <f t="shared" si="200"/>
        <v>0</v>
      </c>
      <c r="CW175">
        <f t="shared" si="201"/>
        <v>0</v>
      </c>
      <c r="CX175">
        <f t="shared" si="202"/>
        <v>0</v>
      </c>
      <c r="CY175">
        <f t="shared" si="203"/>
        <v>0</v>
      </c>
      <c r="CZ175">
        <f t="shared" si="204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1010</v>
      </c>
      <c r="DV175" t="s">
        <v>45</v>
      </c>
      <c r="DW175" t="str">
        <f>'1.Смета.или.Акт'!D197</f>
        <v>шт.</v>
      </c>
      <c r="DX175">
        <v>1</v>
      </c>
      <c r="EE175">
        <v>32653291</v>
      </c>
      <c r="EF175">
        <v>20</v>
      </c>
      <c r="EG175" t="s">
        <v>47</v>
      </c>
      <c r="EH175">
        <v>0</v>
      </c>
      <c r="EI175" t="s">
        <v>6</v>
      </c>
      <c r="EJ175">
        <v>1</v>
      </c>
      <c r="EK175">
        <v>500001</v>
      </c>
      <c r="EL175" t="s">
        <v>48</v>
      </c>
      <c r="EM175" t="s">
        <v>49</v>
      </c>
      <c r="EO175" t="s">
        <v>6</v>
      </c>
      <c r="EQ175">
        <v>0</v>
      </c>
      <c r="ER175">
        <v>694.67</v>
      </c>
      <c r="ES175" s="54">
        <f>'1.Смета.или.Акт'!F197</f>
        <v>694.67</v>
      </c>
      <c r="ET175">
        <v>0</v>
      </c>
      <c r="EU175">
        <v>0</v>
      </c>
      <c r="EV175">
        <v>0</v>
      </c>
      <c r="EW175">
        <v>0</v>
      </c>
      <c r="EX175">
        <v>0</v>
      </c>
      <c r="EZ175">
        <v>5</v>
      </c>
      <c r="FC175">
        <v>0</v>
      </c>
      <c r="FD175">
        <v>18</v>
      </c>
      <c r="FF175">
        <v>5210</v>
      </c>
      <c r="FQ175">
        <v>0</v>
      </c>
      <c r="FR175">
        <f t="shared" si="205"/>
        <v>0</v>
      </c>
      <c r="FS175">
        <v>0</v>
      </c>
      <c r="FX175">
        <v>0</v>
      </c>
      <c r="FY175">
        <v>0</v>
      </c>
      <c r="GA175" t="s">
        <v>256</v>
      </c>
      <c r="GD175">
        <v>0</v>
      </c>
      <c r="GF175">
        <v>821835042</v>
      </c>
      <c r="GG175">
        <v>2</v>
      </c>
      <c r="GH175">
        <v>3</v>
      </c>
      <c r="GI175">
        <v>4</v>
      </c>
      <c r="GJ175">
        <v>0</v>
      </c>
      <c r="GK175">
        <f>ROUND(R175*(S12)/100,0)</f>
        <v>0</v>
      </c>
      <c r="GL175">
        <f t="shared" si="206"/>
        <v>0</v>
      </c>
      <c r="GM175">
        <f t="shared" si="207"/>
        <v>125041</v>
      </c>
      <c r="GN175">
        <f t="shared" si="208"/>
        <v>125041</v>
      </c>
      <c r="GO175">
        <f t="shared" si="209"/>
        <v>0</v>
      </c>
      <c r="GP175">
        <f t="shared" si="210"/>
        <v>0</v>
      </c>
      <c r="GR175">
        <v>1</v>
      </c>
      <c r="GS175">
        <v>1</v>
      </c>
      <c r="GT175">
        <v>0</v>
      </c>
      <c r="GU175" t="s">
        <v>6</v>
      </c>
      <c r="GV175">
        <f t="shared" si="211"/>
        <v>0</v>
      </c>
      <c r="GW175">
        <v>1</v>
      </c>
      <c r="GX175">
        <f t="shared" si="212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224</v>
      </c>
      <c r="D176" s="2"/>
      <c r="E176" s="2" t="s">
        <v>257</v>
      </c>
      <c r="F176" s="2" t="s">
        <v>43</v>
      </c>
      <c r="G176" s="2" t="s">
        <v>258</v>
      </c>
      <c r="H176" s="2" t="s">
        <v>72</v>
      </c>
      <c r="I176" s="2">
        <f>I170*J176</f>
        <v>0</v>
      </c>
      <c r="J176" s="2">
        <v>0</v>
      </c>
      <c r="K176" s="2"/>
      <c r="L176" s="2"/>
      <c r="M176" s="2"/>
      <c r="N176" s="2"/>
      <c r="O176" s="2">
        <f t="shared" si="180"/>
        <v>0</v>
      </c>
      <c r="P176" s="2">
        <f t="shared" si="181"/>
        <v>0</v>
      </c>
      <c r="Q176" s="2">
        <f t="shared" si="182"/>
        <v>0</v>
      </c>
      <c r="R176" s="2">
        <f t="shared" si="183"/>
        <v>0</v>
      </c>
      <c r="S176" s="2">
        <f t="shared" si="184"/>
        <v>0</v>
      </c>
      <c r="T176" s="2">
        <f t="shared" si="185"/>
        <v>0</v>
      </c>
      <c r="U176" s="2">
        <f t="shared" si="186"/>
        <v>0</v>
      </c>
      <c r="V176" s="2">
        <f t="shared" si="187"/>
        <v>0</v>
      </c>
      <c r="W176" s="2">
        <f t="shared" si="188"/>
        <v>0</v>
      </c>
      <c r="X176" s="2">
        <f t="shared" si="189"/>
        <v>0</v>
      </c>
      <c r="Y176" s="2">
        <f t="shared" si="190"/>
        <v>0</v>
      </c>
      <c r="Z176" s="2"/>
      <c r="AA176" s="2">
        <v>34652951</v>
      </c>
      <c r="AB176" s="2">
        <f t="shared" si="191"/>
        <v>9040.01</v>
      </c>
      <c r="AC176" s="2">
        <f t="shared" si="213"/>
        <v>9040.01</v>
      </c>
      <c r="AD176" s="2">
        <f t="shared" si="214"/>
        <v>0</v>
      </c>
      <c r="AE176" s="2">
        <f t="shared" si="215"/>
        <v>0</v>
      </c>
      <c r="AF176" s="2">
        <f t="shared" si="216"/>
        <v>0</v>
      </c>
      <c r="AG176" s="2">
        <f t="shared" si="192"/>
        <v>0</v>
      </c>
      <c r="AH176" s="2">
        <f t="shared" si="217"/>
        <v>0</v>
      </c>
      <c r="AI176" s="2">
        <f t="shared" si="218"/>
        <v>0</v>
      </c>
      <c r="AJ176" s="2">
        <f t="shared" si="193"/>
        <v>0</v>
      </c>
      <c r="AK176" s="2">
        <v>9040.01</v>
      </c>
      <c r="AL176" s="2">
        <v>9040.01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57</v>
      </c>
      <c r="BK176" s="2"/>
      <c r="BL176" s="2"/>
      <c r="BM176" s="2">
        <v>500001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0</v>
      </c>
      <c r="CA176" s="2">
        <v>0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4"/>
        <v>0</v>
      </c>
      <c r="CQ176" s="2">
        <f t="shared" si="195"/>
        <v>9040.01</v>
      </c>
      <c r="CR176" s="2">
        <f t="shared" si="196"/>
        <v>0</v>
      </c>
      <c r="CS176" s="2">
        <f t="shared" si="197"/>
        <v>0</v>
      </c>
      <c r="CT176" s="2">
        <f t="shared" si="198"/>
        <v>0</v>
      </c>
      <c r="CU176" s="2">
        <f t="shared" si="199"/>
        <v>0</v>
      </c>
      <c r="CV176" s="2">
        <f t="shared" si="200"/>
        <v>0</v>
      </c>
      <c r="CW176" s="2">
        <f t="shared" si="201"/>
        <v>0</v>
      </c>
      <c r="CX176" s="2">
        <f t="shared" si="202"/>
        <v>0</v>
      </c>
      <c r="CY176" s="2">
        <f t="shared" si="203"/>
        <v>0</v>
      </c>
      <c r="CZ176" s="2">
        <f t="shared" si="204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72</v>
      </c>
      <c r="DW176" s="2" t="s">
        <v>72</v>
      </c>
      <c r="DX176" s="2">
        <v>1000</v>
      </c>
      <c r="DY176" s="2"/>
      <c r="DZ176" s="2"/>
      <c r="EA176" s="2"/>
      <c r="EB176" s="2"/>
      <c r="EC176" s="2"/>
      <c r="ED176" s="2"/>
      <c r="EE176" s="2">
        <v>32653291</v>
      </c>
      <c r="EF176" s="2">
        <v>20</v>
      </c>
      <c r="EG176" s="2" t="s">
        <v>47</v>
      </c>
      <c r="EH176" s="2">
        <v>0</v>
      </c>
      <c r="EI176" s="2" t="s">
        <v>6</v>
      </c>
      <c r="EJ176" s="2">
        <v>1</v>
      </c>
      <c r="EK176" s="2">
        <v>500001</v>
      </c>
      <c r="EL176" s="2" t="s">
        <v>48</v>
      </c>
      <c r="EM176" s="2" t="s">
        <v>49</v>
      </c>
      <c r="EN176" s="2"/>
      <c r="EO176" s="2" t="s">
        <v>6</v>
      </c>
      <c r="EP176" s="2"/>
      <c r="EQ176" s="2">
        <v>0</v>
      </c>
      <c r="ER176" s="2">
        <v>9040.01</v>
      </c>
      <c r="ES176" s="2">
        <v>9040.01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5"/>
        <v>0</v>
      </c>
      <c r="FS176" s="2">
        <v>0</v>
      </c>
      <c r="FT176" s="2"/>
      <c r="FU176" s="2"/>
      <c r="FV176" s="2"/>
      <c r="FW176" s="2"/>
      <c r="FX176" s="2">
        <v>0</v>
      </c>
      <c r="FY176" s="2">
        <v>0</v>
      </c>
      <c r="FZ176" s="2"/>
      <c r="GA176" s="2" t="s">
        <v>6</v>
      </c>
      <c r="GB176" s="2"/>
      <c r="GC176" s="2"/>
      <c r="GD176" s="2">
        <v>0</v>
      </c>
      <c r="GE176" s="2"/>
      <c r="GF176" s="2">
        <v>1945123062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6"/>
        <v>0</v>
      </c>
      <c r="GM176" s="2">
        <f t="shared" si="207"/>
        <v>0</v>
      </c>
      <c r="GN176" s="2">
        <f t="shared" si="208"/>
        <v>0</v>
      </c>
      <c r="GO176" s="2">
        <f t="shared" si="209"/>
        <v>0</v>
      </c>
      <c r="GP176" s="2">
        <f t="shared" si="210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11"/>
        <v>0</v>
      </c>
      <c r="GW176" s="2">
        <v>1</v>
      </c>
      <c r="GX176" s="2">
        <f t="shared" si="212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238</v>
      </c>
      <c r="E177" t="s">
        <v>257</v>
      </c>
      <c r="F177" t="s">
        <v>43</v>
      </c>
      <c r="G177" t="s">
        <v>258</v>
      </c>
      <c r="H177" t="s">
        <v>72</v>
      </c>
      <c r="I177">
        <f>I171*J177</f>
        <v>0</v>
      </c>
      <c r="J177">
        <v>0</v>
      </c>
      <c r="O177">
        <f t="shared" si="180"/>
        <v>0</v>
      </c>
      <c r="P177">
        <f t="shared" si="181"/>
        <v>0</v>
      </c>
      <c r="Q177">
        <f t="shared" si="182"/>
        <v>0</v>
      </c>
      <c r="R177">
        <f t="shared" si="183"/>
        <v>0</v>
      </c>
      <c r="S177">
        <f t="shared" si="184"/>
        <v>0</v>
      </c>
      <c r="T177">
        <f t="shared" si="185"/>
        <v>0</v>
      </c>
      <c r="U177">
        <f t="shared" si="186"/>
        <v>0</v>
      </c>
      <c r="V177">
        <f t="shared" si="187"/>
        <v>0</v>
      </c>
      <c r="W177">
        <f t="shared" si="188"/>
        <v>0</v>
      </c>
      <c r="X177">
        <f t="shared" si="189"/>
        <v>0</v>
      </c>
      <c r="Y177">
        <f t="shared" si="190"/>
        <v>0</v>
      </c>
      <c r="AA177">
        <v>34652952</v>
      </c>
      <c r="AB177">
        <f t="shared" si="191"/>
        <v>9040.01</v>
      </c>
      <c r="AC177">
        <f t="shared" si="213"/>
        <v>9040.01</v>
      </c>
      <c r="AD177">
        <f t="shared" si="214"/>
        <v>0</v>
      </c>
      <c r="AE177">
        <f t="shared" si="215"/>
        <v>0</v>
      </c>
      <c r="AF177">
        <f t="shared" si="216"/>
        <v>0</v>
      </c>
      <c r="AG177">
        <f t="shared" si="192"/>
        <v>0</v>
      </c>
      <c r="AH177">
        <f t="shared" si="217"/>
        <v>0</v>
      </c>
      <c r="AI177">
        <f t="shared" si="218"/>
        <v>0</v>
      </c>
      <c r="AJ177">
        <f t="shared" si="193"/>
        <v>0</v>
      </c>
      <c r="AK177">
        <v>9040.01</v>
      </c>
      <c r="AL177">
        <v>9040.01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57</v>
      </c>
      <c r="BM177">
        <v>500001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0</v>
      </c>
      <c r="CA177">
        <v>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4"/>
        <v>0</v>
      </c>
      <c r="CQ177">
        <f t="shared" si="195"/>
        <v>67800.074999999997</v>
      </c>
      <c r="CR177">
        <f t="shared" si="196"/>
        <v>0</v>
      </c>
      <c r="CS177">
        <f t="shared" si="197"/>
        <v>0</v>
      </c>
      <c r="CT177">
        <f t="shared" si="198"/>
        <v>0</v>
      </c>
      <c r="CU177">
        <f t="shared" si="199"/>
        <v>0</v>
      </c>
      <c r="CV177">
        <f t="shared" si="200"/>
        <v>0</v>
      </c>
      <c r="CW177">
        <f t="shared" si="201"/>
        <v>0</v>
      </c>
      <c r="CX177">
        <f t="shared" si="202"/>
        <v>0</v>
      </c>
      <c r="CY177">
        <f t="shared" si="203"/>
        <v>0</v>
      </c>
      <c r="CZ177">
        <f t="shared" si="204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72</v>
      </c>
      <c r="DW177" t="s">
        <v>72</v>
      </c>
      <c r="DX177">
        <v>1000</v>
      </c>
      <c r="EE177">
        <v>32653291</v>
      </c>
      <c r="EF177">
        <v>20</v>
      </c>
      <c r="EG177" t="s">
        <v>47</v>
      </c>
      <c r="EH177">
        <v>0</v>
      </c>
      <c r="EI177" t="s">
        <v>6</v>
      </c>
      <c r="EJ177">
        <v>1</v>
      </c>
      <c r="EK177">
        <v>500001</v>
      </c>
      <c r="EL177" t="s">
        <v>48</v>
      </c>
      <c r="EM177" t="s">
        <v>49</v>
      </c>
      <c r="EO177" t="s">
        <v>6</v>
      </c>
      <c r="EQ177">
        <v>0</v>
      </c>
      <c r="ER177">
        <v>9040.01</v>
      </c>
      <c r="ES177">
        <v>9040.01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5"/>
        <v>0</v>
      </c>
      <c r="FS177">
        <v>0</v>
      </c>
      <c r="FX177">
        <v>0</v>
      </c>
      <c r="FY177">
        <v>0</v>
      </c>
      <c r="GA177" t="s">
        <v>6</v>
      </c>
      <c r="GD177">
        <v>0</v>
      </c>
      <c r="GF177">
        <v>1945123062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6"/>
        <v>0</v>
      </c>
      <c r="GM177">
        <f t="shared" si="207"/>
        <v>0</v>
      </c>
      <c r="GN177">
        <f t="shared" si="208"/>
        <v>0</v>
      </c>
      <c r="GO177">
        <f t="shared" si="209"/>
        <v>0</v>
      </c>
      <c r="GP177">
        <f t="shared" si="210"/>
        <v>0</v>
      </c>
      <c r="GR177">
        <v>0</v>
      </c>
      <c r="GS177">
        <v>3</v>
      </c>
      <c r="GT177">
        <v>0</v>
      </c>
      <c r="GU177" t="s">
        <v>6</v>
      </c>
      <c r="GV177">
        <f t="shared" si="211"/>
        <v>0</v>
      </c>
      <c r="GW177">
        <v>1</v>
      </c>
      <c r="GX177">
        <f t="shared" si="212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215</v>
      </c>
      <c r="D178" s="2"/>
      <c r="E178" s="2" t="s">
        <v>259</v>
      </c>
      <c r="F178" s="2" t="s">
        <v>60</v>
      </c>
      <c r="G178" s="2" t="s">
        <v>61</v>
      </c>
      <c r="H178" s="2" t="s">
        <v>62</v>
      </c>
      <c r="I178" s="2">
        <f>I170*J178</f>
        <v>0</v>
      </c>
      <c r="J178" s="2">
        <v>0</v>
      </c>
      <c r="K178" s="2"/>
      <c r="L178" s="2"/>
      <c r="M178" s="2"/>
      <c r="N178" s="2"/>
      <c r="O178" s="2">
        <f t="shared" si="180"/>
        <v>0</v>
      </c>
      <c r="P178" s="2">
        <f t="shared" si="181"/>
        <v>0</v>
      </c>
      <c r="Q178" s="2">
        <f t="shared" si="182"/>
        <v>0</v>
      </c>
      <c r="R178" s="2">
        <f t="shared" si="183"/>
        <v>0</v>
      </c>
      <c r="S178" s="2">
        <f t="shared" si="184"/>
        <v>0</v>
      </c>
      <c r="T178" s="2">
        <f t="shared" si="185"/>
        <v>0</v>
      </c>
      <c r="U178" s="2">
        <f t="shared" si="186"/>
        <v>0</v>
      </c>
      <c r="V178" s="2">
        <f t="shared" si="187"/>
        <v>0</v>
      </c>
      <c r="W178" s="2">
        <f t="shared" si="188"/>
        <v>0</v>
      </c>
      <c r="X178" s="2">
        <f t="shared" si="189"/>
        <v>0</v>
      </c>
      <c r="Y178" s="2">
        <f t="shared" si="190"/>
        <v>0</v>
      </c>
      <c r="Z178" s="2"/>
      <c r="AA178" s="2">
        <v>34652951</v>
      </c>
      <c r="AB178" s="2">
        <f t="shared" si="191"/>
        <v>1.82</v>
      </c>
      <c r="AC178" s="2">
        <f t="shared" si="213"/>
        <v>1.82</v>
      </c>
      <c r="AD178" s="2">
        <f t="shared" si="214"/>
        <v>0</v>
      </c>
      <c r="AE178" s="2">
        <f t="shared" si="215"/>
        <v>0</v>
      </c>
      <c r="AF178" s="2">
        <f t="shared" si="216"/>
        <v>0</v>
      </c>
      <c r="AG178" s="2">
        <f t="shared" si="192"/>
        <v>0</v>
      </c>
      <c r="AH178" s="2">
        <f t="shared" si="217"/>
        <v>0</v>
      </c>
      <c r="AI178" s="2">
        <f t="shared" si="218"/>
        <v>0</v>
      </c>
      <c r="AJ178" s="2">
        <f t="shared" si="193"/>
        <v>0</v>
      </c>
      <c r="AK178" s="2">
        <v>1.82</v>
      </c>
      <c r="AL178" s="2">
        <v>1.82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63</v>
      </c>
      <c r="BK178" s="2"/>
      <c r="BL178" s="2"/>
      <c r="BM178" s="2">
        <v>500001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0</v>
      </c>
      <c r="CA178" s="2">
        <v>0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4"/>
        <v>0</v>
      </c>
      <c r="CQ178" s="2">
        <f t="shared" si="195"/>
        <v>1.82</v>
      </c>
      <c r="CR178" s="2">
        <f t="shared" si="196"/>
        <v>0</v>
      </c>
      <c r="CS178" s="2">
        <f t="shared" si="197"/>
        <v>0</v>
      </c>
      <c r="CT178" s="2">
        <f t="shared" si="198"/>
        <v>0</v>
      </c>
      <c r="CU178" s="2">
        <f t="shared" si="199"/>
        <v>0</v>
      </c>
      <c r="CV178" s="2">
        <f t="shared" si="200"/>
        <v>0</v>
      </c>
      <c r="CW178" s="2">
        <f t="shared" si="201"/>
        <v>0</v>
      </c>
      <c r="CX178" s="2">
        <f t="shared" si="202"/>
        <v>0</v>
      </c>
      <c r="CY178" s="2">
        <f t="shared" si="203"/>
        <v>0</v>
      </c>
      <c r="CZ178" s="2">
        <f t="shared" si="204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62</v>
      </c>
      <c r="DW178" s="2" t="s">
        <v>62</v>
      </c>
      <c r="DX178" s="2">
        <v>1</v>
      </c>
      <c r="DY178" s="2"/>
      <c r="DZ178" s="2"/>
      <c r="EA178" s="2"/>
      <c r="EB178" s="2"/>
      <c r="EC178" s="2"/>
      <c r="ED178" s="2"/>
      <c r="EE178" s="2">
        <v>32653291</v>
      </c>
      <c r="EF178" s="2">
        <v>20</v>
      </c>
      <c r="EG178" s="2" t="s">
        <v>47</v>
      </c>
      <c r="EH178" s="2">
        <v>0</v>
      </c>
      <c r="EI178" s="2" t="s">
        <v>6</v>
      </c>
      <c r="EJ178" s="2">
        <v>1</v>
      </c>
      <c r="EK178" s="2">
        <v>500001</v>
      </c>
      <c r="EL178" s="2" t="s">
        <v>48</v>
      </c>
      <c r="EM178" s="2" t="s">
        <v>49</v>
      </c>
      <c r="EN178" s="2"/>
      <c r="EO178" s="2" t="s">
        <v>6</v>
      </c>
      <c r="EP178" s="2"/>
      <c r="EQ178" s="2">
        <v>0</v>
      </c>
      <c r="ER178" s="2">
        <v>1.82</v>
      </c>
      <c r="ES178" s="2">
        <v>1.82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5"/>
        <v>0</v>
      </c>
      <c r="FS178" s="2">
        <v>0</v>
      </c>
      <c r="FT178" s="2"/>
      <c r="FU178" s="2"/>
      <c r="FV178" s="2"/>
      <c r="FW178" s="2"/>
      <c r="FX178" s="2">
        <v>0</v>
      </c>
      <c r="FY178" s="2">
        <v>0</v>
      </c>
      <c r="FZ178" s="2"/>
      <c r="GA178" s="2" t="s">
        <v>6</v>
      </c>
      <c r="GB178" s="2"/>
      <c r="GC178" s="2"/>
      <c r="GD178" s="2">
        <v>0</v>
      </c>
      <c r="GE178" s="2"/>
      <c r="GF178" s="2">
        <v>813963326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6"/>
        <v>0</v>
      </c>
      <c r="GM178" s="2">
        <f t="shared" si="207"/>
        <v>0</v>
      </c>
      <c r="GN178" s="2">
        <f t="shared" si="208"/>
        <v>0</v>
      </c>
      <c r="GO178" s="2">
        <f t="shared" si="209"/>
        <v>0</v>
      </c>
      <c r="GP178" s="2">
        <f t="shared" si="210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11"/>
        <v>0</v>
      </c>
      <c r="GW178" s="2">
        <v>1</v>
      </c>
      <c r="GX178" s="2">
        <f t="shared" si="212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229</v>
      </c>
      <c r="E179" t="s">
        <v>259</v>
      </c>
      <c r="F179" t="s">
        <v>60</v>
      </c>
      <c r="G179" t="s">
        <v>61</v>
      </c>
      <c r="H179" t="s">
        <v>62</v>
      </c>
      <c r="I179">
        <f>I171*J179</f>
        <v>0</v>
      </c>
      <c r="J179">
        <v>0</v>
      </c>
      <c r="O179">
        <f t="shared" si="180"/>
        <v>0</v>
      </c>
      <c r="P179">
        <f t="shared" si="181"/>
        <v>0</v>
      </c>
      <c r="Q179">
        <f t="shared" si="182"/>
        <v>0</v>
      </c>
      <c r="R179">
        <f t="shared" si="183"/>
        <v>0</v>
      </c>
      <c r="S179">
        <f t="shared" si="184"/>
        <v>0</v>
      </c>
      <c r="T179">
        <f t="shared" si="185"/>
        <v>0</v>
      </c>
      <c r="U179">
        <f t="shared" si="186"/>
        <v>0</v>
      </c>
      <c r="V179">
        <f t="shared" si="187"/>
        <v>0</v>
      </c>
      <c r="W179">
        <f t="shared" si="188"/>
        <v>0</v>
      </c>
      <c r="X179">
        <f t="shared" si="189"/>
        <v>0</v>
      </c>
      <c r="Y179">
        <f t="shared" si="190"/>
        <v>0</v>
      </c>
      <c r="AA179">
        <v>34652952</v>
      </c>
      <c r="AB179">
        <f t="shared" si="191"/>
        <v>1.82</v>
      </c>
      <c r="AC179">
        <f t="shared" si="213"/>
        <v>1.82</v>
      </c>
      <c r="AD179">
        <f t="shared" si="214"/>
        <v>0</v>
      </c>
      <c r="AE179">
        <f t="shared" si="215"/>
        <v>0</v>
      </c>
      <c r="AF179">
        <f t="shared" si="216"/>
        <v>0</v>
      </c>
      <c r="AG179">
        <f t="shared" si="192"/>
        <v>0</v>
      </c>
      <c r="AH179">
        <f t="shared" si="217"/>
        <v>0</v>
      </c>
      <c r="AI179">
        <f t="shared" si="218"/>
        <v>0</v>
      </c>
      <c r="AJ179">
        <f t="shared" si="193"/>
        <v>0</v>
      </c>
      <c r="AK179">
        <v>1.82</v>
      </c>
      <c r="AL179">
        <v>1.82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63</v>
      </c>
      <c r="BM179">
        <v>500001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0</v>
      </c>
      <c r="CA179">
        <v>0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4"/>
        <v>0</v>
      </c>
      <c r="CQ179">
        <f t="shared" si="195"/>
        <v>13.65</v>
      </c>
      <c r="CR179">
        <f t="shared" si="196"/>
        <v>0</v>
      </c>
      <c r="CS179">
        <f t="shared" si="197"/>
        <v>0</v>
      </c>
      <c r="CT179">
        <f t="shared" si="198"/>
        <v>0</v>
      </c>
      <c r="CU179">
        <f t="shared" si="199"/>
        <v>0</v>
      </c>
      <c r="CV179">
        <f t="shared" si="200"/>
        <v>0</v>
      </c>
      <c r="CW179">
        <f t="shared" si="201"/>
        <v>0</v>
      </c>
      <c r="CX179">
        <f t="shared" si="202"/>
        <v>0</v>
      </c>
      <c r="CY179">
        <f t="shared" si="203"/>
        <v>0</v>
      </c>
      <c r="CZ179">
        <f t="shared" si="204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62</v>
      </c>
      <c r="DW179" t="s">
        <v>62</v>
      </c>
      <c r="DX179">
        <v>1</v>
      </c>
      <c r="EE179">
        <v>32653291</v>
      </c>
      <c r="EF179">
        <v>20</v>
      </c>
      <c r="EG179" t="s">
        <v>47</v>
      </c>
      <c r="EH179">
        <v>0</v>
      </c>
      <c r="EI179" t="s">
        <v>6</v>
      </c>
      <c r="EJ179">
        <v>1</v>
      </c>
      <c r="EK179">
        <v>500001</v>
      </c>
      <c r="EL179" t="s">
        <v>48</v>
      </c>
      <c r="EM179" t="s">
        <v>49</v>
      </c>
      <c r="EO179" t="s">
        <v>6</v>
      </c>
      <c r="EQ179">
        <v>0</v>
      </c>
      <c r="ER179">
        <v>1.82</v>
      </c>
      <c r="ES179">
        <v>1.82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5"/>
        <v>0</v>
      </c>
      <c r="FS179">
        <v>0</v>
      </c>
      <c r="FX179">
        <v>0</v>
      </c>
      <c r="FY179">
        <v>0</v>
      </c>
      <c r="GA179" t="s">
        <v>6</v>
      </c>
      <c r="GD179">
        <v>0</v>
      </c>
      <c r="GF179">
        <v>813963326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6"/>
        <v>0</v>
      </c>
      <c r="GM179">
        <f t="shared" si="207"/>
        <v>0</v>
      </c>
      <c r="GN179">
        <f t="shared" si="208"/>
        <v>0</v>
      </c>
      <c r="GO179">
        <f t="shared" si="209"/>
        <v>0</v>
      </c>
      <c r="GP179">
        <f t="shared" si="210"/>
        <v>0</v>
      </c>
      <c r="GR179">
        <v>0</v>
      </c>
      <c r="GS179">
        <v>3</v>
      </c>
      <c r="GT179">
        <v>0</v>
      </c>
      <c r="GU179" t="s">
        <v>6</v>
      </c>
      <c r="GV179">
        <f t="shared" si="211"/>
        <v>0</v>
      </c>
      <c r="GW179">
        <v>1</v>
      </c>
      <c r="GX179">
        <f t="shared" si="212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216</v>
      </c>
      <c r="D180" s="2"/>
      <c r="E180" s="2" t="s">
        <v>260</v>
      </c>
      <c r="F180" s="2" t="s">
        <v>237</v>
      </c>
      <c r="G180" s="2" t="s">
        <v>238</v>
      </c>
      <c r="H180" s="2" t="s">
        <v>62</v>
      </c>
      <c r="I180" s="2">
        <f>I170*J180</f>
        <v>0</v>
      </c>
      <c r="J180" s="2">
        <v>0</v>
      </c>
      <c r="K180" s="2"/>
      <c r="L180" s="2"/>
      <c r="M180" s="2"/>
      <c r="N180" s="2"/>
      <c r="O180" s="2">
        <f t="shared" si="180"/>
        <v>0</v>
      </c>
      <c r="P180" s="2">
        <f t="shared" si="181"/>
        <v>0</v>
      </c>
      <c r="Q180" s="2">
        <f t="shared" si="182"/>
        <v>0</v>
      </c>
      <c r="R180" s="2">
        <f t="shared" si="183"/>
        <v>0</v>
      </c>
      <c r="S180" s="2">
        <f t="shared" si="184"/>
        <v>0</v>
      </c>
      <c r="T180" s="2">
        <f t="shared" si="185"/>
        <v>0</v>
      </c>
      <c r="U180" s="2">
        <f t="shared" si="186"/>
        <v>0</v>
      </c>
      <c r="V180" s="2">
        <f t="shared" si="187"/>
        <v>0</v>
      </c>
      <c r="W180" s="2">
        <f t="shared" si="188"/>
        <v>0</v>
      </c>
      <c r="X180" s="2">
        <f t="shared" si="189"/>
        <v>0</v>
      </c>
      <c r="Y180" s="2">
        <f t="shared" si="190"/>
        <v>0</v>
      </c>
      <c r="Z180" s="2"/>
      <c r="AA180" s="2">
        <v>34652951</v>
      </c>
      <c r="AB180" s="2">
        <f t="shared" si="191"/>
        <v>0</v>
      </c>
      <c r="AC180" s="2">
        <f t="shared" si="213"/>
        <v>0</v>
      </c>
      <c r="AD180" s="2">
        <f t="shared" si="214"/>
        <v>0</v>
      </c>
      <c r="AE180" s="2">
        <f t="shared" si="215"/>
        <v>0</v>
      </c>
      <c r="AF180" s="2">
        <f t="shared" si="216"/>
        <v>0</v>
      </c>
      <c r="AG180" s="2">
        <f t="shared" si="192"/>
        <v>0</v>
      </c>
      <c r="AH180" s="2">
        <f t="shared" si="217"/>
        <v>0</v>
      </c>
      <c r="AI180" s="2">
        <f t="shared" si="218"/>
        <v>0</v>
      </c>
      <c r="AJ180" s="2">
        <f t="shared" si="193"/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106</v>
      </c>
      <c r="AU180" s="2">
        <v>65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6</v>
      </c>
      <c r="BK180" s="2"/>
      <c r="BL180" s="2"/>
      <c r="BM180" s="2">
        <v>0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106</v>
      </c>
      <c r="CA180" s="2">
        <v>65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4"/>
        <v>0</v>
      </c>
      <c r="CQ180" s="2">
        <f t="shared" si="195"/>
        <v>0</v>
      </c>
      <c r="CR180" s="2">
        <f t="shared" si="196"/>
        <v>0</v>
      </c>
      <c r="CS180" s="2">
        <f t="shared" si="197"/>
        <v>0</v>
      </c>
      <c r="CT180" s="2">
        <f t="shared" si="198"/>
        <v>0</v>
      </c>
      <c r="CU180" s="2">
        <f t="shared" si="199"/>
        <v>0</v>
      </c>
      <c r="CV180" s="2">
        <f t="shared" si="200"/>
        <v>0</v>
      </c>
      <c r="CW180" s="2">
        <f t="shared" si="201"/>
        <v>0</v>
      </c>
      <c r="CX180" s="2">
        <f t="shared" si="202"/>
        <v>0</v>
      </c>
      <c r="CY180" s="2">
        <f t="shared" si="203"/>
        <v>0</v>
      </c>
      <c r="CZ180" s="2">
        <f t="shared" si="204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62</v>
      </c>
      <c r="DW180" s="2" t="s">
        <v>62</v>
      </c>
      <c r="DX180" s="2">
        <v>1</v>
      </c>
      <c r="DY180" s="2"/>
      <c r="DZ180" s="2"/>
      <c r="EA180" s="2"/>
      <c r="EB180" s="2"/>
      <c r="EC180" s="2"/>
      <c r="ED180" s="2"/>
      <c r="EE180" s="2">
        <v>32653299</v>
      </c>
      <c r="EF180" s="2">
        <v>20</v>
      </c>
      <c r="EG180" s="2" t="s">
        <v>47</v>
      </c>
      <c r="EH180" s="2">
        <v>0</v>
      </c>
      <c r="EI180" s="2" t="s">
        <v>6</v>
      </c>
      <c r="EJ180" s="2">
        <v>1</v>
      </c>
      <c r="EK180" s="2">
        <v>0</v>
      </c>
      <c r="EL180" s="2" t="s">
        <v>73</v>
      </c>
      <c r="EM180" s="2" t="s">
        <v>74</v>
      </c>
      <c r="EN180" s="2"/>
      <c r="EO180" s="2" t="s">
        <v>6</v>
      </c>
      <c r="EP180" s="2"/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5"/>
        <v>0</v>
      </c>
      <c r="FS180" s="2">
        <v>0</v>
      </c>
      <c r="FT180" s="2"/>
      <c r="FU180" s="2"/>
      <c r="FV180" s="2"/>
      <c r="FW180" s="2"/>
      <c r="FX180" s="2">
        <v>106</v>
      </c>
      <c r="FY180" s="2">
        <v>65</v>
      </c>
      <c r="FZ180" s="2"/>
      <c r="GA180" s="2" t="s">
        <v>6</v>
      </c>
      <c r="GB180" s="2"/>
      <c r="GC180" s="2"/>
      <c r="GD180" s="2">
        <v>0</v>
      </c>
      <c r="GE180" s="2"/>
      <c r="GF180" s="2">
        <v>-952279783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6"/>
        <v>0</v>
      </c>
      <c r="GM180" s="2">
        <f t="shared" si="207"/>
        <v>0</v>
      </c>
      <c r="GN180" s="2">
        <f t="shared" si="208"/>
        <v>0</v>
      </c>
      <c r="GO180" s="2">
        <f t="shared" si="209"/>
        <v>0</v>
      </c>
      <c r="GP180" s="2">
        <f t="shared" si="210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11"/>
        <v>0</v>
      </c>
      <c r="GW180" s="2">
        <v>1</v>
      </c>
      <c r="GX180" s="2">
        <f t="shared" si="212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230</v>
      </c>
      <c r="E181" t="s">
        <v>260</v>
      </c>
      <c r="F181" t="s">
        <v>237</v>
      </c>
      <c r="G181" t="s">
        <v>238</v>
      </c>
      <c r="H181" t="s">
        <v>62</v>
      </c>
      <c r="I181">
        <f>I171*J181</f>
        <v>0</v>
      </c>
      <c r="J181">
        <v>0</v>
      </c>
      <c r="O181">
        <f t="shared" si="180"/>
        <v>0</v>
      </c>
      <c r="P181">
        <f t="shared" si="181"/>
        <v>0</v>
      </c>
      <c r="Q181">
        <f t="shared" si="182"/>
        <v>0</v>
      </c>
      <c r="R181">
        <f t="shared" si="183"/>
        <v>0</v>
      </c>
      <c r="S181">
        <f t="shared" si="184"/>
        <v>0</v>
      </c>
      <c r="T181">
        <f t="shared" si="185"/>
        <v>0</v>
      </c>
      <c r="U181">
        <f t="shared" si="186"/>
        <v>0</v>
      </c>
      <c r="V181">
        <f t="shared" si="187"/>
        <v>0</v>
      </c>
      <c r="W181">
        <f t="shared" si="188"/>
        <v>0</v>
      </c>
      <c r="X181">
        <f t="shared" si="189"/>
        <v>0</v>
      </c>
      <c r="Y181">
        <f t="shared" si="190"/>
        <v>0</v>
      </c>
      <c r="AA181">
        <v>34652952</v>
      </c>
      <c r="AB181">
        <f t="shared" si="191"/>
        <v>0</v>
      </c>
      <c r="AC181">
        <f t="shared" si="213"/>
        <v>0</v>
      </c>
      <c r="AD181">
        <f t="shared" si="214"/>
        <v>0</v>
      </c>
      <c r="AE181">
        <f t="shared" si="215"/>
        <v>0</v>
      </c>
      <c r="AF181">
        <f t="shared" si="216"/>
        <v>0</v>
      </c>
      <c r="AG181">
        <f t="shared" si="192"/>
        <v>0</v>
      </c>
      <c r="AH181">
        <f t="shared" si="217"/>
        <v>0</v>
      </c>
      <c r="AI181">
        <f t="shared" si="218"/>
        <v>0</v>
      </c>
      <c r="AJ181">
        <f t="shared" si="193"/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90</v>
      </c>
      <c r="AU181">
        <v>52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6</v>
      </c>
      <c r="BM181">
        <v>0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106</v>
      </c>
      <c r="CA181">
        <v>65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4"/>
        <v>0</v>
      </c>
      <c r="CQ181">
        <f t="shared" si="195"/>
        <v>0</v>
      </c>
      <c r="CR181">
        <f t="shared" si="196"/>
        <v>0</v>
      </c>
      <c r="CS181">
        <f t="shared" si="197"/>
        <v>0</v>
      </c>
      <c r="CT181">
        <f t="shared" si="198"/>
        <v>0</v>
      </c>
      <c r="CU181">
        <f t="shared" si="199"/>
        <v>0</v>
      </c>
      <c r="CV181">
        <f t="shared" si="200"/>
        <v>0</v>
      </c>
      <c r="CW181">
        <f t="shared" si="201"/>
        <v>0</v>
      </c>
      <c r="CX181">
        <f t="shared" si="202"/>
        <v>0</v>
      </c>
      <c r="CY181">
        <f t="shared" si="203"/>
        <v>0</v>
      </c>
      <c r="CZ181">
        <f t="shared" si="204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62</v>
      </c>
      <c r="DW181" t="s">
        <v>62</v>
      </c>
      <c r="DX181">
        <v>1</v>
      </c>
      <c r="EE181">
        <v>32653299</v>
      </c>
      <c r="EF181">
        <v>20</v>
      </c>
      <c r="EG181" t="s">
        <v>47</v>
      </c>
      <c r="EH181">
        <v>0</v>
      </c>
      <c r="EI181" t="s">
        <v>6</v>
      </c>
      <c r="EJ181">
        <v>1</v>
      </c>
      <c r="EK181">
        <v>0</v>
      </c>
      <c r="EL181" t="s">
        <v>73</v>
      </c>
      <c r="EM181" t="s">
        <v>74</v>
      </c>
      <c r="EO181" t="s">
        <v>6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FQ181">
        <v>0</v>
      </c>
      <c r="FR181">
        <f t="shared" si="205"/>
        <v>0</v>
      </c>
      <c r="FS181">
        <v>0</v>
      </c>
      <c r="FV181" t="s">
        <v>24</v>
      </c>
      <c r="FW181" t="s">
        <v>25</v>
      </c>
      <c r="FX181">
        <v>106</v>
      </c>
      <c r="FY181">
        <v>65</v>
      </c>
      <c r="GA181" t="s">
        <v>6</v>
      </c>
      <c r="GD181">
        <v>0</v>
      </c>
      <c r="GF181">
        <v>-952279783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6"/>
        <v>0</v>
      </c>
      <c r="GM181">
        <f t="shared" si="207"/>
        <v>0</v>
      </c>
      <c r="GN181">
        <f t="shared" si="208"/>
        <v>0</v>
      </c>
      <c r="GO181">
        <f t="shared" si="209"/>
        <v>0</v>
      </c>
      <c r="GP181">
        <f t="shared" si="210"/>
        <v>0</v>
      </c>
      <c r="GR181">
        <v>0</v>
      </c>
      <c r="GS181">
        <v>3</v>
      </c>
      <c r="GT181">
        <v>0</v>
      </c>
      <c r="GU181" t="s">
        <v>6</v>
      </c>
      <c r="GV181">
        <f t="shared" si="211"/>
        <v>0</v>
      </c>
      <c r="GW181">
        <v>1</v>
      </c>
      <c r="GX181">
        <f t="shared" si="212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217</v>
      </c>
      <c r="D182" s="2"/>
      <c r="E182" s="2" t="s">
        <v>261</v>
      </c>
      <c r="F182" s="2" t="s">
        <v>76</v>
      </c>
      <c r="G182" s="2" t="s">
        <v>77</v>
      </c>
      <c r="H182" s="2" t="s">
        <v>62</v>
      </c>
      <c r="I182" s="2">
        <f>I170*J182</f>
        <v>0</v>
      </c>
      <c r="J182" s="2">
        <v>0</v>
      </c>
      <c r="K182" s="2"/>
      <c r="L182" s="2"/>
      <c r="M182" s="2"/>
      <c r="N182" s="2"/>
      <c r="O182" s="2">
        <f t="shared" si="180"/>
        <v>0</v>
      </c>
      <c r="P182" s="2">
        <f t="shared" si="181"/>
        <v>0</v>
      </c>
      <c r="Q182" s="2">
        <f t="shared" si="182"/>
        <v>0</v>
      </c>
      <c r="R182" s="2">
        <f t="shared" si="183"/>
        <v>0</v>
      </c>
      <c r="S182" s="2">
        <f t="shared" si="184"/>
        <v>0</v>
      </c>
      <c r="T182" s="2">
        <f t="shared" si="185"/>
        <v>0</v>
      </c>
      <c r="U182" s="2">
        <f t="shared" si="186"/>
        <v>0</v>
      </c>
      <c r="V182" s="2">
        <f t="shared" si="187"/>
        <v>0</v>
      </c>
      <c r="W182" s="2">
        <f t="shared" si="188"/>
        <v>0</v>
      </c>
      <c r="X182" s="2">
        <f t="shared" si="189"/>
        <v>0</v>
      </c>
      <c r="Y182" s="2">
        <f t="shared" si="190"/>
        <v>0</v>
      </c>
      <c r="Z182" s="2"/>
      <c r="AA182" s="2">
        <v>34652951</v>
      </c>
      <c r="AB182" s="2">
        <f t="shared" si="191"/>
        <v>0</v>
      </c>
      <c r="AC182" s="2">
        <f t="shared" si="213"/>
        <v>0</v>
      </c>
      <c r="AD182" s="2">
        <f t="shared" si="214"/>
        <v>0</v>
      </c>
      <c r="AE182" s="2">
        <f t="shared" si="215"/>
        <v>0</v>
      </c>
      <c r="AF182" s="2">
        <f t="shared" si="216"/>
        <v>0</v>
      </c>
      <c r="AG182" s="2">
        <f t="shared" si="192"/>
        <v>0</v>
      </c>
      <c r="AH182" s="2">
        <f t="shared" si="217"/>
        <v>0</v>
      </c>
      <c r="AI182" s="2">
        <f t="shared" si="218"/>
        <v>0</v>
      </c>
      <c r="AJ182" s="2">
        <f t="shared" si="193"/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106</v>
      </c>
      <c r="AU182" s="2">
        <v>65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6</v>
      </c>
      <c r="BK182" s="2"/>
      <c r="BL182" s="2"/>
      <c r="BM182" s="2">
        <v>0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106</v>
      </c>
      <c r="CA182" s="2">
        <v>65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4"/>
        <v>0</v>
      </c>
      <c r="CQ182" s="2">
        <f t="shared" si="195"/>
        <v>0</v>
      </c>
      <c r="CR182" s="2">
        <f t="shared" si="196"/>
        <v>0</v>
      </c>
      <c r="CS182" s="2">
        <f t="shared" si="197"/>
        <v>0</v>
      </c>
      <c r="CT182" s="2">
        <f t="shared" si="198"/>
        <v>0</v>
      </c>
      <c r="CU182" s="2">
        <f t="shared" si="199"/>
        <v>0</v>
      </c>
      <c r="CV182" s="2">
        <f t="shared" si="200"/>
        <v>0</v>
      </c>
      <c r="CW182" s="2">
        <f t="shared" si="201"/>
        <v>0</v>
      </c>
      <c r="CX182" s="2">
        <f t="shared" si="202"/>
        <v>0</v>
      </c>
      <c r="CY182" s="2">
        <f t="shared" si="203"/>
        <v>0</v>
      </c>
      <c r="CZ182" s="2">
        <f t="shared" si="204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62</v>
      </c>
      <c r="DW182" s="2" t="s">
        <v>62</v>
      </c>
      <c r="DX182" s="2">
        <v>1</v>
      </c>
      <c r="DY182" s="2"/>
      <c r="DZ182" s="2"/>
      <c r="EA182" s="2"/>
      <c r="EB182" s="2"/>
      <c r="EC182" s="2"/>
      <c r="ED182" s="2"/>
      <c r="EE182" s="2">
        <v>32653299</v>
      </c>
      <c r="EF182" s="2">
        <v>20</v>
      </c>
      <c r="EG182" s="2" t="s">
        <v>47</v>
      </c>
      <c r="EH182" s="2">
        <v>0</v>
      </c>
      <c r="EI182" s="2" t="s">
        <v>6</v>
      </c>
      <c r="EJ182" s="2">
        <v>1</v>
      </c>
      <c r="EK182" s="2">
        <v>0</v>
      </c>
      <c r="EL182" s="2" t="s">
        <v>73</v>
      </c>
      <c r="EM182" s="2" t="s">
        <v>74</v>
      </c>
      <c r="EN182" s="2"/>
      <c r="EO182" s="2" t="s">
        <v>6</v>
      </c>
      <c r="EP182" s="2"/>
      <c r="EQ182" s="2">
        <v>0</v>
      </c>
      <c r="ER182" s="2">
        <v>0</v>
      </c>
      <c r="ES182" s="2">
        <v>0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5"/>
        <v>0</v>
      </c>
      <c r="FS182" s="2">
        <v>0</v>
      </c>
      <c r="FT182" s="2"/>
      <c r="FU182" s="2"/>
      <c r="FV182" s="2"/>
      <c r="FW182" s="2"/>
      <c r="FX182" s="2">
        <v>106</v>
      </c>
      <c r="FY182" s="2">
        <v>65</v>
      </c>
      <c r="FZ182" s="2"/>
      <c r="GA182" s="2" t="s">
        <v>6</v>
      </c>
      <c r="GB182" s="2"/>
      <c r="GC182" s="2"/>
      <c r="GD182" s="2">
        <v>0</v>
      </c>
      <c r="GE182" s="2"/>
      <c r="GF182" s="2">
        <v>-1111733769</v>
      </c>
      <c r="GG182" s="2">
        <v>2</v>
      </c>
      <c r="GH182" s="2">
        <v>1</v>
      </c>
      <c r="GI182" s="2">
        <v>-2</v>
      </c>
      <c r="GJ182" s="2">
        <v>0</v>
      </c>
      <c r="GK182" s="2">
        <f>ROUND(R182*(R12)/100,0)</f>
        <v>0</v>
      </c>
      <c r="GL182" s="2">
        <f t="shared" si="206"/>
        <v>0</v>
      </c>
      <c r="GM182" s="2">
        <f t="shared" si="207"/>
        <v>0</v>
      </c>
      <c r="GN182" s="2">
        <f t="shared" si="208"/>
        <v>0</v>
      </c>
      <c r="GO182" s="2">
        <f t="shared" si="209"/>
        <v>0</v>
      </c>
      <c r="GP182" s="2">
        <f t="shared" si="210"/>
        <v>0</v>
      </c>
      <c r="GQ182" s="2"/>
      <c r="GR182" s="2">
        <v>0</v>
      </c>
      <c r="GS182" s="2">
        <v>3</v>
      </c>
      <c r="GT182" s="2">
        <v>0</v>
      </c>
      <c r="GU182" s="2" t="s">
        <v>6</v>
      </c>
      <c r="GV182" s="2">
        <f t="shared" si="211"/>
        <v>0</v>
      </c>
      <c r="GW182" s="2">
        <v>1</v>
      </c>
      <c r="GX182" s="2">
        <f t="shared" si="212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231</v>
      </c>
      <c r="E183" t="s">
        <v>261</v>
      </c>
      <c r="F183" t="s">
        <v>76</v>
      </c>
      <c r="G183" t="s">
        <v>77</v>
      </c>
      <c r="H183" t="s">
        <v>62</v>
      </c>
      <c r="I183">
        <f>I171*J183</f>
        <v>0</v>
      </c>
      <c r="J183">
        <v>0</v>
      </c>
      <c r="O183">
        <f t="shared" si="180"/>
        <v>0</v>
      </c>
      <c r="P183">
        <f t="shared" si="181"/>
        <v>0</v>
      </c>
      <c r="Q183">
        <f t="shared" si="182"/>
        <v>0</v>
      </c>
      <c r="R183">
        <f t="shared" si="183"/>
        <v>0</v>
      </c>
      <c r="S183">
        <f t="shared" si="184"/>
        <v>0</v>
      </c>
      <c r="T183">
        <f t="shared" si="185"/>
        <v>0</v>
      </c>
      <c r="U183">
        <f t="shared" si="186"/>
        <v>0</v>
      </c>
      <c r="V183">
        <f t="shared" si="187"/>
        <v>0</v>
      </c>
      <c r="W183">
        <f t="shared" si="188"/>
        <v>0</v>
      </c>
      <c r="X183">
        <f t="shared" si="189"/>
        <v>0</v>
      </c>
      <c r="Y183">
        <f t="shared" si="190"/>
        <v>0</v>
      </c>
      <c r="AA183">
        <v>34652952</v>
      </c>
      <c r="AB183">
        <f t="shared" si="191"/>
        <v>0</v>
      </c>
      <c r="AC183">
        <f t="shared" si="213"/>
        <v>0</v>
      </c>
      <c r="AD183">
        <f t="shared" si="214"/>
        <v>0</v>
      </c>
      <c r="AE183">
        <f t="shared" si="215"/>
        <v>0</v>
      </c>
      <c r="AF183">
        <f t="shared" si="216"/>
        <v>0</v>
      </c>
      <c r="AG183">
        <f t="shared" si="192"/>
        <v>0</v>
      </c>
      <c r="AH183">
        <f t="shared" si="217"/>
        <v>0</v>
      </c>
      <c r="AI183">
        <f t="shared" si="218"/>
        <v>0</v>
      </c>
      <c r="AJ183">
        <f t="shared" si="193"/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90</v>
      </c>
      <c r="AU183">
        <v>52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6</v>
      </c>
      <c r="BM183">
        <v>0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106</v>
      </c>
      <c r="CA183">
        <v>65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4"/>
        <v>0</v>
      </c>
      <c r="CQ183">
        <f t="shared" si="195"/>
        <v>0</v>
      </c>
      <c r="CR183">
        <f t="shared" si="196"/>
        <v>0</v>
      </c>
      <c r="CS183">
        <f t="shared" si="197"/>
        <v>0</v>
      </c>
      <c r="CT183">
        <f t="shared" si="198"/>
        <v>0</v>
      </c>
      <c r="CU183">
        <f t="shared" si="199"/>
        <v>0</v>
      </c>
      <c r="CV183">
        <f t="shared" si="200"/>
        <v>0</v>
      </c>
      <c r="CW183">
        <f t="shared" si="201"/>
        <v>0</v>
      </c>
      <c r="CX183">
        <f t="shared" si="202"/>
        <v>0</v>
      </c>
      <c r="CY183">
        <f t="shared" si="203"/>
        <v>0</v>
      </c>
      <c r="CZ183">
        <f t="shared" si="204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62</v>
      </c>
      <c r="DW183" t="s">
        <v>62</v>
      </c>
      <c r="DX183">
        <v>1</v>
      </c>
      <c r="EE183">
        <v>32653299</v>
      </c>
      <c r="EF183">
        <v>20</v>
      </c>
      <c r="EG183" t="s">
        <v>47</v>
      </c>
      <c r="EH183">
        <v>0</v>
      </c>
      <c r="EI183" t="s">
        <v>6</v>
      </c>
      <c r="EJ183">
        <v>1</v>
      </c>
      <c r="EK183">
        <v>0</v>
      </c>
      <c r="EL183" t="s">
        <v>73</v>
      </c>
      <c r="EM183" t="s">
        <v>74</v>
      </c>
      <c r="EO183" t="s">
        <v>6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FQ183">
        <v>0</v>
      </c>
      <c r="FR183">
        <f t="shared" si="205"/>
        <v>0</v>
      </c>
      <c r="FS183">
        <v>0</v>
      </c>
      <c r="FV183" t="s">
        <v>24</v>
      </c>
      <c r="FW183" t="s">
        <v>25</v>
      </c>
      <c r="FX183">
        <v>106</v>
      </c>
      <c r="FY183">
        <v>65</v>
      </c>
      <c r="GA183" t="s">
        <v>6</v>
      </c>
      <c r="GD183">
        <v>0</v>
      </c>
      <c r="GF183">
        <v>-1111733769</v>
      </c>
      <c r="GG183">
        <v>2</v>
      </c>
      <c r="GH183">
        <v>1</v>
      </c>
      <c r="GI183">
        <v>4</v>
      </c>
      <c r="GJ183">
        <v>0</v>
      </c>
      <c r="GK183">
        <f>ROUND(R183*(S12)/100,0)</f>
        <v>0</v>
      </c>
      <c r="GL183">
        <f t="shared" si="206"/>
        <v>0</v>
      </c>
      <c r="GM183">
        <f t="shared" si="207"/>
        <v>0</v>
      </c>
      <c r="GN183">
        <f t="shared" si="208"/>
        <v>0</v>
      </c>
      <c r="GO183">
        <f t="shared" si="209"/>
        <v>0</v>
      </c>
      <c r="GP183">
        <f t="shared" si="210"/>
        <v>0</v>
      </c>
      <c r="GR183">
        <v>0</v>
      </c>
      <c r="GS183">
        <v>3</v>
      </c>
      <c r="GT183">
        <v>0</v>
      </c>
      <c r="GU183" t="s">
        <v>6</v>
      </c>
      <c r="GV183">
        <f t="shared" si="211"/>
        <v>0</v>
      </c>
      <c r="GW183">
        <v>1</v>
      </c>
      <c r="GX183">
        <f t="shared" si="212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218</v>
      </c>
      <c r="D184" s="2"/>
      <c r="E184" s="2" t="s">
        <v>262</v>
      </c>
      <c r="F184" s="2" t="s">
        <v>79</v>
      </c>
      <c r="G184" s="2" t="s">
        <v>80</v>
      </c>
      <c r="H184" s="2" t="s">
        <v>72</v>
      </c>
      <c r="I184" s="2">
        <f>I170*J184</f>
        <v>0</v>
      </c>
      <c r="J184" s="2">
        <v>0</v>
      </c>
      <c r="K184" s="2"/>
      <c r="L184" s="2"/>
      <c r="M184" s="2"/>
      <c r="N184" s="2"/>
      <c r="O184" s="2">
        <f t="shared" ref="O184:O207" si="219">ROUND(CP184,0)</f>
        <v>0</v>
      </c>
      <c r="P184" s="2">
        <f t="shared" ref="P184:P207" si="220">ROUND(CQ184*I184,0)</f>
        <v>0</v>
      </c>
      <c r="Q184" s="2">
        <f t="shared" ref="Q184:Q207" si="221">ROUND(CR184*I184,0)</f>
        <v>0</v>
      </c>
      <c r="R184" s="2">
        <f t="shared" ref="R184:R207" si="222">ROUND(CS184*I184,0)</f>
        <v>0</v>
      </c>
      <c r="S184" s="2">
        <f t="shared" ref="S184:S207" si="223">ROUND(CT184*I184,0)</f>
        <v>0</v>
      </c>
      <c r="T184" s="2">
        <f t="shared" ref="T184:T207" si="224">ROUND(CU184*I184,0)</f>
        <v>0</v>
      </c>
      <c r="U184" s="2">
        <f t="shared" ref="U184:U207" si="225">CV184*I184</f>
        <v>0</v>
      </c>
      <c r="V184" s="2">
        <f t="shared" ref="V184:V207" si="226">CW184*I184</f>
        <v>0</v>
      </c>
      <c r="W184" s="2">
        <f t="shared" ref="W184:W207" si="227">ROUND(CX184*I184,0)</f>
        <v>0</v>
      </c>
      <c r="X184" s="2">
        <f t="shared" ref="X184:X207" si="228">ROUND(CY184,0)</f>
        <v>0</v>
      </c>
      <c r="Y184" s="2">
        <f t="shared" ref="Y184:Y207" si="229">ROUND(CZ184,0)</f>
        <v>0</v>
      </c>
      <c r="Z184" s="2"/>
      <c r="AA184" s="2">
        <v>34652951</v>
      </c>
      <c r="AB184" s="2">
        <f t="shared" ref="AB184:AB207" si="230">ROUND((AC184+AD184+AF184),2)</f>
        <v>0</v>
      </c>
      <c r="AC184" s="2">
        <f t="shared" si="213"/>
        <v>0</v>
      </c>
      <c r="AD184" s="2">
        <f t="shared" si="214"/>
        <v>0</v>
      </c>
      <c r="AE184" s="2">
        <f t="shared" si="215"/>
        <v>0</v>
      </c>
      <c r="AF184" s="2">
        <f t="shared" si="216"/>
        <v>0</v>
      </c>
      <c r="AG184" s="2">
        <f t="shared" ref="AG184:AG207" si="231">ROUND((AP184),2)</f>
        <v>0</v>
      </c>
      <c r="AH184" s="2">
        <f t="shared" si="217"/>
        <v>0</v>
      </c>
      <c r="AI184" s="2">
        <f t="shared" si="218"/>
        <v>0</v>
      </c>
      <c r="AJ184" s="2">
        <f t="shared" ref="AJ184:AJ207" si="232">ROUND((AS184),2)</f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207" si="233">(P184+Q184+S184)</f>
        <v>0</v>
      </c>
      <c r="CQ184" s="2">
        <f t="shared" ref="CQ184:CQ207" si="234">AC184*BC184</f>
        <v>0</v>
      </c>
      <c r="CR184" s="2">
        <f t="shared" ref="CR184:CR207" si="235">AD184*BB184</f>
        <v>0</v>
      </c>
      <c r="CS184" s="2">
        <f t="shared" ref="CS184:CS207" si="236">AE184*BS184</f>
        <v>0</v>
      </c>
      <c r="CT184" s="2">
        <f t="shared" ref="CT184:CT207" si="237">AF184*BA184</f>
        <v>0</v>
      </c>
      <c r="CU184" s="2">
        <f t="shared" ref="CU184:CU207" si="238">AG184</f>
        <v>0</v>
      </c>
      <c r="CV184" s="2">
        <f t="shared" ref="CV184:CV207" si="239">AH184</f>
        <v>0</v>
      </c>
      <c r="CW184" s="2">
        <f t="shared" ref="CW184:CW207" si="240">AI184</f>
        <v>0</v>
      </c>
      <c r="CX184" s="2">
        <f t="shared" ref="CX184:CX207" si="241">AJ184</f>
        <v>0</v>
      </c>
      <c r="CY184" s="2">
        <f t="shared" ref="CY184:CY207" si="242">(((S184+(R184*IF(0,0,1)))*AT184)/100)</f>
        <v>0</v>
      </c>
      <c r="CZ184" s="2">
        <f t="shared" ref="CZ184:CZ207" si="243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1009</v>
      </c>
      <c r="DV184" s="2" t="s">
        <v>72</v>
      </c>
      <c r="DW184" s="2" t="s">
        <v>72</v>
      </c>
      <c r="DX184" s="2">
        <v>1000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47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73</v>
      </c>
      <c r="EM184" s="2" t="s">
        <v>74</v>
      </c>
      <c r="EN184" s="2"/>
      <c r="EO184" s="2" t="s">
        <v>6</v>
      </c>
      <c r="EP184" s="2"/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207" si="244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6</v>
      </c>
      <c r="GB184" s="2"/>
      <c r="GC184" s="2"/>
      <c r="GD184" s="2">
        <v>0</v>
      </c>
      <c r="GE184" s="2"/>
      <c r="GF184" s="2">
        <v>1613753229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ref="GL184:GL207" si="245">ROUND(IF(AND(BH184=3,BI184=3,FS184&lt;&gt;0),P184,0),0)</f>
        <v>0</v>
      </c>
      <c r="GM184" s="2">
        <f t="shared" ref="GM184:GM207" si="246">ROUND(O184+X184+Y184+GK184,0)+GX184</f>
        <v>0</v>
      </c>
      <c r="GN184" s="2">
        <f t="shared" ref="GN184:GN207" si="247">IF(OR(BI184=0,BI184=1),ROUND(O184+X184+Y184+GK184,0),0)</f>
        <v>0</v>
      </c>
      <c r="GO184" s="2">
        <f t="shared" ref="GO184:GO207" si="248">IF(BI184=2,ROUND(O184+X184+Y184+GK184,0),0)</f>
        <v>0</v>
      </c>
      <c r="GP184" s="2">
        <f t="shared" ref="GP184:GP207" si="249">IF(BI184=4,ROUND(O184+X184+Y184+GK184,0)+GX184,0)</f>
        <v>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ref="GV184:GV207" si="250">ROUND(GT184,2)</f>
        <v>0</v>
      </c>
      <c r="GW184" s="2">
        <v>1</v>
      </c>
      <c r="GX184" s="2">
        <f t="shared" ref="GX184:GX207" si="251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232</v>
      </c>
      <c r="E185" t="s">
        <v>262</v>
      </c>
      <c r="F185" t="s">
        <v>79</v>
      </c>
      <c r="G185" t="s">
        <v>80</v>
      </c>
      <c r="H185" t="s">
        <v>72</v>
      </c>
      <c r="I185">
        <f>I171*J185</f>
        <v>0</v>
      </c>
      <c r="J185">
        <v>0</v>
      </c>
      <c r="O185">
        <f t="shared" si="219"/>
        <v>0</v>
      </c>
      <c r="P185">
        <f t="shared" si="220"/>
        <v>0</v>
      </c>
      <c r="Q185">
        <f t="shared" si="221"/>
        <v>0</v>
      </c>
      <c r="R185">
        <f t="shared" si="222"/>
        <v>0</v>
      </c>
      <c r="S185">
        <f t="shared" si="223"/>
        <v>0</v>
      </c>
      <c r="T185">
        <f t="shared" si="224"/>
        <v>0</v>
      </c>
      <c r="U185">
        <f t="shared" si="225"/>
        <v>0</v>
      </c>
      <c r="V185">
        <f t="shared" si="226"/>
        <v>0</v>
      </c>
      <c r="W185">
        <f t="shared" si="227"/>
        <v>0</v>
      </c>
      <c r="X185">
        <f t="shared" si="228"/>
        <v>0</v>
      </c>
      <c r="Y185">
        <f t="shared" si="229"/>
        <v>0</v>
      </c>
      <c r="AA185">
        <v>34652952</v>
      </c>
      <c r="AB185">
        <f t="shared" si="230"/>
        <v>0</v>
      </c>
      <c r="AC185">
        <f t="shared" si="213"/>
        <v>0</v>
      </c>
      <c r="AD185">
        <f t="shared" si="214"/>
        <v>0</v>
      </c>
      <c r="AE185">
        <f t="shared" si="215"/>
        <v>0</v>
      </c>
      <c r="AF185">
        <f t="shared" si="216"/>
        <v>0</v>
      </c>
      <c r="AG185">
        <f t="shared" si="231"/>
        <v>0</v>
      </c>
      <c r="AH185">
        <f t="shared" si="217"/>
        <v>0</v>
      </c>
      <c r="AI185">
        <f t="shared" si="218"/>
        <v>0</v>
      </c>
      <c r="AJ185">
        <f t="shared" si="232"/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33"/>
        <v>0</v>
      </c>
      <c r="CQ185">
        <f t="shared" si="234"/>
        <v>0</v>
      </c>
      <c r="CR185">
        <f t="shared" si="235"/>
        <v>0</v>
      </c>
      <c r="CS185">
        <f t="shared" si="236"/>
        <v>0</v>
      </c>
      <c r="CT185">
        <f t="shared" si="237"/>
        <v>0</v>
      </c>
      <c r="CU185">
        <f t="shared" si="238"/>
        <v>0</v>
      </c>
      <c r="CV185">
        <f t="shared" si="239"/>
        <v>0</v>
      </c>
      <c r="CW185">
        <f t="shared" si="240"/>
        <v>0</v>
      </c>
      <c r="CX185">
        <f t="shared" si="241"/>
        <v>0</v>
      </c>
      <c r="CY185">
        <f t="shared" si="242"/>
        <v>0</v>
      </c>
      <c r="CZ185">
        <f t="shared" si="243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1009</v>
      </c>
      <c r="DV185" t="s">
        <v>72</v>
      </c>
      <c r="DW185" t="s">
        <v>72</v>
      </c>
      <c r="DX185">
        <v>1000</v>
      </c>
      <c r="EE185">
        <v>32653299</v>
      </c>
      <c r="EF185">
        <v>20</v>
      </c>
      <c r="EG185" t="s">
        <v>47</v>
      </c>
      <c r="EH185">
        <v>0</v>
      </c>
      <c r="EI185" t="s">
        <v>6</v>
      </c>
      <c r="EJ185">
        <v>1</v>
      </c>
      <c r="EK185">
        <v>0</v>
      </c>
      <c r="EL185" t="s">
        <v>73</v>
      </c>
      <c r="EM185" t="s">
        <v>74</v>
      </c>
      <c r="EO185" t="s">
        <v>6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FQ185">
        <v>0</v>
      </c>
      <c r="FR185">
        <f t="shared" si="244"/>
        <v>0</v>
      </c>
      <c r="FS185">
        <v>0</v>
      </c>
      <c r="FV185" t="s">
        <v>24</v>
      </c>
      <c r="FW185" t="s">
        <v>25</v>
      </c>
      <c r="FX185">
        <v>106</v>
      </c>
      <c r="FY185">
        <v>65</v>
      </c>
      <c r="GA185" t="s">
        <v>6</v>
      </c>
      <c r="GD185">
        <v>0</v>
      </c>
      <c r="GF185">
        <v>1613753229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45"/>
        <v>0</v>
      </c>
      <c r="GM185">
        <f t="shared" si="246"/>
        <v>0</v>
      </c>
      <c r="GN185">
        <f t="shared" si="247"/>
        <v>0</v>
      </c>
      <c r="GO185">
        <f t="shared" si="248"/>
        <v>0</v>
      </c>
      <c r="GP185">
        <f t="shared" si="249"/>
        <v>0</v>
      </c>
      <c r="GR185">
        <v>0</v>
      </c>
      <c r="GS185">
        <v>3</v>
      </c>
      <c r="GT185">
        <v>0</v>
      </c>
      <c r="GU185" t="s">
        <v>6</v>
      </c>
      <c r="GV185">
        <f t="shared" si="250"/>
        <v>0</v>
      </c>
      <c r="GW185">
        <v>1</v>
      </c>
      <c r="GX185">
        <f t="shared" si="251"/>
        <v>0</v>
      </c>
      <c r="HA185">
        <v>0</v>
      </c>
      <c r="HB185">
        <v>0</v>
      </c>
      <c r="IK185">
        <v>0</v>
      </c>
    </row>
    <row r="186" spans="1:255" x14ac:dyDescent="0.2">
      <c r="A186" s="2">
        <v>18</v>
      </c>
      <c r="B186" s="2">
        <v>1</v>
      </c>
      <c r="C186" s="2">
        <v>219</v>
      </c>
      <c r="D186" s="2"/>
      <c r="E186" s="2" t="s">
        <v>263</v>
      </c>
      <c r="F186" s="2" t="s">
        <v>86</v>
      </c>
      <c r="G186" s="2" t="s">
        <v>87</v>
      </c>
      <c r="H186" s="2" t="s">
        <v>72</v>
      </c>
      <c r="I186" s="2">
        <f>I170*J186</f>
        <v>0</v>
      </c>
      <c r="J186" s="2">
        <v>0</v>
      </c>
      <c r="K186" s="2"/>
      <c r="L186" s="2"/>
      <c r="M186" s="2"/>
      <c r="N186" s="2"/>
      <c r="O186" s="2">
        <f t="shared" si="219"/>
        <v>0</v>
      </c>
      <c r="P186" s="2">
        <f t="shared" si="220"/>
        <v>0</v>
      </c>
      <c r="Q186" s="2">
        <f t="shared" si="221"/>
        <v>0</v>
      </c>
      <c r="R186" s="2">
        <f t="shared" si="222"/>
        <v>0</v>
      </c>
      <c r="S186" s="2">
        <f t="shared" si="223"/>
        <v>0</v>
      </c>
      <c r="T186" s="2">
        <f t="shared" si="224"/>
        <v>0</v>
      </c>
      <c r="U186" s="2">
        <f t="shared" si="225"/>
        <v>0</v>
      </c>
      <c r="V186" s="2">
        <f t="shared" si="226"/>
        <v>0</v>
      </c>
      <c r="W186" s="2">
        <f t="shared" si="227"/>
        <v>0</v>
      </c>
      <c r="X186" s="2">
        <f t="shared" si="228"/>
        <v>0</v>
      </c>
      <c r="Y186" s="2">
        <f t="shared" si="229"/>
        <v>0</v>
      </c>
      <c r="Z186" s="2"/>
      <c r="AA186" s="2">
        <v>34652951</v>
      </c>
      <c r="AB186" s="2">
        <f t="shared" si="230"/>
        <v>9550.01</v>
      </c>
      <c r="AC186" s="2">
        <f t="shared" si="213"/>
        <v>9550.01</v>
      </c>
      <c r="AD186" s="2">
        <f t="shared" si="214"/>
        <v>0</v>
      </c>
      <c r="AE186" s="2">
        <f t="shared" si="215"/>
        <v>0</v>
      </c>
      <c r="AF186" s="2">
        <f t="shared" si="216"/>
        <v>0</v>
      </c>
      <c r="AG186" s="2">
        <f t="shared" si="231"/>
        <v>0</v>
      </c>
      <c r="AH186" s="2">
        <f t="shared" si="217"/>
        <v>0</v>
      </c>
      <c r="AI186" s="2">
        <f t="shared" si="218"/>
        <v>0</v>
      </c>
      <c r="AJ186" s="2">
        <f t="shared" si="232"/>
        <v>0</v>
      </c>
      <c r="AK186" s="2">
        <v>9550.01</v>
      </c>
      <c r="AL186" s="2">
        <v>9550.01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3</v>
      </c>
      <c r="BI186" s="2">
        <v>1</v>
      </c>
      <c r="BJ186" s="2" t="s">
        <v>88</v>
      </c>
      <c r="BK186" s="2"/>
      <c r="BL186" s="2"/>
      <c r="BM186" s="2">
        <v>500001</v>
      </c>
      <c r="BN186" s="2">
        <v>0</v>
      </c>
      <c r="BO186" s="2" t="s">
        <v>6</v>
      </c>
      <c r="BP186" s="2">
        <v>0</v>
      </c>
      <c r="BQ186" s="2">
        <v>20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0</v>
      </c>
      <c r="CA186" s="2">
        <v>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33"/>
        <v>0</v>
      </c>
      <c r="CQ186" s="2">
        <f t="shared" si="234"/>
        <v>9550.01</v>
      </c>
      <c r="CR186" s="2">
        <f t="shared" si="235"/>
        <v>0</v>
      </c>
      <c r="CS186" s="2">
        <f t="shared" si="236"/>
        <v>0</v>
      </c>
      <c r="CT186" s="2">
        <f t="shared" si="237"/>
        <v>0</v>
      </c>
      <c r="CU186" s="2">
        <f t="shared" si="238"/>
        <v>0</v>
      </c>
      <c r="CV186" s="2">
        <f t="shared" si="239"/>
        <v>0</v>
      </c>
      <c r="CW186" s="2">
        <f t="shared" si="240"/>
        <v>0</v>
      </c>
      <c r="CX186" s="2">
        <f t="shared" si="241"/>
        <v>0</v>
      </c>
      <c r="CY186" s="2">
        <f t="shared" si="242"/>
        <v>0</v>
      </c>
      <c r="CZ186" s="2">
        <f t="shared" si="243"/>
        <v>0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1009</v>
      </c>
      <c r="DV186" s="2" t="s">
        <v>72</v>
      </c>
      <c r="DW186" s="2" t="s">
        <v>72</v>
      </c>
      <c r="DX186" s="2">
        <v>1000</v>
      </c>
      <c r="DY186" s="2"/>
      <c r="DZ186" s="2"/>
      <c r="EA186" s="2"/>
      <c r="EB186" s="2"/>
      <c r="EC186" s="2"/>
      <c r="ED186" s="2"/>
      <c r="EE186" s="2">
        <v>32653291</v>
      </c>
      <c r="EF186" s="2">
        <v>20</v>
      </c>
      <c r="EG186" s="2" t="s">
        <v>47</v>
      </c>
      <c r="EH186" s="2">
        <v>0</v>
      </c>
      <c r="EI186" s="2" t="s">
        <v>6</v>
      </c>
      <c r="EJ186" s="2">
        <v>1</v>
      </c>
      <c r="EK186" s="2">
        <v>500001</v>
      </c>
      <c r="EL186" s="2" t="s">
        <v>48</v>
      </c>
      <c r="EM186" s="2" t="s">
        <v>49</v>
      </c>
      <c r="EN186" s="2"/>
      <c r="EO186" s="2" t="s">
        <v>6</v>
      </c>
      <c r="EP186" s="2"/>
      <c r="EQ186" s="2">
        <v>0</v>
      </c>
      <c r="ER186" s="2">
        <v>9550.01</v>
      </c>
      <c r="ES186" s="2">
        <v>9550.01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4"/>
        <v>0</v>
      </c>
      <c r="FS186" s="2">
        <v>0</v>
      </c>
      <c r="FT186" s="2"/>
      <c r="FU186" s="2"/>
      <c r="FV186" s="2"/>
      <c r="FW186" s="2"/>
      <c r="FX186" s="2">
        <v>0</v>
      </c>
      <c r="FY186" s="2">
        <v>0</v>
      </c>
      <c r="FZ186" s="2"/>
      <c r="GA186" s="2" t="s">
        <v>6</v>
      </c>
      <c r="GB186" s="2"/>
      <c r="GC186" s="2"/>
      <c r="GD186" s="2">
        <v>0</v>
      </c>
      <c r="GE186" s="2"/>
      <c r="GF186" s="2">
        <v>654489916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5"/>
        <v>0</v>
      </c>
      <c r="GM186" s="2">
        <f t="shared" si="246"/>
        <v>0</v>
      </c>
      <c r="GN186" s="2">
        <f t="shared" si="247"/>
        <v>0</v>
      </c>
      <c r="GO186" s="2">
        <f t="shared" si="248"/>
        <v>0</v>
      </c>
      <c r="GP186" s="2">
        <f t="shared" si="249"/>
        <v>0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50"/>
        <v>0</v>
      </c>
      <c r="GW186" s="2">
        <v>1</v>
      </c>
      <c r="GX186" s="2">
        <f t="shared" si="251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18</v>
      </c>
      <c r="B187">
        <v>1</v>
      </c>
      <c r="C187">
        <v>233</v>
      </c>
      <c r="E187" t="s">
        <v>263</v>
      </c>
      <c r="F187" t="s">
        <v>86</v>
      </c>
      <c r="G187" t="s">
        <v>87</v>
      </c>
      <c r="H187" t="s">
        <v>72</v>
      </c>
      <c r="I187">
        <f>I171*J187</f>
        <v>0</v>
      </c>
      <c r="J187">
        <v>0</v>
      </c>
      <c r="O187">
        <f t="shared" si="219"/>
        <v>0</v>
      </c>
      <c r="P187">
        <f t="shared" si="220"/>
        <v>0</v>
      </c>
      <c r="Q187">
        <f t="shared" si="221"/>
        <v>0</v>
      </c>
      <c r="R187">
        <f t="shared" si="222"/>
        <v>0</v>
      </c>
      <c r="S187">
        <f t="shared" si="223"/>
        <v>0</v>
      </c>
      <c r="T187">
        <f t="shared" si="224"/>
        <v>0</v>
      </c>
      <c r="U187">
        <f t="shared" si="225"/>
        <v>0</v>
      </c>
      <c r="V187">
        <f t="shared" si="226"/>
        <v>0</v>
      </c>
      <c r="W187">
        <f t="shared" si="227"/>
        <v>0</v>
      </c>
      <c r="X187">
        <f t="shared" si="228"/>
        <v>0</v>
      </c>
      <c r="Y187">
        <f t="shared" si="229"/>
        <v>0</v>
      </c>
      <c r="AA187">
        <v>34652952</v>
      </c>
      <c r="AB187">
        <f t="shared" si="230"/>
        <v>9550.01</v>
      </c>
      <c r="AC187">
        <f t="shared" si="213"/>
        <v>9550.01</v>
      </c>
      <c r="AD187">
        <f t="shared" si="214"/>
        <v>0</v>
      </c>
      <c r="AE187">
        <f t="shared" si="215"/>
        <v>0</v>
      </c>
      <c r="AF187">
        <f t="shared" si="216"/>
        <v>0</v>
      </c>
      <c r="AG187">
        <f t="shared" si="231"/>
        <v>0</v>
      </c>
      <c r="AH187">
        <f t="shared" si="217"/>
        <v>0</v>
      </c>
      <c r="AI187">
        <f t="shared" si="218"/>
        <v>0</v>
      </c>
      <c r="AJ187">
        <f t="shared" si="232"/>
        <v>0</v>
      </c>
      <c r="AK187">
        <v>9550.01</v>
      </c>
      <c r="AL187">
        <v>9550.01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v>7.5</v>
      </c>
      <c r="BD187" t="s">
        <v>6</v>
      </c>
      <c r="BE187" t="s">
        <v>6</v>
      </c>
      <c r="BF187" t="s">
        <v>6</v>
      </c>
      <c r="BG187" t="s">
        <v>6</v>
      </c>
      <c r="BH187">
        <v>3</v>
      </c>
      <c r="BI187">
        <v>1</v>
      </c>
      <c r="BJ187" t="s">
        <v>88</v>
      </c>
      <c r="BM187">
        <v>500001</v>
      </c>
      <c r="BN187">
        <v>0</v>
      </c>
      <c r="BO187" t="s">
        <v>6</v>
      </c>
      <c r="BP187">
        <v>0</v>
      </c>
      <c r="BQ187">
        <v>20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0</v>
      </c>
      <c r="CA187">
        <v>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33"/>
        <v>0</v>
      </c>
      <c r="CQ187">
        <f t="shared" si="234"/>
        <v>71625.074999999997</v>
      </c>
      <c r="CR187">
        <f t="shared" si="235"/>
        <v>0</v>
      </c>
      <c r="CS187">
        <f t="shared" si="236"/>
        <v>0</v>
      </c>
      <c r="CT187">
        <f t="shared" si="237"/>
        <v>0</v>
      </c>
      <c r="CU187">
        <f t="shared" si="238"/>
        <v>0</v>
      </c>
      <c r="CV187">
        <f t="shared" si="239"/>
        <v>0</v>
      </c>
      <c r="CW187">
        <f t="shared" si="240"/>
        <v>0</v>
      </c>
      <c r="CX187">
        <f t="shared" si="241"/>
        <v>0</v>
      </c>
      <c r="CY187">
        <f t="shared" si="242"/>
        <v>0</v>
      </c>
      <c r="CZ187">
        <f t="shared" si="243"/>
        <v>0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1009</v>
      </c>
      <c r="DV187" t="s">
        <v>72</v>
      </c>
      <c r="DW187" t="s">
        <v>72</v>
      </c>
      <c r="DX187">
        <v>1000</v>
      </c>
      <c r="EE187">
        <v>32653291</v>
      </c>
      <c r="EF187">
        <v>20</v>
      </c>
      <c r="EG187" t="s">
        <v>47</v>
      </c>
      <c r="EH187">
        <v>0</v>
      </c>
      <c r="EI187" t="s">
        <v>6</v>
      </c>
      <c r="EJ187">
        <v>1</v>
      </c>
      <c r="EK187">
        <v>500001</v>
      </c>
      <c r="EL187" t="s">
        <v>48</v>
      </c>
      <c r="EM187" t="s">
        <v>49</v>
      </c>
      <c r="EO187" t="s">
        <v>6</v>
      </c>
      <c r="EQ187">
        <v>0</v>
      </c>
      <c r="ER187">
        <v>9550.01</v>
      </c>
      <c r="ES187">
        <v>9550.01</v>
      </c>
      <c r="ET187">
        <v>0</v>
      </c>
      <c r="EU187">
        <v>0</v>
      </c>
      <c r="EV187">
        <v>0</v>
      </c>
      <c r="EW187">
        <v>0</v>
      </c>
      <c r="EX187">
        <v>0</v>
      </c>
      <c r="FQ187">
        <v>0</v>
      </c>
      <c r="FR187">
        <f t="shared" si="244"/>
        <v>0</v>
      </c>
      <c r="FS187">
        <v>0</v>
      </c>
      <c r="FX187">
        <v>0</v>
      </c>
      <c r="FY187">
        <v>0</v>
      </c>
      <c r="GA187" t="s">
        <v>6</v>
      </c>
      <c r="GD187">
        <v>0</v>
      </c>
      <c r="GF187">
        <v>654489916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5"/>
        <v>0</v>
      </c>
      <c r="GM187">
        <f t="shared" si="246"/>
        <v>0</v>
      </c>
      <c r="GN187">
        <f t="shared" si="247"/>
        <v>0</v>
      </c>
      <c r="GO187">
        <f t="shared" si="248"/>
        <v>0</v>
      </c>
      <c r="GP187">
        <f t="shared" si="249"/>
        <v>0</v>
      </c>
      <c r="GR187">
        <v>0</v>
      </c>
      <c r="GS187">
        <v>3</v>
      </c>
      <c r="GT187">
        <v>0</v>
      </c>
      <c r="GU187" t="s">
        <v>6</v>
      </c>
      <c r="GV187">
        <f t="shared" si="250"/>
        <v>0</v>
      </c>
      <c r="GW187">
        <v>1</v>
      </c>
      <c r="GX187">
        <f t="shared" si="251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220</v>
      </c>
      <c r="D188" s="2"/>
      <c r="E188" s="2" t="s">
        <v>264</v>
      </c>
      <c r="F188" s="2" t="s">
        <v>203</v>
      </c>
      <c r="G188" s="2" t="s">
        <v>204</v>
      </c>
      <c r="H188" s="2" t="s">
        <v>72</v>
      </c>
      <c r="I188" s="2">
        <f>I170*J188</f>
        <v>0</v>
      </c>
      <c r="J188" s="2">
        <v>0</v>
      </c>
      <c r="K188" s="2"/>
      <c r="L188" s="2"/>
      <c r="M188" s="2"/>
      <c r="N188" s="2"/>
      <c r="O188" s="2">
        <f t="shared" si="219"/>
        <v>0</v>
      </c>
      <c r="P188" s="2">
        <f t="shared" si="220"/>
        <v>0</v>
      </c>
      <c r="Q188" s="2">
        <f t="shared" si="221"/>
        <v>0</v>
      </c>
      <c r="R188" s="2">
        <f t="shared" si="222"/>
        <v>0</v>
      </c>
      <c r="S188" s="2">
        <f t="shared" si="223"/>
        <v>0</v>
      </c>
      <c r="T188" s="2">
        <f t="shared" si="224"/>
        <v>0</v>
      </c>
      <c r="U188" s="2">
        <f t="shared" si="225"/>
        <v>0</v>
      </c>
      <c r="V188" s="2">
        <f t="shared" si="226"/>
        <v>0</v>
      </c>
      <c r="W188" s="2">
        <f t="shared" si="227"/>
        <v>0</v>
      </c>
      <c r="X188" s="2">
        <f t="shared" si="228"/>
        <v>0</v>
      </c>
      <c r="Y188" s="2">
        <f t="shared" si="229"/>
        <v>0</v>
      </c>
      <c r="Z188" s="2"/>
      <c r="AA188" s="2">
        <v>34652951</v>
      </c>
      <c r="AB188" s="2">
        <f t="shared" si="230"/>
        <v>6667</v>
      </c>
      <c r="AC188" s="2">
        <f t="shared" si="213"/>
        <v>6667</v>
      </c>
      <c r="AD188" s="2">
        <f t="shared" si="214"/>
        <v>0</v>
      </c>
      <c r="AE188" s="2">
        <f t="shared" si="215"/>
        <v>0</v>
      </c>
      <c r="AF188" s="2">
        <f t="shared" si="216"/>
        <v>0</v>
      </c>
      <c r="AG188" s="2">
        <f t="shared" si="231"/>
        <v>0</v>
      </c>
      <c r="AH188" s="2">
        <f t="shared" si="217"/>
        <v>0</v>
      </c>
      <c r="AI188" s="2">
        <f t="shared" si="218"/>
        <v>0</v>
      </c>
      <c r="AJ188" s="2">
        <f t="shared" si="232"/>
        <v>0</v>
      </c>
      <c r="AK188" s="2">
        <v>6667</v>
      </c>
      <c r="AL188" s="2">
        <v>6667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175</v>
      </c>
      <c r="BK188" s="2"/>
      <c r="BL188" s="2"/>
      <c r="BM188" s="2">
        <v>500001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0</v>
      </c>
      <c r="CA188" s="2">
        <v>0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33"/>
        <v>0</v>
      </c>
      <c r="CQ188" s="2">
        <f t="shared" si="234"/>
        <v>6667</v>
      </c>
      <c r="CR188" s="2">
        <f t="shared" si="235"/>
        <v>0</v>
      </c>
      <c r="CS188" s="2">
        <f t="shared" si="236"/>
        <v>0</v>
      </c>
      <c r="CT188" s="2">
        <f t="shared" si="237"/>
        <v>0</v>
      </c>
      <c r="CU188" s="2">
        <f t="shared" si="238"/>
        <v>0</v>
      </c>
      <c r="CV188" s="2">
        <f t="shared" si="239"/>
        <v>0</v>
      </c>
      <c r="CW188" s="2">
        <f t="shared" si="240"/>
        <v>0</v>
      </c>
      <c r="CX188" s="2">
        <f t="shared" si="241"/>
        <v>0</v>
      </c>
      <c r="CY188" s="2">
        <f t="shared" si="242"/>
        <v>0</v>
      </c>
      <c r="CZ188" s="2">
        <f t="shared" si="243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1009</v>
      </c>
      <c r="DV188" s="2" t="s">
        <v>72</v>
      </c>
      <c r="DW188" s="2" t="s">
        <v>72</v>
      </c>
      <c r="DX188" s="2">
        <v>1000</v>
      </c>
      <c r="DY188" s="2"/>
      <c r="DZ188" s="2"/>
      <c r="EA188" s="2"/>
      <c r="EB188" s="2"/>
      <c r="EC188" s="2"/>
      <c r="ED188" s="2"/>
      <c r="EE188" s="2">
        <v>32653291</v>
      </c>
      <c r="EF188" s="2">
        <v>20</v>
      </c>
      <c r="EG188" s="2" t="s">
        <v>47</v>
      </c>
      <c r="EH188" s="2">
        <v>0</v>
      </c>
      <c r="EI188" s="2" t="s">
        <v>6</v>
      </c>
      <c r="EJ188" s="2">
        <v>1</v>
      </c>
      <c r="EK188" s="2">
        <v>500001</v>
      </c>
      <c r="EL188" s="2" t="s">
        <v>48</v>
      </c>
      <c r="EM188" s="2" t="s">
        <v>49</v>
      </c>
      <c r="EN188" s="2"/>
      <c r="EO188" s="2" t="s">
        <v>6</v>
      </c>
      <c r="EP188" s="2"/>
      <c r="EQ188" s="2">
        <v>0</v>
      </c>
      <c r="ER188" s="2">
        <v>6667</v>
      </c>
      <c r="ES188" s="2">
        <v>6667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4"/>
        <v>0</v>
      </c>
      <c r="FS188" s="2">
        <v>0</v>
      </c>
      <c r="FT188" s="2"/>
      <c r="FU188" s="2"/>
      <c r="FV188" s="2"/>
      <c r="FW188" s="2"/>
      <c r="FX188" s="2">
        <v>0</v>
      </c>
      <c r="FY188" s="2">
        <v>0</v>
      </c>
      <c r="FZ188" s="2"/>
      <c r="GA188" s="2" t="s">
        <v>6</v>
      </c>
      <c r="GB188" s="2"/>
      <c r="GC188" s="2"/>
      <c r="GD188" s="2">
        <v>0</v>
      </c>
      <c r="GE188" s="2"/>
      <c r="GF188" s="2">
        <v>-2124557522</v>
      </c>
      <c r="GG188" s="2">
        <v>2</v>
      </c>
      <c r="GH188" s="2">
        <v>1</v>
      </c>
      <c r="GI188" s="2">
        <v>-2</v>
      </c>
      <c r="GJ188" s="2">
        <v>0</v>
      </c>
      <c r="GK188" s="2">
        <f>ROUND(R188*(R12)/100,0)</f>
        <v>0</v>
      </c>
      <c r="GL188" s="2">
        <f t="shared" si="245"/>
        <v>0</v>
      </c>
      <c r="GM188" s="2">
        <f t="shared" si="246"/>
        <v>0</v>
      </c>
      <c r="GN188" s="2">
        <f t="shared" si="247"/>
        <v>0</v>
      </c>
      <c r="GO188" s="2">
        <f t="shared" si="248"/>
        <v>0</v>
      </c>
      <c r="GP188" s="2">
        <f t="shared" si="249"/>
        <v>0</v>
      </c>
      <c r="GQ188" s="2"/>
      <c r="GR188" s="2">
        <v>0</v>
      </c>
      <c r="GS188" s="2">
        <v>3</v>
      </c>
      <c r="GT188" s="2">
        <v>0</v>
      </c>
      <c r="GU188" s="2" t="s">
        <v>6</v>
      </c>
      <c r="GV188" s="2">
        <f t="shared" si="250"/>
        <v>0</v>
      </c>
      <c r="GW188" s="2">
        <v>1</v>
      </c>
      <c r="GX188" s="2">
        <f t="shared" si="251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234</v>
      </c>
      <c r="E189" t="s">
        <v>264</v>
      </c>
      <c r="F189" t="s">
        <v>203</v>
      </c>
      <c r="G189" t="s">
        <v>204</v>
      </c>
      <c r="H189" t="s">
        <v>72</v>
      </c>
      <c r="I189">
        <f>I171*J189</f>
        <v>0</v>
      </c>
      <c r="J189">
        <v>0</v>
      </c>
      <c r="O189">
        <f t="shared" si="219"/>
        <v>0</v>
      </c>
      <c r="P189">
        <f t="shared" si="220"/>
        <v>0</v>
      </c>
      <c r="Q189">
        <f t="shared" si="221"/>
        <v>0</v>
      </c>
      <c r="R189">
        <f t="shared" si="222"/>
        <v>0</v>
      </c>
      <c r="S189">
        <f t="shared" si="223"/>
        <v>0</v>
      </c>
      <c r="T189">
        <f t="shared" si="224"/>
        <v>0</v>
      </c>
      <c r="U189">
        <f t="shared" si="225"/>
        <v>0</v>
      </c>
      <c r="V189">
        <f t="shared" si="226"/>
        <v>0</v>
      </c>
      <c r="W189">
        <f t="shared" si="227"/>
        <v>0</v>
      </c>
      <c r="X189">
        <f t="shared" si="228"/>
        <v>0</v>
      </c>
      <c r="Y189">
        <f t="shared" si="229"/>
        <v>0</v>
      </c>
      <c r="AA189">
        <v>34652952</v>
      </c>
      <c r="AB189">
        <f t="shared" si="230"/>
        <v>6667</v>
      </c>
      <c r="AC189">
        <f t="shared" si="213"/>
        <v>6667</v>
      </c>
      <c r="AD189">
        <f t="shared" si="214"/>
        <v>0</v>
      </c>
      <c r="AE189">
        <f t="shared" si="215"/>
        <v>0</v>
      </c>
      <c r="AF189">
        <f t="shared" si="216"/>
        <v>0</v>
      </c>
      <c r="AG189">
        <f t="shared" si="231"/>
        <v>0</v>
      </c>
      <c r="AH189">
        <f t="shared" si="217"/>
        <v>0</v>
      </c>
      <c r="AI189">
        <f t="shared" si="218"/>
        <v>0</v>
      </c>
      <c r="AJ189">
        <f t="shared" si="232"/>
        <v>0</v>
      </c>
      <c r="AK189">
        <v>6667</v>
      </c>
      <c r="AL189">
        <v>6667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175</v>
      </c>
      <c r="BM189">
        <v>500001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0</v>
      </c>
      <c r="CA189">
        <v>0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33"/>
        <v>0</v>
      </c>
      <c r="CQ189">
        <f t="shared" si="234"/>
        <v>50002.5</v>
      </c>
      <c r="CR189">
        <f t="shared" si="235"/>
        <v>0</v>
      </c>
      <c r="CS189">
        <f t="shared" si="236"/>
        <v>0</v>
      </c>
      <c r="CT189">
        <f t="shared" si="237"/>
        <v>0</v>
      </c>
      <c r="CU189">
        <f t="shared" si="238"/>
        <v>0</v>
      </c>
      <c r="CV189">
        <f t="shared" si="239"/>
        <v>0</v>
      </c>
      <c r="CW189">
        <f t="shared" si="240"/>
        <v>0</v>
      </c>
      <c r="CX189">
        <f t="shared" si="241"/>
        <v>0</v>
      </c>
      <c r="CY189">
        <f t="shared" si="242"/>
        <v>0</v>
      </c>
      <c r="CZ189">
        <f t="shared" si="243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1009</v>
      </c>
      <c r="DV189" t="s">
        <v>72</v>
      </c>
      <c r="DW189" t="s">
        <v>72</v>
      </c>
      <c r="DX189">
        <v>1000</v>
      </c>
      <c r="EE189">
        <v>32653291</v>
      </c>
      <c r="EF189">
        <v>20</v>
      </c>
      <c r="EG189" t="s">
        <v>47</v>
      </c>
      <c r="EH189">
        <v>0</v>
      </c>
      <c r="EI189" t="s">
        <v>6</v>
      </c>
      <c r="EJ189">
        <v>1</v>
      </c>
      <c r="EK189">
        <v>500001</v>
      </c>
      <c r="EL189" t="s">
        <v>48</v>
      </c>
      <c r="EM189" t="s">
        <v>49</v>
      </c>
      <c r="EO189" t="s">
        <v>6</v>
      </c>
      <c r="EQ189">
        <v>0</v>
      </c>
      <c r="ER189">
        <v>6667</v>
      </c>
      <c r="ES189">
        <v>6667</v>
      </c>
      <c r="ET189">
        <v>0</v>
      </c>
      <c r="EU189">
        <v>0</v>
      </c>
      <c r="EV189">
        <v>0</v>
      </c>
      <c r="EW189">
        <v>0</v>
      </c>
      <c r="EX189">
        <v>0</v>
      </c>
      <c r="FQ189">
        <v>0</v>
      </c>
      <c r="FR189">
        <f t="shared" si="244"/>
        <v>0</v>
      </c>
      <c r="FS189">
        <v>0</v>
      </c>
      <c r="FX189">
        <v>0</v>
      </c>
      <c r="FY189">
        <v>0</v>
      </c>
      <c r="GA189" t="s">
        <v>6</v>
      </c>
      <c r="GD189">
        <v>0</v>
      </c>
      <c r="GF189">
        <v>-2124557522</v>
      </c>
      <c r="GG189">
        <v>2</v>
      </c>
      <c r="GH189">
        <v>1</v>
      </c>
      <c r="GI189">
        <v>4</v>
      </c>
      <c r="GJ189">
        <v>0</v>
      </c>
      <c r="GK189">
        <f>ROUND(R189*(S12)/100,0)</f>
        <v>0</v>
      </c>
      <c r="GL189">
        <f t="shared" si="245"/>
        <v>0</v>
      </c>
      <c r="GM189">
        <f t="shared" si="246"/>
        <v>0</v>
      </c>
      <c r="GN189">
        <f t="shared" si="247"/>
        <v>0</v>
      </c>
      <c r="GO189">
        <f t="shared" si="248"/>
        <v>0</v>
      </c>
      <c r="GP189">
        <f t="shared" si="249"/>
        <v>0</v>
      </c>
      <c r="GR189">
        <v>0</v>
      </c>
      <c r="GS189">
        <v>3</v>
      </c>
      <c r="GT189">
        <v>0</v>
      </c>
      <c r="GU189" t="s">
        <v>6</v>
      </c>
      <c r="GV189">
        <f t="shared" si="250"/>
        <v>0</v>
      </c>
      <c r="GW189">
        <v>1</v>
      </c>
      <c r="GX189">
        <f t="shared" si="251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221</v>
      </c>
      <c r="D190" s="2"/>
      <c r="E190" s="2" t="s">
        <v>265</v>
      </c>
      <c r="F190" s="2" t="s">
        <v>98</v>
      </c>
      <c r="G190" s="2" t="s">
        <v>99</v>
      </c>
      <c r="H190" s="2" t="s">
        <v>45</v>
      </c>
      <c r="I190" s="2">
        <f>I170*J190</f>
        <v>0</v>
      </c>
      <c r="J190" s="2">
        <v>0</v>
      </c>
      <c r="K190" s="2"/>
      <c r="L190" s="2"/>
      <c r="M190" s="2"/>
      <c r="N190" s="2"/>
      <c r="O190" s="2">
        <f t="shared" si="219"/>
        <v>0</v>
      </c>
      <c r="P190" s="2">
        <f t="shared" si="220"/>
        <v>0</v>
      </c>
      <c r="Q190" s="2">
        <f t="shared" si="221"/>
        <v>0</v>
      </c>
      <c r="R190" s="2">
        <f t="shared" si="222"/>
        <v>0</v>
      </c>
      <c r="S190" s="2">
        <f t="shared" si="223"/>
        <v>0</v>
      </c>
      <c r="T190" s="2">
        <f t="shared" si="224"/>
        <v>0</v>
      </c>
      <c r="U190" s="2">
        <f t="shared" si="225"/>
        <v>0</v>
      </c>
      <c r="V190" s="2">
        <f t="shared" si="226"/>
        <v>0</v>
      </c>
      <c r="W190" s="2">
        <f t="shared" si="227"/>
        <v>0</v>
      </c>
      <c r="X190" s="2">
        <f t="shared" si="228"/>
        <v>0</v>
      </c>
      <c r="Y190" s="2">
        <f t="shared" si="229"/>
        <v>0</v>
      </c>
      <c r="Z190" s="2"/>
      <c r="AA190" s="2">
        <v>34652951</v>
      </c>
      <c r="AB190" s="2">
        <f t="shared" si="230"/>
        <v>0</v>
      </c>
      <c r="AC190" s="2">
        <f t="shared" si="213"/>
        <v>0</v>
      </c>
      <c r="AD190" s="2">
        <f t="shared" si="214"/>
        <v>0</v>
      </c>
      <c r="AE190" s="2">
        <f t="shared" si="215"/>
        <v>0</v>
      </c>
      <c r="AF190" s="2">
        <f t="shared" si="216"/>
        <v>0</v>
      </c>
      <c r="AG190" s="2">
        <f t="shared" si="231"/>
        <v>0</v>
      </c>
      <c r="AH190" s="2">
        <f t="shared" si="217"/>
        <v>0</v>
      </c>
      <c r="AI190" s="2">
        <f t="shared" si="218"/>
        <v>0</v>
      </c>
      <c r="AJ190" s="2">
        <f t="shared" si="232"/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106</v>
      </c>
      <c r="AU190" s="2">
        <v>65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6</v>
      </c>
      <c r="BK190" s="2"/>
      <c r="BL190" s="2"/>
      <c r="BM190" s="2">
        <v>0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106</v>
      </c>
      <c r="CA190" s="2">
        <v>65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33"/>
        <v>0</v>
      </c>
      <c r="CQ190" s="2">
        <f t="shared" si="234"/>
        <v>0</v>
      </c>
      <c r="CR190" s="2">
        <f t="shared" si="235"/>
        <v>0</v>
      </c>
      <c r="CS190" s="2">
        <f t="shared" si="236"/>
        <v>0</v>
      </c>
      <c r="CT190" s="2">
        <f t="shared" si="237"/>
        <v>0</v>
      </c>
      <c r="CU190" s="2">
        <f t="shared" si="238"/>
        <v>0</v>
      </c>
      <c r="CV190" s="2">
        <f t="shared" si="239"/>
        <v>0</v>
      </c>
      <c r="CW190" s="2">
        <f t="shared" si="240"/>
        <v>0</v>
      </c>
      <c r="CX190" s="2">
        <f t="shared" si="241"/>
        <v>0</v>
      </c>
      <c r="CY190" s="2">
        <f t="shared" si="242"/>
        <v>0</v>
      </c>
      <c r="CZ190" s="2">
        <f t="shared" si="243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1010</v>
      </c>
      <c r="DV190" s="2" t="s">
        <v>45</v>
      </c>
      <c r="DW190" s="2" t="s">
        <v>45</v>
      </c>
      <c r="DX190" s="2">
        <v>1</v>
      </c>
      <c r="DY190" s="2"/>
      <c r="DZ190" s="2"/>
      <c r="EA190" s="2"/>
      <c r="EB190" s="2"/>
      <c r="EC190" s="2"/>
      <c r="ED190" s="2"/>
      <c r="EE190" s="2">
        <v>32653299</v>
      </c>
      <c r="EF190" s="2">
        <v>20</v>
      </c>
      <c r="EG190" s="2" t="s">
        <v>47</v>
      </c>
      <c r="EH190" s="2">
        <v>0</v>
      </c>
      <c r="EI190" s="2" t="s">
        <v>6</v>
      </c>
      <c r="EJ190" s="2">
        <v>1</v>
      </c>
      <c r="EK190" s="2">
        <v>0</v>
      </c>
      <c r="EL190" s="2" t="s">
        <v>73</v>
      </c>
      <c r="EM190" s="2" t="s">
        <v>74</v>
      </c>
      <c r="EN190" s="2"/>
      <c r="EO190" s="2" t="s">
        <v>6</v>
      </c>
      <c r="EP190" s="2"/>
      <c r="EQ190" s="2">
        <v>0</v>
      </c>
      <c r="ER190" s="2">
        <v>0</v>
      </c>
      <c r="ES190" s="2">
        <v>0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4"/>
        <v>0</v>
      </c>
      <c r="FS190" s="2">
        <v>0</v>
      </c>
      <c r="FT190" s="2"/>
      <c r="FU190" s="2"/>
      <c r="FV190" s="2"/>
      <c r="FW190" s="2"/>
      <c r="FX190" s="2">
        <v>106</v>
      </c>
      <c r="FY190" s="2">
        <v>65</v>
      </c>
      <c r="FZ190" s="2"/>
      <c r="GA190" s="2" t="s">
        <v>6</v>
      </c>
      <c r="GB190" s="2"/>
      <c r="GC190" s="2"/>
      <c r="GD190" s="2">
        <v>0</v>
      </c>
      <c r="GE190" s="2"/>
      <c r="GF190" s="2">
        <v>-1974579473</v>
      </c>
      <c r="GG190" s="2">
        <v>2</v>
      </c>
      <c r="GH190" s="2">
        <v>1</v>
      </c>
      <c r="GI190" s="2">
        <v>-2</v>
      </c>
      <c r="GJ190" s="2">
        <v>0</v>
      </c>
      <c r="GK190" s="2">
        <f>ROUND(R190*(R12)/100,0)</f>
        <v>0</v>
      </c>
      <c r="GL190" s="2">
        <f t="shared" si="245"/>
        <v>0</v>
      </c>
      <c r="GM190" s="2">
        <f t="shared" si="246"/>
        <v>0</v>
      </c>
      <c r="GN190" s="2">
        <f t="shared" si="247"/>
        <v>0</v>
      </c>
      <c r="GO190" s="2">
        <f t="shared" si="248"/>
        <v>0</v>
      </c>
      <c r="GP190" s="2">
        <f t="shared" si="249"/>
        <v>0</v>
      </c>
      <c r="GQ190" s="2"/>
      <c r="GR190" s="2">
        <v>0</v>
      </c>
      <c r="GS190" s="2">
        <v>3</v>
      </c>
      <c r="GT190" s="2">
        <v>0</v>
      </c>
      <c r="GU190" s="2" t="s">
        <v>6</v>
      </c>
      <c r="GV190" s="2">
        <f t="shared" si="250"/>
        <v>0</v>
      </c>
      <c r="GW190" s="2">
        <v>1</v>
      </c>
      <c r="GX190" s="2">
        <f t="shared" si="251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235</v>
      </c>
      <c r="E191" t="s">
        <v>265</v>
      </c>
      <c r="F191" t="s">
        <v>98</v>
      </c>
      <c r="G191" t="s">
        <v>99</v>
      </c>
      <c r="H191" t="s">
        <v>45</v>
      </c>
      <c r="I191">
        <f>I171*J191</f>
        <v>0</v>
      </c>
      <c r="J191">
        <v>0</v>
      </c>
      <c r="O191">
        <f t="shared" si="219"/>
        <v>0</v>
      </c>
      <c r="P191">
        <f t="shared" si="220"/>
        <v>0</v>
      </c>
      <c r="Q191">
        <f t="shared" si="221"/>
        <v>0</v>
      </c>
      <c r="R191">
        <f t="shared" si="222"/>
        <v>0</v>
      </c>
      <c r="S191">
        <f t="shared" si="223"/>
        <v>0</v>
      </c>
      <c r="T191">
        <f t="shared" si="224"/>
        <v>0</v>
      </c>
      <c r="U191">
        <f t="shared" si="225"/>
        <v>0</v>
      </c>
      <c r="V191">
        <f t="shared" si="226"/>
        <v>0</v>
      </c>
      <c r="W191">
        <f t="shared" si="227"/>
        <v>0</v>
      </c>
      <c r="X191">
        <f t="shared" si="228"/>
        <v>0</v>
      </c>
      <c r="Y191">
        <f t="shared" si="229"/>
        <v>0</v>
      </c>
      <c r="AA191">
        <v>34652952</v>
      </c>
      <c r="AB191">
        <f t="shared" si="230"/>
        <v>0</v>
      </c>
      <c r="AC191">
        <f t="shared" si="213"/>
        <v>0</v>
      </c>
      <c r="AD191">
        <f t="shared" si="214"/>
        <v>0</v>
      </c>
      <c r="AE191">
        <f t="shared" si="215"/>
        <v>0</v>
      </c>
      <c r="AF191">
        <f t="shared" si="216"/>
        <v>0</v>
      </c>
      <c r="AG191">
        <f t="shared" si="231"/>
        <v>0</v>
      </c>
      <c r="AH191">
        <f t="shared" si="217"/>
        <v>0</v>
      </c>
      <c r="AI191">
        <f t="shared" si="218"/>
        <v>0</v>
      </c>
      <c r="AJ191">
        <f t="shared" si="232"/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90</v>
      </c>
      <c r="AU191">
        <v>52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6</v>
      </c>
      <c r="BM191">
        <v>0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106</v>
      </c>
      <c r="CA191">
        <v>65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33"/>
        <v>0</v>
      </c>
      <c r="CQ191">
        <f t="shared" si="234"/>
        <v>0</v>
      </c>
      <c r="CR191">
        <f t="shared" si="235"/>
        <v>0</v>
      </c>
      <c r="CS191">
        <f t="shared" si="236"/>
        <v>0</v>
      </c>
      <c r="CT191">
        <f t="shared" si="237"/>
        <v>0</v>
      </c>
      <c r="CU191">
        <f t="shared" si="238"/>
        <v>0</v>
      </c>
      <c r="CV191">
        <f t="shared" si="239"/>
        <v>0</v>
      </c>
      <c r="CW191">
        <f t="shared" si="240"/>
        <v>0</v>
      </c>
      <c r="CX191">
        <f t="shared" si="241"/>
        <v>0</v>
      </c>
      <c r="CY191">
        <f t="shared" si="242"/>
        <v>0</v>
      </c>
      <c r="CZ191">
        <f t="shared" si="243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1010</v>
      </c>
      <c r="DV191" t="s">
        <v>45</v>
      </c>
      <c r="DW191" t="s">
        <v>45</v>
      </c>
      <c r="DX191">
        <v>1</v>
      </c>
      <c r="EE191">
        <v>32653299</v>
      </c>
      <c r="EF191">
        <v>20</v>
      </c>
      <c r="EG191" t="s">
        <v>47</v>
      </c>
      <c r="EH191">
        <v>0</v>
      </c>
      <c r="EI191" t="s">
        <v>6</v>
      </c>
      <c r="EJ191">
        <v>1</v>
      </c>
      <c r="EK191">
        <v>0</v>
      </c>
      <c r="EL191" t="s">
        <v>73</v>
      </c>
      <c r="EM191" t="s">
        <v>74</v>
      </c>
      <c r="EO191" t="s">
        <v>6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FQ191">
        <v>0</v>
      </c>
      <c r="FR191">
        <f t="shared" si="244"/>
        <v>0</v>
      </c>
      <c r="FS191">
        <v>0</v>
      </c>
      <c r="FV191" t="s">
        <v>24</v>
      </c>
      <c r="FW191" t="s">
        <v>25</v>
      </c>
      <c r="FX191">
        <v>106</v>
      </c>
      <c r="FY191">
        <v>65</v>
      </c>
      <c r="GA191" t="s">
        <v>6</v>
      </c>
      <c r="GD191">
        <v>0</v>
      </c>
      <c r="GF191">
        <v>-1974579473</v>
      </c>
      <c r="GG191">
        <v>2</v>
      </c>
      <c r="GH191">
        <v>1</v>
      </c>
      <c r="GI191">
        <v>4</v>
      </c>
      <c r="GJ191">
        <v>0</v>
      </c>
      <c r="GK191">
        <f>ROUND(R191*(S12)/100,0)</f>
        <v>0</v>
      </c>
      <c r="GL191">
        <f t="shared" si="245"/>
        <v>0</v>
      </c>
      <c r="GM191">
        <f t="shared" si="246"/>
        <v>0</v>
      </c>
      <c r="GN191">
        <f t="shared" si="247"/>
        <v>0</v>
      </c>
      <c r="GO191">
        <f t="shared" si="248"/>
        <v>0</v>
      </c>
      <c r="GP191">
        <f t="shared" si="249"/>
        <v>0</v>
      </c>
      <c r="GR191">
        <v>0</v>
      </c>
      <c r="GS191">
        <v>3</v>
      </c>
      <c r="GT191">
        <v>0</v>
      </c>
      <c r="GU191" t="s">
        <v>6</v>
      </c>
      <c r="GV191">
        <f t="shared" si="250"/>
        <v>0</v>
      </c>
      <c r="GW191">
        <v>1</v>
      </c>
      <c r="GX191">
        <f t="shared" si="251"/>
        <v>0</v>
      </c>
      <c r="HA191">
        <v>0</v>
      </c>
      <c r="HB191">
        <v>0</v>
      </c>
      <c r="IK191">
        <v>0</v>
      </c>
    </row>
    <row r="192" spans="1:255" x14ac:dyDescent="0.2">
      <c r="A192" s="2">
        <v>17</v>
      </c>
      <c r="B192" s="2">
        <v>1</v>
      </c>
      <c r="C192" s="2">
        <f>ROW(SmtRes!A246)</f>
        <v>246</v>
      </c>
      <c r="D192" s="2">
        <f>ROW(EtalonRes!A231)</f>
        <v>231</v>
      </c>
      <c r="E192" s="2" t="s">
        <v>266</v>
      </c>
      <c r="F192" s="2" t="s">
        <v>267</v>
      </c>
      <c r="G192" s="2" t="s">
        <v>268</v>
      </c>
      <c r="H192" s="2" t="s">
        <v>17</v>
      </c>
      <c r="I192" s="2">
        <f>'1.Смета.или.Акт'!E200</f>
        <v>21</v>
      </c>
      <c r="J192" s="2">
        <v>0</v>
      </c>
      <c r="K192" s="2"/>
      <c r="L192" s="2"/>
      <c r="M192" s="2"/>
      <c r="N192" s="2"/>
      <c r="O192" s="2">
        <f t="shared" si="219"/>
        <v>3024</v>
      </c>
      <c r="P192" s="2">
        <f t="shared" si="220"/>
        <v>0</v>
      </c>
      <c r="Q192" s="2">
        <f t="shared" si="221"/>
        <v>2851</v>
      </c>
      <c r="R192" s="2">
        <f t="shared" si="222"/>
        <v>155</v>
      </c>
      <c r="S192" s="2">
        <f t="shared" si="223"/>
        <v>173</v>
      </c>
      <c r="T192" s="2">
        <f t="shared" si="224"/>
        <v>0</v>
      </c>
      <c r="U192" s="2">
        <f t="shared" si="225"/>
        <v>20.411999999999999</v>
      </c>
      <c r="V192" s="2">
        <f t="shared" si="226"/>
        <v>12.81</v>
      </c>
      <c r="W192" s="2">
        <f t="shared" si="227"/>
        <v>0</v>
      </c>
      <c r="X192" s="2">
        <f t="shared" si="228"/>
        <v>344</v>
      </c>
      <c r="Y192" s="2">
        <f t="shared" si="229"/>
        <v>197</v>
      </c>
      <c r="Z192" s="2"/>
      <c r="AA192" s="2">
        <v>34652951</v>
      </c>
      <c r="AB192" s="2">
        <f t="shared" si="230"/>
        <v>144</v>
      </c>
      <c r="AC192" s="2">
        <f>ROUND((ES192+(SUM(SmtRes!BC239:'SmtRes'!BC246)+SUM(EtalonRes!AL225:'EtalonRes'!AL231))),2)</f>
        <v>0</v>
      </c>
      <c r="AD192" s="2">
        <f>ROUND(((((ET192*1.2))-((EU192*1.2)))+AE192),2)</f>
        <v>135.78</v>
      </c>
      <c r="AE192" s="2">
        <f>ROUND(((EU192*1.2)),2)</f>
        <v>7.37</v>
      </c>
      <c r="AF192" s="2">
        <f>ROUND(((EV192*1.2)),2)</f>
        <v>8.2200000000000006</v>
      </c>
      <c r="AG192" s="2">
        <f t="shared" si="231"/>
        <v>0</v>
      </c>
      <c r="AH192" s="2">
        <f>((EW192*1.2))</f>
        <v>0.97199999999999998</v>
      </c>
      <c r="AI192" s="2">
        <f>((EX192*1.2)+(SUM(SmtRes!BH239:'SmtRes'!BH246)+SUM(EtalonRes!AQ225:'EtalonRes'!AQ231)))</f>
        <v>0.61</v>
      </c>
      <c r="AJ192" s="2">
        <f t="shared" si="232"/>
        <v>0</v>
      </c>
      <c r="AK192" s="2">
        <v>152.85</v>
      </c>
      <c r="AL192" s="2">
        <v>32.85</v>
      </c>
      <c r="AM192" s="2">
        <v>113.15</v>
      </c>
      <c r="AN192" s="2">
        <v>6.14</v>
      </c>
      <c r="AO192" s="2">
        <v>6.85</v>
      </c>
      <c r="AP192" s="2">
        <v>0</v>
      </c>
      <c r="AQ192" s="2">
        <v>0.81</v>
      </c>
      <c r="AR192" s="2">
        <v>0.61</v>
      </c>
      <c r="AS192" s="2">
        <v>0</v>
      </c>
      <c r="AT192" s="2">
        <v>105</v>
      </c>
      <c r="AU192" s="2">
        <v>60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0</v>
      </c>
      <c r="BI192" s="2">
        <v>1</v>
      </c>
      <c r="BJ192" s="2" t="s">
        <v>269</v>
      </c>
      <c r="BK192" s="2"/>
      <c r="BL192" s="2"/>
      <c r="BM192" s="2">
        <v>33001</v>
      </c>
      <c r="BN192" s="2">
        <v>0</v>
      </c>
      <c r="BO192" s="2" t="s">
        <v>6</v>
      </c>
      <c r="BP192" s="2">
        <v>0</v>
      </c>
      <c r="BQ192" s="2">
        <v>1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105</v>
      </c>
      <c r="CA192" s="2">
        <v>60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491</v>
      </c>
      <c r="CO192" s="2">
        <v>0</v>
      </c>
      <c r="CP192" s="2">
        <f t="shared" si="233"/>
        <v>3024</v>
      </c>
      <c r="CQ192" s="2">
        <f t="shared" si="234"/>
        <v>0</v>
      </c>
      <c r="CR192" s="2">
        <f t="shared" si="235"/>
        <v>135.78</v>
      </c>
      <c r="CS192" s="2">
        <f t="shared" si="236"/>
        <v>7.37</v>
      </c>
      <c r="CT192" s="2">
        <f t="shared" si="237"/>
        <v>8.2200000000000006</v>
      </c>
      <c r="CU192" s="2">
        <f t="shared" si="238"/>
        <v>0</v>
      </c>
      <c r="CV192" s="2">
        <f t="shared" si="239"/>
        <v>0.97199999999999998</v>
      </c>
      <c r="CW192" s="2">
        <f t="shared" si="240"/>
        <v>0.61</v>
      </c>
      <c r="CX192" s="2">
        <f t="shared" si="241"/>
        <v>0</v>
      </c>
      <c r="CY192" s="2">
        <f t="shared" si="242"/>
        <v>344.4</v>
      </c>
      <c r="CZ192" s="2">
        <f t="shared" si="243"/>
        <v>196.8</v>
      </c>
      <c r="DA192" s="2"/>
      <c r="DB192" s="2"/>
      <c r="DC192" s="2" t="s">
        <v>6</v>
      </c>
      <c r="DD192" s="2" t="s">
        <v>6</v>
      </c>
      <c r="DE192" s="2" t="s">
        <v>19</v>
      </c>
      <c r="DF192" s="2" t="s">
        <v>19</v>
      </c>
      <c r="DG192" s="2" t="s">
        <v>19</v>
      </c>
      <c r="DH192" s="2" t="s">
        <v>6</v>
      </c>
      <c r="DI192" s="2" t="s">
        <v>19</v>
      </c>
      <c r="DJ192" s="2" t="s">
        <v>19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1013</v>
      </c>
      <c r="DV192" s="2" t="s">
        <v>17</v>
      </c>
      <c r="DW192" s="2" t="s">
        <v>17</v>
      </c>
      <c r="DX192" s="2">
        <v>1</v>
      </c>
      <c r="DY192" s="2"/>
      <c r="DZ192" s="2"/>
      <c r="EA192" s="2"/>
      <c r="EB192" s="2"/>
      <c r="EC192" s="2"/>
      <c r="ED192" s="2"/>
      <c r="EE192" s="2">
        <v>32653413</v>
      </c>
      <c r="EF192" s="2">
        <v>1</v>
      </c>
      <c r="EG192" s="2" t="s">
        <v>20</v>
      </c>
      <c r="EH192" s="2">
        <v>0</v>
      </c>
      <c r="EI192" s="2" t="s">
        <v>6</v>
      </c>
      <c r="EJ192" s="2">
        <v>1</v>
      </c>
      <c r="EK192" s="2">
        <v>33001</v>
      </c>
      <c r="EL192" s="2" t="s">
        <v>21</v>
      </c>
      <c r="EM192" s="2" t="s">
        <v>22</v>
      </c>
      <c r="EN192" s="2"/>
      <c r="EO192" s="2" t="s">
        <v>23</v>
      </c>
      <c r="EP192" s="2"/>
      <c r="EQ192" s="2">
        <v>0</v>
      </c>
      <c r="ER192" s="2">
        <v>152.85</v>
      </c>
      <c r="ES192" s="2">
        <v>32.85</v>
      </c>
      <c r="ET192" s="2">
        <v>113.15</v>
      </c>
      <c r="EU192" s="2">
        <v>6.14</v>
      </c>
      <c r="EV192" s="2">
        <v>6.85</v>
      </c>
      <c r="EW192" s="2">
        <v>0.81</v>
      </c>
      <c r="EX192" s="2">
        <v>0.61</v>
      </c>
      <c r="EY192" s="2">
        <v>1</v>
      </c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4"/>
        <v>0</v>
      </c>
      <c r="FS192" s="2">
        <v>0</v>
      </c>
      <c r="FT192" s="2"/>
      <c r="FU192" s="2"/>
      <c r="FV192" s="2"/>
      <c r="FW192" s="2"/>
      <c r="FX192" s="2">
        <v>105</v>
      </c>
      <c r="FY192" s="2">
        <v>60</v>
      </c>
      <c r="FZ192" s="2"/>
      <c r="GA192" s="2" t="s">
        <v>6</v>
      </c>
      <c r="GB192" s="2"/>
      <c r="GC192" s="2"/>
      <c r="GD192" s="2">
        <v>0</v>
      </c>
      <c r="GE192" s="2"/>
      <c r="GF192" s="2">
        <v>-2035564384</v>
      </c>
      <c r="GG192" s="2">
        <v>2</v>
      </c>
      <c r="GH192" s="2">
        <v>1</v>
      </c>
      <c r="GI192" s="2">
        <v>-2</v>
      </c>
      <c r="GJ192" s="2">
        <v>0</v>
      </c>
      <c r="GK192" s="2">
        <f>ROUND(R192*(R12)/100,0)</f>
        <v>0</v>
      </c>
      <c r="GL192" s="2">
        <f t="shared" si="245"/>
        <v>0</v>
      </c>
      <c r="GM192" s="2">
        <f t="shared" si="246"/>
        <v>3565</v>
      </c>
      <c r="GN192" s="2">
        <f t="shared" si="247"/>
        <v>3565</v>
      </c>
      <c r="GO192" s="2">
        <f t="shared" si="248"/>
        <v>0</v>
      </c>
      <c r="GP192" s="2">
        <f t="shared" si="249"/>
        <v>0</v>
      </c>
      <c r="GQ192" s="2"/>
      <c r="GR192" s="2">
        <v>0</v>
      </c>
      <c r="GS192" s="2">
        <v>3</v>
      </c>
      <c r="GT192" s="2">
        <v>0</v>
      </c>
      <c r="GU192" s="2" t="s">
        <v>6</v>
      </c>
      <c r="GV192" s="2">
        <f t="shared" si="250"/>
        <v>0</v>
      </c>
      <c r="GW192" s="2">
        <v>1</v>
      </c>
      <c r="GX192" s="2">
        <f t="shared" si="251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17</v>
      </c>
      <c r="B193">
        <v>1</v>
      </c>
      <c r="C193">
        <f>ROW(SmtRes!A254)</f>
        <v>254</v>
      </c>
      <c r="D193">
        <f>ROW(EtalonRes!A238)</f>
        <v>238</v>
      </c>
      <c r="E193" t="s">
        <v>266</v>
      </c>
      <c r="F193" t="s">
        <v>267</v>
      </c>
      <c r="G193" t="s">
        <v>268</v>
      </c>
      <c r="H193" t="s">
        <v>17</v>
      </c>
      <c r="I193">
        <f>'1.Смета.или.Акт'!E200</f>
        <v>21</v>
      </c>
      <c r="J193">
        <v>0</v>
      </c>
      <c r="O193">
        <f t="shared" si="219"/>
        <v>38801</v>
      </c>
      <c r="P193">
        <f t="shared" si="220"/>
        <v>0</v>
      </c>
      <c r="Q193">
        <f t="shared" si="221"/>
        <v>35642</v>
      </c>
      <c r="R193">
        <f t="shared" si="222"/>
        <v>2832</v>
      </c>
      <c r="S193">
        <f t="shared" si="223"/>
        <v>3159</v>
      </c>
      <c r="T193">
        <f t="shared" si="224"/>
        <v>0</v>
      </c>
      <c r="U193">
        <f t="shared" si="225"/>
        <v>20.411999999999999</v>
      </c>
      <c r="V193">
        <f t="shared" si="226"/>
        <v>12.81</v>
      </c>
      <c r="W193">
        <f t="shared" si="227"/>
        <v>0</v>
      </c>
      <c r="X193">
        <f t="shared" si="228"/>
        <v>5332</v>
      </c>
      <c r="Y193">
        <f t="shared" si="229"/>
        <v>2876</v>
      </c>
      <c r="AA193">
        <v>34652952</v>
      </c>
      <c r="AB193">
        <f t="shared" si="230"/>
        <v>144</v>
      </c>
      <c r="AC193">
        <f>ROUND((ES193+(SUM(SmtRes!BC247:'SmtRes'!BC254)+SUM(EtalonRes!AL232:'EtalonRes'!AL238))),2)</f>
        <v>0</v>
      </c>
      <c r="AD193">
        <f>ROUND(((((ET193*1.2))-((EU193*1.2)))+AE193),2)</f>
        <v>135.78</v>
      </c>
      <c r="AE193">
        <f>ROUND(((EU193*1.2)),2)</f>
        <v>7.37</v>
      </c>
      <c r="AF193">
        <f>ROUND(((EV193*1.2)),2)</f>
        <v>8.2200000000000006</v>
      </c>
      <c r="AG193">
        <f t="shared" si="231"/>
        <v>0</v>
      </c>
      <c r="AH193">
        <f>((EW193*1.2))</f>
        <v>0.97199999999999998</v>
      </c>
      <c r="AI193">
        <f>((EX193*1.2)+(SUM(SmtRes!BH247:'SmtRes'!BH254)+SUM(EtalonRes!AQ232:'EtalonRes'!AQ238)))</f>
        <v>0.61</v>
      </c>
      <c r="AJ193">
        <f t="shared" si="232"/>
        <v>0</v>
      </c>
      <c r="AK193">
        <f>AL193+AM193+AO193</f>
        <v>152.85</v>
      </c>
      <c r="AL193">
        <v>32.85</v>
      </c>
      <c r="AM193" s="54">
        <f>'1.Смета.или.Акт'!F202</f>
        <v>113.15</v>
      </c>
      <c r="AN193" s="54">
        <f>'1.Смета.или.Акт'!F203</f>
        <v>6.14</v>
      </c>
      <c r="AO193" s="54">
        <f>'1.Смета.или.Акт'!F201</f>
        <v>6.85</v>
      </c>
      <c r="AP193">
        <v>0</v>
      </c>
      <c r="AQ193">
        <f>'1.Смета.или.Акт'!E206</f>
        <v>0.81</v>
      </c>
      <c r="AR193">
        <v>0.61</v>
      </c>
      <c r="AS193">
        <v>0</v>
      </c>
      <c r="AT193">
        <v>89</v>
      </c>
      <c r="AU193">
        <v>48</v>
      </c>
      <c r="AV193">
        <v>1</v>
      </c>
      <c r="AW193">
        <v>1</v>
      </c>
      <c r="AZ193">
        <v>1</v>
      </c>
      <c r="BA193">
        <f>'1.Смета.или.Акт'!J201</f>
        <v>18.3</v>
      </c>
      <c r="BB193">
        <f>'1.Смета.или.Акт'!J202</f>
        <v>12.5</v>
      </c>
      <c r="BC193">
        <v>7.5</v>
      </c>
      <c r="BD193" t="s">
        <v>6</v>
      </c>
      <c r="BE193" t="s">
        <v>6</v>
      </c>
      <c r="BF193" t="s">
        <v>6</v>
      </c>
      <c r="BG193" t="s">
        <v>6</v>
      </c>
      <c r="BH193">
        <v>0</v>
      </c>
      <c r="BI193">
        <v>1</v>
      </c>
      <c r="BJ193" t="s">
        <v>269</v>
      </c>
      <c r="BM193">
        <v>33001</v>
      </c>
      <c r="BN193">
        <v>0</v>
      </c>
      <c r="BO193" t="s">
        <v>6</v>
      </c>
      <c r="BP193">
        <v>0</v>
      </c>
      <c r="BQ193">
        <v>1</v>
      </c>
      <c r="BR193">
        <v>0</v>
      </c>
      <c r="BS193">
        <f>'1.Смета.или.Акт'!J203</f>
        <v>18.3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105</v>
      </c>
      <c r="CA193">
        <v>60</v>
      </c>
      <c r="CF193">
        <v>0</v>
      </c>
      <c r="CG193">
        <v>0</v>
      </c>
      <c r="CM193">
        <v>0</v>
      </c>
      <c r="CN193" t="s">
        <v>491</v>
      </c>
      <c r="CO193">
        <v>0</v>
      </c>
      <c r="CP193">
        <f t="shared" si="233"/>
        <v>38801</v>
      </c>
      <c r="CQ193">
        <f t="shared" si="234"/>
        <v>0</v>
      </c>
      <c r="CR193">
        <f t="shared" si="235"/>
        <v>1697.25</v>
      </c>
      <c r="CS193">
        <f t="shared" si="236"/>
        <v>134.87100000000001</v>
      </c>
      <c r="CT193">
        <f t="shared" si="237"/>
        <v>150.42600000000002</v>
      </c>
      <c r="CU193">
        <f t="shared" si="238"/>
        <v>0</v>
      </c>
      <c r="CV193">
        <f t="shared" si="239"/>
        <v>0.97199999999999998</v>
      </c>
      <c r="CW193">
        <f t="shared" si="240"/>
        <v>0.61</v>
      </c>
      <c r="CX193">
        <f t="shared" si="241"/>
        <v>0</v>
      </c>
      <c r="CY193">
        <f t="shared" si="242"/>
        <v>5331.99</v>
      </c>
      <c r="CZ193">
        <f t="shared" si="243"/>
        <v>2875.68</v>
      </c>
      <c r="DC193" t="s">
        <v>6</v>
      </c>
      <c r="DD193" t="s">
        <v>6</v>
      </c>
      <c r="DE193" t="s">
        <v>19</v>
      </c>
      <c r="DF193" t="s">
        <v>19</v>
      </c>
      <c r="DG193" t="s">
        <v>19</v>
      </c>
      <c r="DH193" t="s">
        <v>6</v>
      </c>
      <c r="DI193" t="s">
        <v>19</v>
      </c>
      <c r="DJ193" t="s">
        <v>19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17</v>
      </c>
      <c r="DW193" t="str">
        <f>'1.Смета.или.Акт'!D200</f>
        <v>ШТ</v>
      </c>
      <c r="DX193">
        <v>1</v>
      </c>
      <c r="EE193">
        <v>32653413</v>
      </c>
      <c r="EF193">
        <v>1</v>
      </c>
      <c r="EG193" t="s">
        <v>20</v>
      </c>
      <c r="EH193">
        <v>0</v>
      </c>
      <c r="EI193" t="s">
        <v>6</v>
      </c>
      <c r="EJ193">
        <v>1</v>
      </c>
      <c r="EK193">
        <v>33001</v>
      </c>
      <c r="EL193" t="s">
        <v>21</v>
      </c>
      <c r="EM193" t="s">
        <v>22</v>
      </c>
      <c r="EO193" t="s">
        <v>23</v>
      </c>
      <c r="EQ193">
        <v>0</v>
      </c>
      <c r="ER193">
        <f>ES193+ET193+EV193</f>
        <v>152.85</v>
      </c>
      <c r="ES193">
        <v>32.85</v>
      </c>
      <c r="ET193" s="54">
        <f>'1.Смета.или.Акт'!F202</f>
        <v>113.15</v>
      </c>
      <c r="EU193" s="54">
        <f>'1.Смета.или.Акт'!F203</f>
        <v>6.14</v>
      </c>
      <c r="EV193" s="54">
        <f>'1.Смета.или.Акт'!F201</f>
        <v>6.85</v>
      </c>
      <c r="EW193">
        <f>'1.Смета.или.Акт'!E206</f>
        <v>0.81</v>
      </c>
      <c r="EX193">
        <v>0.61</v>
      </c>
      <c r="EY193">
        <v>1</v>
      </c>
      <c r="FQ193">
        <v>0</v>
      </c>
      <c r="FR193">
        <f t="shared" si="244"/>
        <v>0</v>
      </c>
      <c r="FS193">
        <v>0</v>
      </c>
      <c r="FV193" t="s">
        <v>24</v>
      </c>
      <c r="FW193" t="s">
        <v>25</v>
      </c>
      <c r="FX193">
        <v>105</v>
      </c>
      <c r="FY193">
        <v>60</v>
      </c>
      <c r="GA193" t="s">
        <v>6</v>
      </c>
      <c r="GD193">
        <v>0</v>
      </c>
      <c r="GF193">
        <v>-2035564384</v>
      </c>
      <c r="GG193">
        <v>2</v>
      </c>
      <c r="GH193">
        <v>1</v>
      </c>
      <c r="GI193">
        <v>4</v>
      </c>
      <c r="GJ193">
        <v>0</v>
      </c>
      <c r="GK193">
        <f>ROUND(R193*(S12)/100,0)</f>
        <v>0</v>
      </c>
      <c r="GL193">
        <f t="shared" si="245"/>
        <v>0</v>
      </c>
      <c r="GM193">
        <f t="shared" si="246"/>
        <v>47009</v>
      </c>
      <c r="GN193">
        <f t="shared" si="247"/>
        <v>47009</v>
      </c>
      <c r="GO193">
        <f t="shared" si="248"/>
        <v>0</v>
      </c>
      <c r="GP193">
        <f t="shared" si="249"/>
        <v>0</v>
      </c>
      <c r="GR193">
        <v>0</v>
      </c>
      <c r="GS193">
        <v>3</v>
      </c>
      <c r="GT193">
        <v>0</v>
      </c>
      <c r="GU193" t="s">
        <v>6</v>
      </c>
      <c r="GV193">
        <f t="shared" si="250"/>
        <v>0</v>
      </c>
      <c r="GW193">
        <v>18.3</v>
      </c>
      <c r="GX193">
        <f t="shared" si="251"/>
        <v>0</v>
      </c>
      <c r="HA193">
        <v>0</v>
      </c>
      <c r="HB193">
        <v>0</v>
      </c>
      <c r="IK193">
        <v>0</v>
      </c>
    </row>
    <row r="194" spans="1:255" x14ac:dyDescent="0.2">
      <c r="A194" s="2">
        <v>18</v>
      </c>
      <c r="B194" s="2">
        <v>1</v>
      </c>
      <c r="C194" s="2">
        <v>246</v>
      </c>
      <c r="D194" s="2"/>
      <c r="E194" s="2" t="s">
        <v>270</v>
      </c>
      <c r="F194" s="2" t="s">
        <v>43</v>
      </c>
      <c r="G194" s="2" t="s">
        <v>271</v>
      </c>
      <c r="H194" s="2" t="s">
        <v>62</v>
      </c>
      <c r="I194" s="2">
        <f>I192*J194</f>
        <v>50</v>
      </c>
      <c r="J194" s="2">
        <v>2.3809523809523809</v>
      </c>
      <c r="K194" s="2"/>
      <c r="L194" s="2"/>
      <c r="M194" s="2"/>
      <c r="N194" s="2"/>
      <c r="O194" s="2">
        <f t="shared" si="219"/>
        <v>298</v>
      </c>
      <c r="P194" s="2">
        <f t="shared" si="220"/>
        <v>298</v>
      </c>
      <c r="Q194" s="2">
        <f t="shared" si="221"/>
        <v>0</v>
      </c>
      <c r="R194" s="2">
        <f t="shared" si="222"/>
        <v>0</v>
      </c>
      <c r="S194" s="2">
        <f t="shared" si="223"/>
        <v>0</v>
      </c>
      <c r="T194" s="2">
        <f t="shared" si="224"/>
        <v>0</v>
      </c>
      <c r="U194" s="2">
        <f t="shared" si="225"/>
        <v>0</v>
      </c>
      <c r="V194" s="2">
        <f t="shared" si="226"/>
        <v>0</v>
      </c>
      <c r="W194" s="2">
        <f t="shared" si="227"/>
        <v>0</v>
      </c>
      <c r="X194" s="2">
        <f t="shared" si="228"/>
        <v>0</v>
      </c>
      <c r="Y194" s="2">
        <f t="shared" si="229"/>
        <v>0</v>
      </c>
      <c r="Z194" s="2"/>
      <c r="AA194" s="2">
        <v>34652951</v>
      </c>
      <c r="AB194" s="2">
        <f t="shared" si="230"/>
        <v>5.96</v>
      </c>
      <c r="AC194" s="2">
        <f t="shared" ref="AC194:AC207" si="252">ROUND((ES194),2)</f>
        <v>5.96</v>
      </c>
      <c r="AD194" s="2">
        <f t="shared" ref="AD194:AD207" si="253">ROUND((((ET194)-(EU194))+AE194),2)</f>
        <v>0</v>
      </c>
      <c r="AE194" s="2">
        <f t="shared" ref="AE194:AE207" si="254">ROUND((EU194),2)</f>
        <v>0</v>
      </c>
      <c r="AF194" s="2">
        <f t="shared" ref="AF194:AF207" si="255">ROUND((EV194),2)</f>
        <v>0</v>
      </c>
      <c r="AG194" s="2">
        <f t="shared" si="231"/>
        <v>0</v>
      </c>
      <c r="AH194" s="2">
        <f t="shared" ref="AH194:AH207" si="256">(EW194)</f>
        <v>0</v>
      </c>
      <c r="AI194" s="2">
        <f t="shared" ref="AI194:AI207" si="257">(EX194)</f>
        <v>0</v>
      </c>
      <c r="AJ194" s="2">
        <f t="shared" si="232"/>
        <v>0</v>
      </c>
      <c r="AK194" s="2">
        <v>5.96</v>
      </c>
      <c r="AL194" s="2">
        <v>5.96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106</v>
      </c>
      <c r="AU194" s="2">
        <v>65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3</v>
      </c>
      <c r="BI194" s="2">
        <v>1</v>
      </c>
      <c r="BJ194" s="2" t="s">
        <v>6</v>
      </c>
      <c r="BK194" s="2"/>
      <c r="BL194" s="2"/>
      <c r="BM194" s="2">
        <v>0</v>
      </c>
      <c r="BN194" s="2">
        <v>0</v>
      </c>
      <c r="BO194" s="2" t="s">
        <v>6</v>
      </c>
      <c r="BP194" s="2">
        <v>0</v>
      </c>
      <c r="BQ194" s="2">
        <v>20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106</v>
      </c>
      <c r="CA194" s="2">
        <v>65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33"/>
        <v>298</v>
      </c>
      <c r="CQ194" s="2">
        <f t="shared" si="234"/>
        <v>5.96</v>
      </c>
      <c r="CR194" s="2">
        <f t="shared" si="235"/>
        <v>0</v>
      </c>
      <c r="CS194" s="2">
        <f t="shared" si="236"/>
        <v>0</v>
      </c>
      <c r="CT194" s="2">
        <f t="shared" si="237"/>
        <v>0</v>
      </c>
      <c r="CU194" s="2">
        <f t="shared" si="238"/>
        <v>0</v>
      </c>
      <c r="CV194" s="2">
        <f t="shared" si="239"/>
        <v>0</v>
      </c>
      <c r="CW194" s="2">
        <f t="shared" si="240"/>
        <v>0</v>
      </c>
      <c r="CX194" s="2">
        <f t="shared" si="241"/>
        <v>0</v>
      </c>
      <c r="CY194" s="2">
        <f t="shared" si="242"/>
        <v>0</v>
      </c>
      <c r="CZ194" s="2">
        <f t="shared" si="243"/>
        <v>0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1009</v>
      </c>
      <c r="DV194" s="2" t="s">
        <v>62</v>
      </c>
      <c r="DW194" s="2" t="s">
        <v>62</v>
      </c>
      <c r="DX194" s="2">
        <v>1</v>
      </c>
      <c r="DY194" s="2"/>
      <c r="DZ194" s="2"/>
      <c r="EA194" s="2"/>
      <c r="EB194" s="2"/>
      <c r="EC194" s="2"/>
      <c r="ED194" s="2"/>
      <c r="EE194" s="2">
        <v>32653299</v>
      </c>
      <c r="EF194" s="2">
        <v>20</v>
      </c>
      <c r="EG194" s="2" t="s">
        <v>47</v>
      </c>
      <c r="EH194" s="2">
        <v>0</v>
      </c>
      <c r="EI194" s="2" t="s">
        <v>6</v>
      </c>
      <c r="EJ194" s="2">
        <v>1</v>
      </c>
      <c r="EK194" s="2">
        <v>0</v>
      </c>
      <c r="EL194" s="2" t="s">
        <v>73</v>
      </c>
      <c r="EM194" s="2" t="s">
        <v>74</v>
      </c>
      <c r="EN194" s="2"/>
      <c r="EO194" s="2" t="s">
        <v>6</v>
      </c>
      <c r="EP194" s="2"/>
      <c r="EQ194" s="2">
        <v>0</v>
      </c>
      <c r="ER194" s="2">
        <v>0</v>
      </c>
      <c r="ES194" s="2">
        <v>5.96</v>
      </c>
      <c r="ET194" s="2">
        <v>0</v>
      </c>
      <c r="EU194" s="2">
        <v>0</v>
      </c>
      <c r="EV194" s="2">
        <v>0</v>
      </c>
      <c r="EW194" s="2">
        <v>0</v>
      </c>
      <c r="EX194" s="2">
        <v>0</v>
      </c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4"/>
        <v>0</v>
      </c>
      <c r="FS194" s="2">
        <v>0</v>
      </c>
      <c r="FT194" s="2"/>
      <c r="FU194" s="2"/>
      <c r="FV194" s="2"/>
      <c r="FW194" s="2"/>
      <c r="FX194" s="2">
        <v>106</v>
      </c>
      <c r="FY194" s="2">
        <v>65</v>
      </c>
      <c r="FZ194" s="2"/>
      <c r="GA194" s="2" t="s">
        <v>272</v>
      </c>
      <c r="GB194" s="2"/>
      <c r="GC194" s="2"/>
      <c r="GD194" s="2">
        <v>0</v>
      </c>
      <c r="GE194" s="2"/>
      <c r="GF194" s="2">
        <v>707148870</v>
      </c>
      <c r="GG194" s="2">
        <v>2</v>
      </c>
      <c r="GH194" s="2">
        <v>4</v>
      </c>
      <c r="GI194" s="2">
        <v>-2</v>
      </c>
      <c r="GJ194" s="2">
        <v>0</v>
      </c>
      <c r="GK194" s="2">
        <f>ROUND(R194*(R12)/100,0)</f>
        <v>0</v>
      </c>
      <c r="GL194" s="2">
        <f t="shared" si="245"/>
        <v>0</v>
      </c>
      <c r="GM194" s="2">
        <f t="shared" si="246"/>
        <v>298</v>
      </c>
      <c r="GN194" s="2">
        <f t="shared" si="247"/>
        <v>298</v>
      </c>
      <c r="GO194" s="2">
        <f t="shared" si="248"/>
        <v>0</v>
      </c>
      <c r="GP194" s="2">
        <f t="shared" si="249"/>
        <v>0</v>
      </c>
      <c r="GQ194" s="2"/>
      <c r="GR194" s="2">
        <v>0</v>
      </c>
      <c r="GS194" s="2">
        <v>2</v>
      </c>
      <c r="GT194" s="2">
        <v>0</v>
      </c>
      <c r="GU194" s="2" t="s">
        <v>6</v>
      </c>
      <c r="GV194" s="2">
        <f t="shared" si="250"/>
        <v>0</v>
      </c>
      <c r="GW194" s="2">
        <v>1</v>
      </c>
      <c r="GX194" s="2">
        <f t="shared" si="251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18</v>
      </c>
      <c r="B195">
        <v>1</v>
      </c>
      <c r="C195">
        <v>254</v>
      </c>
      <c r="E195" t="s">
        <v>270</v>
      </c>
      <c r="F195" t="str">
        <f>'1.Смета.или.Акт'!B207</f>
        <v>Накладная</v>
      </c>
      <c r="G195" t="str">
        <f>'1.Смета.или.Акт'!C207</f>
        <v>Арматура А1 10мм</v>
      </c>
      <c r="H195" t="s">
        <v>62</v>
      </c>
      <c r="I195">
        <f>I193*J195</f>
        <v>50</v>
      </c>
      <c r="J195">
        <v>2.3809523809523809</v>
      </c>
      <c r="O195">
        <f t="shared" si="219"/>
        <v>2235</v>
      </c>
      <c r="P195">
        <f t="shared" si="220"/>
        <v>2235</v>
      </c>
      <c r="Q195">
        <f t="shared" si="221"/>
        <v>0</v>
      </c>
      <c r="R195">
        <f t="shared" si="222"/>
        <v>0</v>
      </c>
      <c r="S195">
        <f t="shared" si="223"/>
        <v>0</v>
      </c>
      <c r="T195">
        <f t="shared" si="224"/>
        <v>0</v>
      </c>
      <c r="U195">
        <f t="shared" si="225"/>
        <v>0</v>
      </c>
      <c r="V195">
        <f t="shared" si="226"/>
        <v>0</v>
      </c>
      <c r="W195">
        <f t="shared" si="227"/>
        <v>0</v>
      </c>
      <c r="X195">
        <f t="shared" si="228"/>
        <v>0</v>
      </c>
      <c r="Y195">
        <f t="shared" si="229"/>
        <v>0</v>
      </c>
      <c r="AA195">
        <v>34652952</v>
      </c>
      <c r="AB195">
        <f t="shared" si="230"/>
        <v>5.96</v>
      </c>
      <c r="AC195">
        <f t="shared" si="252"/>
        <v>5.96</v>
      </c>
      <c r="AD195">
        <f t="shared" si="253"/>
        <v>0</v>
      </c>
      <c r="AE195">
        <f t="shared" si="254"/>
        <v>0</v>
      </c>
      <c r="AF195">
        <f t="shared" si="255"/>
        <v>0</v>
      </c>
      <c r="AG195">
        <f t="shared" si="231"/>
        <v>0</v>
      </c>
      <c r="AH195">
        <f t="shared" si="256"/>
        <v>0</v>
      </c>
      <c r="AI195">
        <f t="shared" si="257"/>
        <v>0</v>
      </c>
      <c r="AJ195">
        <f t="shared" si="232"/>
        <v>0</v>
      </c>
      <c r="AK195">
        <v>5.96</v>
      </c>
      <c r="AL195" s="54">
        <f>'1.Смета.или.Акт'!F207</f>
        <v>5.96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90</v>
      </c>
      <c r="AU195">
        <v>52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f>'1.Смета.или.Акт'!J207</f>
        <v>7.5</v>
      </c>
      <c r="BD195" t="s">
        <v>6</v>
      </c>
      <c r="BE195" t="s">
        <v>6</v>
      </c>
      <c r="BF195" t="s">
        <v>6</v>
      </c>
      <c r="BG195" t="s">
        <v>6</v>
      </c>
      <c r="BH195">
        <v>3</v>
      </c>
      <c r="BI195">
        <v>1</v>
      </c>
      <c r="BJ195" t="s">
        <v>6</v>
      </c>
      <c r="BM195">
        <v>0</v>
      </c>
      <c r="BN195">
        <v>0</v>
      </c>
      <c r="BO195" t="s">
        <v>6</v>
      </c>
      <c r="BP195">
        <v>0</v>
      </c>
      <c r="BQ195">
        <v>20</v>
      </c>
      <c r="BR195">
        <v>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106</v>
      </c>
      <c r="CA195">
        <v>65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33"/>
        <v>2235</v>
      </c>
      <c r="CQ195">
        <f t="shared" si="234"/>
        <v>44.7</v>
      </c>
      <c r="CR195">
        <f t="shared" si="235"/>
        <v>0</v>
      </c>
      <c r="CS195">
        <f t="shared" si="236"/>
        <v>0</v>
      </c>
      <c r="CT195">
        <f t="shared" si="237"/>
        <v>0</v>
      </c>
      <c r="CU195">
        <f t="shared" si="238"/>
        <v>0</v>
      </c>
      <c r="CV195">
        <f t="shared" si="239"/>
        <v>0</v>
      </c>
      <c r="CW195">
        <f t="shared" si="240"/>
        <v>0</v>
      </c>
      <c r="CX195">
        <f t="shared" si="241"/>
        <v>0</v>
      </c>
      <c r="CY195">
        <f t="shared" si="242"/>
        <v>0</v>
      </c>
      <c r="CZ195">
        <f t="shared" si="243"/>
        <v>0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1009</v>
      </c>
      <c r="DV195" t="s">
        <v>62</v>
      </c>
      <c r="DW195" t="str">
        <f>'1.Смета.или.Акт'!D207</f>
        <v>кг</v>
      </c>
      <c r="DX195">
        <v>1</v>
      </c>
      <c r="EE195">
        <v>32653299</v>
      </c>
      <c r="EF195">
        <v>20</v>
      </c>
      <c r="EG195" t="s">
        <v>47</v>
      </c>
      <c r="EH195">
        <v>0</v>
      </c>
      <c r="EI195" t="s">
        <v>6</v>
      </c>
      <c r="EJ195">
        <v>1</v>
      </c>
      <c r="EK195">
        <v>0</v>
      </c>
      <c r="EL195" t="s">
        <v>73</v>
      </c>
      <c r="EM195" t="s">
        <v>74</v>
      </c>
      <c r="EO195" t="s">
        <v>6</v>
      </c>
      <c r="EQ195">
        <v>0</v>
      </c>
      <c r="ER195">
        <v>6.48</v>
      </c>
      <c r="ES195" s="54">
        <f>'1.Смета.или.Акт'!F207</f>
        <v>5.96</v>
      </c>
      <c r="ET195">
        <v>0</v>
      </c>
      <c r="EU195">
        <v>0</v>
      </c>
      <c r="EV195">
        <v>0</v>
      </c>
      <c r="EW195">
        <v>0</v>
      </c>
      <c r="EX195">
        <v>0</v>
      </c>
      <c r="EZ195">
        <v>5</v>
      </c>
      <c r="FC195">
        <v>0</v>
      </c>
      <c r="FD195">
        <v>18</v>
      </c>
      <c r="FF195">
        <v>44.71</v>
      </c>
      <c r="FQ195">
        <v>0</v>
      </c>
      <c r="FR195">
        <f t="shared" si="244"/>
        <v>0</v>
      </c>
      <c r="FS195">
        <v>0</v>
      </c>
      <c r="FV195" t="s">
        <v>24</v>
      </c>
      <c r="FW195" t="s">
        <v>25</v>
      </c>
      <c r="FX195">
        <v>106</v>
      </c>
      <c r="FY195">
        <v>65</v>
      </c>
      <c r="GA195" t="s">
        <v>272</v>
      </c>
      <c r="GD195">
        <v>0</v>
      </c>
      <c r="GF195">
        <v>707148870</v>
      </c>
      <c r="GG195">
        <v>2</v>
      </c>
      <c r="GH195">
        <v>3</v>
      </c>
      <c r="GI195">
        <v>4</v>
      </c>
      <c r="GJ195">
        <v>0</v>
      </c>
      <c r="GK195">
        <f>ROUND(R195*(S12)/100,0)</f>
        <v>0</v>
      </c>
      <c r="GL195">
        <f t="shared" si="245"/>
        <v>0</v>
      </c>
      <c r="GM195">
        <f t="shared" si="246"/>
        <v>2235</v>
      </c>
      <c r="GN195">
        <f t="shared" si="247"/>
        <v>2235</v>
      </c>
      <c r="GO195">
        <f t="shared" si="248"/>
        <v>0</v>
      </c>
      <c r="GP195">
        <f t="shared" si="249"/>
        <v>0</v>
      </c>
      <c r="GR195">
        <v>1</v>
      </c>
      <c r="GS195">
        <v>1</v>
      </c>
      <c r="GT195">
        <v>0</v>
      </c>
      <c r="GU195" t="s">
        <v>6</v>
      </c>
      <c r="GV195">
        <f t="shared" si="250"/>
        <v>0</v>
      </c>
      <c r="GW195">
        <v>1</v>
      </c>
      <c r="GX195">
        <f t="shared" si="251"/>
        <v>0</v>
      </c>
      <c r="HA195">
        <v>0</v>
      </c>
      <c r="HB195">
        <v>0</v>
      </c>
      <c r="IK195">
        <v>0</v>
      </c>
    </row>
    <row r="196" spans="1:255" x14ac:dyDescent="0.2">
      <c r="A196" s="2">
        <v>18</v>
      </c>
      <c r="B196" s="2">
        <v>1</v>
      </c>
      <c r="C196" s="2">
        <v>244</v>
      </c>
      <c r="D196" s="2"/>
      <c r="E196" s="2" t="s">
        <v>273</v>
      </c>
      <c r="F196" s="2" t="s">
        <v>43</v>
      </c>
      <c r="G196" s="2" t="s">
        <v>274</v>
      </c>
      <c r="H196" s="2" t="s">
        <v>62</v>
      </c>
      <c r="I196" s="2">
        <f>I192*J196</f>
        <v>30</v>
      </c>
      <c r="J196" s="2">
        <v>1.4285714285714286</v>
      </c>
      <c r="K196" s="2"/>
      <c r="L196" s="2"/>
      <c r="M196" s="2"/>
      <c r="N196" s="2"/>
      <c r="O196" s="2">
        <f t="shared" si="219"/>
        <v>179</v>
      </c>
      <c r="P196" s="2">
        <f t="shared" si="220"/>
        <v>179</v>
      </c>
      <c r="Q196" s="2">
        <f t="shared" si="221"/>
        <v>0</v>
      </c>
      <c r="R196" s="2">
        <f t="shared" si="222"/>
        <v>0</v>
      </c>
      <c r="S196" s="2">
        <f t="shared" si="223"/>
        <v>0</v>
      </c>
      <c r="T196" s="2">
        <f t="shared" si="224"/>
        <v>0</v>
      </c>
      <c r="U196" s="2">
        <f t="shared" si="225"/>
        <v>0</v>
      </c>
      <c r="V196" s="2">
        <f t="shared" si="226"/>
        <v>0</v>
      </c>
      <c r="W196" s="2">
        <f t="shared" si="227"/>
        <v>0</v>
      </c>
      <c r="X196" s="2">
        <f t="shared" si="228"/>
        <v>0</v>
      </c>
      <c r="Y196" s="2">
        <f t="shared" si="229"/>
        <v>0</v>
      </c>
      <c r="Z196" s="2"/>
      <c r="AA196" s="2">
        <v>34652951</v>
      </c>
      <c r="AB196" s="2">
        <f t="shared" si="230"/>
        <v>5.98</v>
      </c>
      <c r="AC196" s="2">
        <f t="shared" si="252"/>
        <v>5.98</v>
      </c>
      <c r="AD196" s="2">
        <f t="shared" si="253"/>
        <v>0</v>
      </c>
      <c r="AE196" s="2">
        <f t="shared" si="254"/>
        <v>0</v>
      </c>
      <c r="AF196" s="2">
        <f t="shared" si="255"/>
        <v>0</v>
      </c>
      <c r="AG196" s="2">
        <f t="shared" si="231"/>
        <v>0</v>
      </c>
      <c r="AH196" s="2">
        <f t="shared" si="256"/>
        <v>0</v>
      </c>
      <c r="AI196" s="2">
        <f t="shared" si="257"/>
        <v>0</v>
      </c>
      <c r="AJ196" s="2">
        <f t="shared" si="232"/>
        <v>0</v>
      </c>
      <c r="AK196" s="2">
        <v>5.98</v>
      </c>
      <c r="AL196" s="2">
        <v>5.98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3</v>
      </c>
      <c r="BI196" s="2">
        <v>1</v>
      </c>
      <c r="BJ196" s="2" t="s">
        <v>275</v>
      </c>
      <c r="BK196" s="2"/>
      <c r="BL196" s="2"/>
      <c r="BM196" s="2">
        <v>500001</v>
      </c>
      <c r="BN196" s="2">
        <v>0</v>
      </c>
      <c r="BO196" s="2" t="s">
        <v>6</v>
      </c>
      <c r="BP196" s="2">
        <v>0</v>
      </c>
      <c r="BQ196" s="2">
        <v>20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0</v>
      </c>
      <c r="CA196" s="2">
        <v>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33"/>
        <v>179</v>
      </c>
      <c r="CQ196" s="2">
        <f t="shared" si="234"/>
        <v>5.98</v>
      </c>
      <c r="CR196" s="2">
        <f t="shared" si="235"/>
        <v>0</v>
      </c>
      <c r="CS196" s="2">
        <f t="shared" si="236"/>
        <v>0</v>
      </c>
      <c r="CT196" s="2">
        <f t="shared" si="237"/>
        <v>0</v>
      </c>
      <c r="CU196" s="2">
        <f t="shared" si="238"/>
        <v>0</v>
      </c>
      <c r="CV196" s="2">
        <f t="shared" si="239"/>
        <v>0</v>
      </c>
      <c r="CW196" s="2">
        <f t="shared" si="240"/>
        <v>0</v>
      </c>
      <c r="CX196" s="2">
        <f t="shared" si="241"/>
        <v>0</v>
      </c>
      <c r="CY196" s="2">
        <f t="shared" si="242"/>
        <v>0</v>
      </c>
      <c r="CZ196" s="2">
        <f t="shared" si="243"/>
        <v>0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1009</v>
      </c>
      <c r="DV196" s="2" t="s">
        <v>62</v>
      </c>
      <c r="DW196" s="2" t="s">
        <v>62</v>
      </c>
      <c r="DX196" s="2">
        <v>1</v>
      </c>
      <c r="DY196" s="2"/>
      <c r="DZ196" s="2"/>
      <c r="EA196" s="2"/>
      <c r="EB196" s="2"/>
      <c r="EC196" s="2"/>
      <c r="ED196" s="2"/>
      <c r="EE196" s="2">
        <v>32653291</v>
      </c>
      <c r="EF196" s="2">
        <v>20</v>
      </c>
      <c r="EG196" s="2" t="s">
        <v>47</v>
      </c>
      <c r="EH196" s="2">
        <v>0</v>
      </c>
      <c r="EI196" s="2" t="s">
        <v>6</v>
      </c>
      <c r="EJ196" s="2">
        <v>1</v>
      </c>
      <c r="EK196" s="2">
        <v>500001</v>
      </c>
      <c r="EL196" s="2" t="s">
        <v>48</v>
      </c>
      <c r="EM196" s="2" t="s">
        <v>49</v>
      </c>
      <c r="EN196" s="2"/>
      <c r="EO196" s="2" t="s">
        <v>6</v>
      </c>
      <c r="EP196" s="2"/>
      <c r="EQ196" s="2">
        <v>0</v>
      </c>
      <c r="ER196" s="2">
        <v>10.315010000000001</v>
      </c>
      <c r="ES196" s="2">
        <v>5.98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4"/>
        <v>0</v>
      </c>
      <c r="FS196" s="2">
        <v>0</v>
      </c>
      <c r="FT196" s="2"/>
      <c r="FU196" s="2"/>
      <c r="FV196" s="2"/>
      <c r="FW196" s="2"/>
      <c r="FX196" s="2">
        <v>0</v>
      </c>
      <c r="FY196" s="2">
        <v>0</v>
      </c>
      <c r="FZ196" s="2"/>
      <c r="GA196" s="2" t="s">
        <v>276</v>
      </c>
      <c r="GB196" s="2"/>
      <c r="GC196" s="2"/>
      <c r="GD196" s="2">
        <v>0</v>
      </c>
      <c r="GE196" s="2"/>
      <c r="GF196" s="2">
        <v>171953000</v>
      </c>
      <c r="GG196" s="2">
        <v>2</v>
      </c>
      <c r="GH196" s="2">
        <v>4</v>
      </c>
      <c r="GI196" s="2">
        <v>-2</v>
      </c>
      <c r="GJ196" s="2">
        <v>0</v>
      </c>
      <c r="GK196" s="2">
        <f>ROUND(R196*(R12)/100,0)</f>
        <v>0</v>
      </c>
      <c r="GL196" s="2">
        <f t="shared" si="245"/>
        <v>0</v>
      </c>
      <c r="GM196" s="2">
        <f t="shared" si="246"/>
        <v>179</v>
      </c>
      <c r="GN196" s="2">
        <f t="shared" si="247"/>
        <v>179</v>
      </c>
      <c r="GO196" s="2">
        <f t="shared" si="248"/>
        <v>0</v>
      </c>
      <c r="GP196" s="2">
        <f t="shared" si="249"/>
        <v>0</v>
      </c>
      <c r="GQ196" s="2"/>
      <c r="GR196" s="2">
        <v>0</v>
      </c>
      <c r="GS196" s="2">
        <v>2</v>
      </c>
      <c r="GT196" s="2">
        <v>0</v>
      </c>
      <c r="GU196" s="2" t="s">
        <v>6</v>
      </c>
      <c r="GV196" s="2">
        <f t="shared" si="250"/>
        <v>0</v>
      </c>
      <c r="GW196" s="2">
        <v>1</v>
      </c>
      <c r="GX196" s="2">
        <f t="shared" si="251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18</v>
      </c>
      <c r="B197">
        <v>1</v>
      </c>
      <c r="C197">
        <v>252</v>
      </c>
      <c r="E197" t="s">
        <v>273</v>
      </c>
      <c r="F197" t="str">
        <f>'1.Смета.или.Акт'!B209</f>
        <v>Накладная</v>
      </c>
      <c r="G197" t="str">
        <f>'1.Смета.или.Акт'!C209</f>
        <v>Арматура А1  8мм</v>
      </c>
      <c r="H197" t="s">
        <v>62</v>
      </c>
      <c r="I197">
        <f>I193*J197</f>
        <v>30</v>
      </c>
      <c r="J197">
        <v>1.4285714285714286</v>
      </c>
      <c r="O197">
        <f t="shared" si="219"/>
        <v>1346</v>
      </c>
      <c r="P197">
        <f t="shared" si="220"/>
        <v>1346</v>
      </c>
      <c r="Q197">
        <f t="shared" si="221"/>
        <v>0</v>
      </c>
      <c r="R197">
        <f t="shared" si="222"/>
        <v>0</v>
      </c>
      <c r="S197">
        <f t="shared" si="223"/>
        <v>0</v>
      </c>
      <c r="T197">
        <f t="shared" si="224"/>
        <v>0</v>
      </c>
      <c r="U197">
        <f t="shared" si="225"/>
        <v>0</v>
      </c>
      <c r="V197">
        <f t="shared" si="226"/>
        <v>0</v>
      </c>
      <c r="W197">
        <f t="shared" si="227"/>
        <v>0</v>
      </c>
      <c r="X197">
        <f t="shared" si="228"/>
        <v>0</v>
      </c>
      <c r="Y197">
        <f t="shared" si="229"/>
        <v>0</v>
      </c>
      <c r="AA197">
        <v>34652952</v>
      </c>
      <c r="AB197">
        <f t="shared" si="230"/>
        <v>5.98</v>
      </c>
      <c r="AC197">
        <f t="shared" si="252"/>
        <v>5.98</v>
      </c>
      <c r="AD197">
        <f t="shared" si="253"/>
        <v>0</v>
      </c>
      <c r="AE197">
        <f t="shared" si="254"/>
        <v>0</v>
      </c>
      <c r="AF197">
        <f t="shared" si="255"/>
        <v>0</v>
      </c>
      <c r="AG197">
        <f t="shared" si="231"/>
        <v>0</v>
      </c>
      <c r="AH197">
        <f t="shared" si="256"/>
        <v>0</v>
      </c>
      <c r="AI197">
        <f t="shared" si="257"/>
        <v>0</v>
      </c>
      <c r="AJ197">
        <f t="shared" si="232"/>
        <v>0</v>
      </c>
      <c r="AK197">
        <v>5.98</v>
      </c>
      <c r="AL197" s="54">
        <f>'1.Смета.или.Акт'!F209</f>
        <v>5.98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f>'1.Смета.или.Акт'!J209</f>
        <v>7.5</v>
      </c>
      <c r="BD197" t="s">
        <v>6</v>
      </c>
      <c r="BE197" t="s">
        <v>6</v>
      </c>
      <c r="BF197" t="s">
        <v>6</v>
      </c>
      <c r="BG197" t="s">
        <v>6</v>
      </c>
      <c r="BH197">
        <v>3</v>
      </c>
      <c r="BI197">
        <v>1</v>
      </c>
      <c r="BJ197" t="s">
        <v>275</v>
      </c>
      <c r="BM197">
        <v>500001</v>
      </c>
      <c r="BN197">
        <v>0</v>
      </c>
      <c r="BO197" t="s">
        <v>6</v>
      </c>
      <c r="BP197">
        <v>0</v>
      </c>
      <c r="BQ197">
        <v>20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0</v>
      </c>
      <c r="CA197">
        <v>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33"/>
        <v>1346</v>
      </c>
      <c r="CQ197">
        <f t="shared" si="234"/>
        <v>44.85</v>
      </c>
      <c r="CR197">
        <f t="shared" si="235"/>
        <v>0</v>
      </c>
      <c r="CS197">
        <f t="shared" si="236"/>
        <v>0</v>
      </c>
      <c r="CT197">
        <f t="shared" si="237"/>
        <v>0</v>
      </c>
      <c r="CU197">
        <f t="shared" si="238"/>
        <v>0</v>
      </c>
      <c r="CV197">
        <f t="shared" si="239"/>
        <v>0</v>
      </c>
      <c r="CW197">
        <f t="shared" si="240"/>
        <v>0</v>
      </c>
      <c r="CX197">
        <f t="shared" si="241"/>
        <v>0</v>
      </c>
      <c r="CY197">
        <f t="shared" si="242"/>
        <v>0</v>
      </c>
      <c r="CZ197">
        <f t="shared" si="243"/>
        <v>0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1009</v>
      </c>
      <c r="DV197" t="s">
        <v>62</v>
      </c>
      <c r="DW197" t="str">
        <f>'1.Смета.или.Акт'!D209</f>
        <v>кг</v>
      </c>
      <c r="DX197">
        <v>1</v>
      </c>
      <c r="EE197">
        <v>32653291</v>
      </c>
      <c r="EF197">
        <v>20</v>
      </c>
      <c r="EG197" t="s">
        <v>47</v>
      </c>
      <c r="EH197">
        <v>0</v>
      </c>
      <c r="EI197" t="s">
        <v>6</v>
      </c>
      <c r="EJ197">
        <v>1</v>
      </c>
      <c r="EK197">
        <v>500001</v>
      </c>
      <c r="EL197" t="s">
        <v>48</v>
      </c>
      <c r="EM197" t="s">
        <v>49</v>
      </c>
      <c r="EO197" t="s">
        <v>6</v>
      </c>
      <c r="EQ197">
        <v>0</v>
      </c>
      <c r="ER197">
        <v>6.4999999999999997E-3</v>
      </c>
      <c r="ES197" s="54">
        <f>'1.Смета.или.Акт'!F209</f>
        <v>5.98</v>
      </c>
      <c r="ET197">
        <v>0</v>
      </c>
      <c r="EU197">
        <v>0</v>
      </c>
      <c r="EV197">
        <v>0</v>
      </c>
      <c r="EW197">
        <v>0</v>
      </c>
      <c r="EX197">
        <v>0</v>
      </c>
      <c r="EZ197">
        <v>5</v>
      </c>
      <c r="FC197">
        <v>0</v>
      </c>
      <c r="FD197">
        <v>18</v>
      </c>
      <c r="FF197">
        <v>44.88</v>
      </c>
      <c r="FQ197">
        <v>0</v>
      </c>
      <c r="FR197">
        <f t="shared" si="244"/>
        <v>0</v>
      </c>
      <c r="FS197">
        <v>0</v>
      </c>
      <c r="FX197">
        <v>0</v>
      </c>
      <c r="FY197">
        <v>0</v>
      </c>
      <c r="GA197" t="s">
        <v>276</v>
      </c>
      <c r="GD197">
        <v>0</v>
      </c>
      <c r="GF197">
        <v>171953000</v>
      </c>
      <c r="GG197">
        <v>2</v>
      </c>
      <c r="GH197">
        <v>3</v>
      </c>
      <c r="GI197">
        <v>4</v>
      </c>
      <c r="GJ197">
        <v>0</v>
      </c>
      <c r="GK197">
        <f>ROUND(R197*(S12)/100,0)</f>
        <v>0</v>
      </c>
      <c r="GL197">
        <f t="shared" si="245"/>
        <v>0</v>
      </c>
      <c r="GM197">
        <f t="shared" si="246"/>
        <v>1346</v>
      </c>
      <c r="GN197">
        <f t="shared" si="247"/>
        <v>1346</v>
      </c>
      <c r="GO197">
        <f t="shared" si="248"/>
        <v>0</v>
      </c>
      <c r="GP197">
        <f t="shared" si="249"/>
        <v>0</v>
      </c>
      <c r="GR197">
        <v>1</v>
      </c>
      <c r="GS197">
        <v>1</v>
      </c>
      <c r="GT197">
        <v>0</v>
      </c>
      <c r="GU197" t="s">
        <v>6</v>
      </c>
      <c r="GV197">
        <f t="shared" si="250"/>
        <v>0</v>
      </c>
      <c r="GW197">
        <v>1</v>
      </c>
      <c r="GX197">
        <f t="shared" si="251"/>
        <v>0</v>
      </c>
      <c r="HA197">
        <v>0</v>
      </c>
      <c r="HB197">
        <v>0</v>
      </c>
      <c r="IK197">
        <v>0</v>
      </c>
    </row>
    <row r="198" spans="1:255" x14ac:dyDescent="0.2">
      <c r="A198" s="2">
        <v>18</v>
      </c>
      <c r="B198" s="2">
        <v>1</v>
      </c>
      <c r="C198" s="2">
        <v>245</v>
      </c>
      <c r="D198" s="2"/>
      <c r="E198" s="2" t="s">
        <v>277</v>
      </c>
      <c r="F198" s="2" t="s">
        <v>43</v>
      </c>
      <c r="G198" s="2" t="s">
        <v>278</v>
      </c>
      <c r="H198" s="2" t="s">
        <v>45</v>
      </c>
      <c r="I198" s="2">
        <f>I192*J198</f>
        <v>21</v>
      </c>
      <c r="J198" s="2">
        <v>1</v>
      </c>
      <c r="K198" s="2"/>
      <c r="L198" s="2"/>
      <c r="M198" s="2"/>
      <c r="N198" s="2"/>
      <c r="O198" s="2">
        <f t="shared" si="219"/>
        <v>1369</v>
      </c>
      <c r="P198" s="2">
        <f t="shared" si="220"/>
        <v>1369</v>
      </c>
      <c r="Q198" s="2">
        <f t="shared" si="221"/>
        <v>0</v>
      </c>
      <c r="R198" s="2">
        <f t="shared" si="222"/>
        <v>0</v>
      </c>
      <c r="S198" s="2">
        <f t="shared" si="223"/>
        <v>0</v>
      </c>
      <c r="T198" s="2">
        <f t="shared" si="224"/>
        <v>0</v>
      </c>
      <c r="U198" s="2">
        <f t="shared" si="225"/>
        <v>0</v>
      </c>
      <c r="V198" s="2">
        <f t="shared" si="226"/>
        <v>0</v>
      </c>
      <c r="W198" s="2">
        <f t="shared" si="227"/>
        <v>0</v>
      </c>
      <c r="X198" s="2">
        <f t="shared" si="228"/>
        <v>0</v>
      </c>
      <c r="Y198" s="2">
        <f t="shared" si="229"/>
        <v>0</v>
      </c>
      <c r="Z198" s="2"/>
      <c r="AA198" s="2">
        <v>34652951</v>
      </c>
      <c r="AB198" s="2">
        <f t="shared" si="230"/>
        <v>65.17</v>
      </c>
      <c r="AC198" s="2">
        <f t="shared" si="252"/>
        <v>65.17</v>
      </c>
      <c r="AD198" s="2">
        <f t="shared" si="253"/>
        <v>0</v>
      </c>
      <c r="AE198" s="2">
        <f t="shared" si="254"/>
        <v>0</v>
      </c>
      <c r="AF198" s="2">
        <f t="shared" si="255"/>
        <v>0</v>
      </c>
      <c r="AG198" s="2">
        <f t="shared" si="231"/>
        <v>0</v>
      </c>
      <c r="AH198" s="2">
        <f t="shared" si="256"/>
        <v>0</v>
      </c>
      <c r="AI198" s="2">
        <f t="shared" si="257"/>
        <v>0</v>
      </c>
      <c r="AJ198" s="2">
        <f t="shared" si="232"/>
        <v>0</v>
      </c>
      <c r="AK198" s="2">
        <v>65.17</v>
      </c>
      <c r="AL198" s="2">
        <v>65.17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3</v>
      </c>
      <c r="BI198" s="2">
        <v>1</v>
      </c>
      <c r="BJ198" s="2" t="s">
        <v>279</v>
      </c>
      <c r="BK198" s="2"/>
      <c r="BL198" s="2"/>
      <c r="BM198" s="2">
        <v>500001</v>
      </c>
      <c r="BN198" s="2">
        <v>0</v>
      </c>
      <c r="BO198" s="2" t="s">
        <v>6</v>
      </c>
      <c r="BP198" s="2">
        <v>0</v>
      </c>
      <c r="BQ198" s="2">
        <v>20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0</v>
      </c>
      <c r="CA198" s="2">
        <v>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33"/>
        <v>1369</v>
      </c>
      <c r="CQ198" s="2">
        <f t="shared" si="234"/>
        <v>65.17</v>
      </c>
      <c r="CR198" s="2">
        <f t="shared" si="235"/>
        <v>0</v>
      </c>
      <c r="CS198" s="2">
        <f t="shared" si="236"/>
        <v>0</v>
      </c>
      <c r="CT198" s="2">
        <f t="shared" si="237"/>
        <v>0</v>
      </c>
      <c r="CU198" s="2">
        <f t="shared" si="238"/>
        <v>0</v>
      </c>
      <c r="CV198" s="2">
        <f t="shared" si="239"/>
        <v>0</v>
      </c>
      <c r="CW198" s="2">
        <f t="shared" si="240"/>
        <v>0</v>
      </c>
      <c r="CX198" s="2">
        <f t="shared" si="241"/>
        <v>0</v>
      </c>
      <c r="CY198" s="2">
        <f t="shared" si="242"/>
        <v>0</v>
      </c>
      <c r="CZ198" s="2">
        <f t="shared" si="243"/>
        <v>0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1010</v>
      </c>
      <c r="DV198" s="2" t="s">
        <v>45</v>
      </c>
      <c r="DW198" s="2" t="s">
        <v>45</v>
      </c>
      <c r="DX198" s="2">
        <v>1</v>
      </c>
      <c r="DY198" s="2"/>
      <c r="DZ198" s="2"/>
      <c r="EA198" s="2"/>
      <c r="EB198" s="2"/>
      <c r="EC198" s="2"/>
      <c r="ED198" s="2"/>
      <c r="EE198" s="2">
        <v>32653291</v>
      </c>
      <c r="EF198" s="2">
        <v>20</v>
      </c>
      <c r="EG198" s="2" t="s">
        <v>47</v>
      </c>
      <c r="EH198" s="2">
        <v>0</v>
      </c>
      <c r="EI198" s="2" t="s">
        <v>6</v>
      </c>
      <c r="EJ198" s="2">
        <v>1</v>
      </c>
      <c r="EK198" s="2">
        <v>500001</v>
      </c>
      <c r="EL198" s="2" t="s">
        <v>48</v>
      </c>
      <c r="EM198" s="2" t="s">
        <v>49</v>
      </c>
      <c r="EN198" s="2"/>
      <c r="EO198" s="2" t="s">
        <v>6</v>
      </c>
      <c r="EP198" s="2"/>
      <c r="EQ198" s="2">
        <v>0</v>
      </c>
      <c r="ER198" s="2">
        <v>6508.75</v>
      </c>
      <c r="ES198" s="2">
        <v>65.17</v>
      </c>
      <c r="ET198" s="2">
        <v>0</v>
      </c>
      <c r="EU198" s="2">
        <v>0</v>
      </c>
      <c r="EV198" s="2">
        <v>0</v>
      </c>
      <c r="EW198" s="2">
        <v>0</v>
      </c>
      <c r="EX198" s="2">
        <v>0</v>
      </c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4"/>
        <v>0</v>
      </c>
      <c r="FS198" s="2">
        <v>0</v>
      </c>
      <c r="FT198" s="2"/>
      <c r="FU198" s="2"/>
      <c r="FV198" s="2"/>
      <c r="FW198" s="2"/>
      <c r="FX198" s="2">
        <v>0</v>
      </c>
      <c r="FY198" s="2">
        <v>0</v>
      </c>
      <c r="FZ198" s="2"/>
      <c r="GA198" s="2" t="s">
        <v>280</v>
      </c>
      <c r="GB198" s="2"/>
      <c r="GC198" s="2"/>
      <c r="GD198" s="2">
        <v>0</v>
      </c>
      <c r="GE198" s="2"/>
      <c r="GF198" s="2">
        <v>285665688</v>
      </c>
      <c r="GG198" s="2">
        <v>2</v>
      </c>
      <c r="GH198" s="2">
        <v>4</v>
      </c>
      <c r="GI198" s="2">
        <v>-2</v>
      </c>
      <c r="GJ198" s="2">
        <v>0</v>
      </c>
      <c r="GK198" s="2">
        <f>ROUND(R198*(R12)/100,0)</f>
        <v>0</v>
      </c>
      <c r="GL198" s="2">
        <f t="shared" si="245"/>
        <v>0</v>
      </c>
      <c r="GM198" s="2">
        <f t="shared" si="246"/>
        <v>1369</v>
      </c>
      <c r="GN198" s="2">
        <f t="shared" si="247"/>
        <v>1369</v>
      </c>
      <c r="GO198" s="2">
        <f t="shared" si="248"/>
        <v>0</v>
      </c>
      <c r="GP198" s="2">
        <f t="shared" si="249"/>
        <v>0</v>
      </c>
      <c r="GQ198" s="2"/>
      <c r="GR198" s="2">
        <v>0</v>
      </c>
      <c r="GS198" s="2">
        <v>2</v>
      </c>
      <c r="GT198" s="2">
        <v>0</v>
      </c>
      <c r="GU198" s="2" t="s">
        <v>6</v>
      </c>
      <c r="GV198" s="2">
        <f t="shared" si="250"/>
        <v>0</v>
      </c>
      <c r="GW198" s="2">
        <v>1</v>
      </c>
      <c r="GX198" s="2">
        <f t="shared" si="251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18</v>
      </c>
      <c r="B199">
        <v>1</v>
      </c>
      <c r="C199">
        <v>253</v>
      </c>
      <c r="E199" t="s">
        <v>277</v>
      </c>
      <c r="F199" t="str">
        <f>'1.Смета.или.Акт'!B211</f>
        <v>Накладная</v>
      </c>
      <c r="G199" t="str">
        <f>'1.Смета.или.Акт'!C211</f>
        <v>Повторное заземление</v>
      </c>
      <c r="H199" t="s">
        <v>45</v>
      </c>
      <c r="I199">
        <f>I193*J199</f>
        <v>21</v>
      </c>
      <c r="J199">
        <v>1</v>
      </c>
      <c r="O199">
        <f t="shared" si="219"/>
        <v>10264</v>
      </c>
      <c r="P199">
        <f t="shared" si="220"/>
        <v>10264</v>
      </c>
      <c r="Q199">
        <f t="shared" si="221"/>
        <v>0</v>
      </c>
      <c r="R199">
        <f t="shared" si="222"/>
        <v>0</v>
      </c>
      <c r="S199">
        <f t="shared" si="223"/>
        <v>0</v>
      </c>
      <c r="T199">
        <f t="shared" si="224"/>
        <v>0</v>
      </c>
      <c r="U199">
        <f t="shared" si="225"/>
        <v>0</v>
      </c>
      <c r="V199">
        <f t="shared" si="226"/>
        <v>0</v>
      </c>
      <c r="W199">
        <f t="shared" si="227"/>
        <v>0</v>
      </c>
      <c r="X199">
        <f t="shared" si="228"/>
        <v>0</v>
      </c>
      <c r="Y199">
        <f t="shared" si="229"/>
        <v>0</v>
      </c>
      <c r="AA199">
        <v>34652952</v>
      </c>
      <c r="AB199">
        <f t="shared" si="230"/>
        <v>65.17</v>
      </c>
      <c r="AC199">
        <f t="shared" si="252"/>
        <v>65.17</v>
      </c>
      <c r="AD199">
        <f t="shared" si="253"/>
        <v>0</v>
      </c>
      <c r="AE199">
        <f t="shared" si="254"/>
        <v>0</v>
      </c>
      <c r="AF199">
        <f t="shared" si="255"/>
        <v>0</v>
      </c>
      <c r="AG199">
        <f t="shared" si="231"/>
        <v>0</v>
      </c>
      <c r="AH199">
        <f t="shared" si="256"/>
        <v>0</v>
      </c>
      <c r="AI199">
        <f t="shared" si="257"/>
        <v>0</v>
      </c>
      <c r="AJ199">
        <f t="shared" si="232"/>
        <v>0</v>
      </c>
      <c r="AK199">
        <v>65.17</v>
      </c>
      <c r="AL199" s="54">
        <f>'1.Смета.или.Акт'!F211</f>
        <v>65.17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f>'1.Смета.или.Акт'!J211</f>
        <v>7.5</v>
      </c>
      <c r="BD199" t="s">
        <v>6</v>
      </c>
      <c r="BE199" t="s">
        <v>6</v>
      </c>
      <c r="BF199" t="s">
        <v>6</v>
      </c>
      <c r="BG199" t="s">
        <v>6</v>
      </c>
      <c r="BH199">
        <v>3</v>
      </c>
      <c r="BI199">
        <v>1</v>
      </c>
      <c r="BJ199" t="s">
        <v>279</v>
      </c>
      <c r="BM199">
        <v>500001</v>
      </c>
      <c r="BN199">
        <v>0</v>
      </c>
      <c r="BO199" t="s">
        <v>6</v>
      </c>
      <c r="BP199">
        <v>0</v>
      </c>
      <c r="BQ199">
        <v>20</v>
      </c>
      <c r="BR199">
        <v>0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0</v>
      </c>
      <c r="CA199">
        <v>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33"/>
        <v>10264</v>
      </c>
      <c r="CQ199">
        <f t="shared" si="234"/>
        <v>488.77500000000003</v>
      </c>
      <c r="CR199">
        <f t="shared" si="235"/>
        <v>0</v>
      </c>
      <c r="CS199">
        <f t="shared" si="236"/>
        <v>0</v>
      </c>
      <c r="CT199">
        <f t="shared" si="237"/>
        <v>0</v>
      </c>
      <c r="CU199">
        <f t="shared" si="238"/>
        <v>0</v>
      </c>
      <c r="CV199">
        <f t="shared" si="239"/>
        <v>0</v>
      </c>
      <c r="CW199">
        <f t="shared" si="240"/>
        <v>0</v>
      </c>
      <c r="CX199">
        <f t="shared" si="241"/>
        <v>0</v>
      </c>
      <c r="CY199">
        <f t="shared" si="242"/>
        <v>0</v>
      </c>
      <c r="CZ199">
        <f t="shared" si="243"/>
        <v>0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1010</v>
      </c>
      <c r="DV199" t="s">
        <v>45</v>
      </c>
      <c r="DW199" t="str">
        <f>'1.Смета.или.Акт'!D211</f>
        <v>шт.</v>
      </c>
      <c r="DX199">
        <v>1</v>
      </c>
      <c r="EE199">
        <v>32653291</v>
      </c>
      <c r="EF199">
        <v>20</v>
      </c>
      <c r="EG199" t="s">
        <v>47</v>
      </c>
      <c r="EH199">
        <v>0</v>
      </c>
      <c r="EI199" t="s">
        <v>6</v>
      </c>
      <c r="EJ199">
        <v>1</v>
      </c>
      <c r="EK199">
        <v>500001</v>
      </c>
      <c r="EL199" t="s">
        <v>48</v>
      </c>
      <c r="EM199" t="s">
        <v>49</v>
      </c>
      <c r="EO199" t="s">
        <v>6</v>
      </c>
      <c r="EQ199">
        <v>0</v>
      </c>
      <c r="ER199">
        <v>70.84</v>
      </c>
      <c r="ES199" s="54">
        <f>'1.Смета.или.Акт'!F211</f>
        <v>65.17</v>
      </c>
      <c r="ET199">
        <v>0</v>
      </c>
      <c r="EU199">
        <v>0</v>
      </c>
      <c r="EV199">
        <v>0</v>
      </c>
      <c r="EW199">
        <v>0</v>
      </c>
      <c r="EX199">
        <v>0</v>
      </c>
      <c r="EZ199">
        <v>5</v>
      </c>
      <c r="FC199">
        <v>0</v>
      </c>
      <c r="FD199">
        <v>18</v>
      </c>
      <c r="FF199">
        <v>488.78</v>
      </c>
      <c r="FQ199">
        <v>0</v>
      </c>
      <c r="FR199">
        <f t="shared" si="244"/>
        <v>0</v>
      </c>
      <c r="FS199">
        <v>0</v>
      </c>
      <c r="FX199">
        <v>0</v>
      </c>
      <c r="FY199">
        <v>0</v>
      </c>
      <c r="GA199" t="s">
        <v>280</v>
      </c>
      <c r="GD199">
        <v>0</v>
      </c>
      <c r="GF199">
        <v>285665688</v>
      </c>
      <c r="GG199">
        <v>2</v>
      </c>
      <c r="GH199">
        <v>3</v>
      </c>
      <c r="GI199">
        <v>4</v>
      </c>
      <c r="GJ199">
        <v>0</v>
      </c>
      <c r="GK199">
        <f>ROUND(R199*(S12)/100,0)</f>
        <v>0</v>
      </c>
      <c r="GL199">
        <f t="shared" si="245"/>
        <v>0</v>
      </c>
      <c r="GM199">
        <f t="shared" si="246"/>
        <v>10264</v>
      </c>
      <c r="GN199">
        <f t="shared" si="247"/>
        <v>10264</v>
      </c>
      <c r="GO199">
        <f t="shared" si="248"/>
        <v>0</v>
      </c>
      <c r="GP199">
        <f t="shared" si="249"/>
        <v>0</v>
      </c>
      <c r="GR199">
        <v>1</v>
      </c>
      <c r="GS199">
        <v>1</v>
      </c>
      <c r="GT199">
        <v>0</v>
      </c>
      <c r="GU199" t="s">
        <v>6</v>
      </c>
      <c r="GV199">
        <f t="shared" si="250"/>
        <v>0</v>
      </c>
      <c r="GW199">
        <v>1</v>
      </c>
      <c r="GX199">
        <f t="shared" si="251"/>
        <v>0</v>
      </c>
      <c r="HA199">
        <v>0</v>
      </c>
      <c r="HB199">
        <v>0</v>
      </c>
      <c r="IK199">
        <v>0</v>
      </c>
    </row>
    <row r="200" spans="1:255" x14ac:dyDescent="0.2">
      <c r="A200" s="2">
        <v>17</v>
      </c>
      <c r="B200" s="2">
        <v>1</v>
      </c>
      <c r="C200" s="2">
        <f>ROW(SmtRes!A257)</f>
        <v>257</v>
      </c>
      <c r="D200" s="2">
        <f>ROW(EtalonRes!A241)</f>
        <v>241</v>
      </c>
      <c r="E200" s="2" t="s">
        <v>281</v>
      </c>
      <c r="F200" s="2" t="s">
        <v>282</v>
      </c>
      <c r="G200" s="2" t="s">
        <v>283</v>
      </c>
      <c r="H200" s="2" t="s">
        <v>17</v>
      </c>
      <c r="I200" s="2">
        <f>'1.Смета.или.Акт'!E214</f>
        <v>2</v>
      </c>
      <c r="J200" s="2">
        <v>0</v>
      </c>
      <c r="K200" s="2"/>
      <c r="L200" s="2"/>
      <c r="M200" s="2"/>
      <c r="N200" s="2"/>
      <c r="O200" s="2">
        <f t="shared" si="219"/>
        <v>132</v>
      </c>
      <c r="P200" s="2">
        <f t="shared" si="220"/>
        <v>0</v>
      </c>
      <c r="Q200" s="2">
        <f t="shared" si="221"/>
        <v>0</v>
      </c>
      <c r="R200" s="2">
        <f t="shared" si="222"/>
        <v>0</v>
      </c>
      <c r="S200" s="2">
        <f t="shared" si="223"/>
        <v>132</v>
      </c>
      <c r="T200" s="2">
        <f t="shared" si="224"/>
        <v>0</v>
      </c>
      <c r="U200" s="2">
        <f t="shared" si="225"/>
        <v>10.8</v>
      </c>
      <c r="V200" s="2">
        <f t="shared" si="226"/>
        <v>0</v>
      </c>
      <c r="W200" s="2">
        <f t="shared" si="227"/>
        <v>0</v>
      </c>
      <c r="X200" s="2">
        <f t="shared" si="228"/>
        <v>86</v>
      </c>
      <c r="Y200" s="2">
        <f t="shared" si="229"/>
        <v>53</v>
      </c>
      <c r="Z200" s="2"/>
      <c r="AA200" s="2">
        <v>34652951</v>
      </c>
      <c r="AB200" s="2">
        <f t="shared" si="230"/>
        <v>65.94</v>
      </c>
      <c r="AC200" s="2">
        <f t="shared" si="252"/>
        <v>0</v>
      </c>
      <c r="AD200" s="2">
        <f t="shared" si="253"/>
        <v>0</v>
      </c>
      <c r="AE200" s="2">
        <f t="shared" si="254"/>
        <v>0</v>
      </c>
      <c r="AF200" s="2">
        <f t="shared" si="255"/>
        <v>65.94</v>
      </c>
      <c r="AG200" s="2">
        <f t="shared" si="231"/>
        <v>0</v>
      </c>
      <c r="AH200" s="2">
        <f t="shared" si="256"/>
        <v>5.4</v>
      </c>
      <c r="AI200" s="2">
        <f t="shared" si="257"/>
        <v>0</v>
      </c>
      <c r="AJ200" s="2">
        <f t="shared" si="232"/>
        <v>0</v>
      </c>
      <c r="AK200" s="2">
        <v>65.94</v>
      </c>
      <c r="AL200" s="2">
        <v>0</v>
      </c>
      <c r="AM200" s="2">
        <v>0</v>
      </c>
      <c r="AN200" s="2">
        <v>0</v>
      </c>
      <c r="AO200" s="2">
        <v>65.94</v>
      </c>
      <c r="AP200" s="2">
        <v>0</v>
      </c>
      <c r="AQ200" s="2">
        <v>5.4</v>
      </c>
      <c r="AR200" s="2">
        <v>0</v>
      </c>
      <c r="AS200" s="2">
        <v>0</v>
      </c>
      <c r="AT200" s="2">
        <v>65</v>
      </c>
      <c r="AU200" s="2">
        <v>40</v>
      </c>
      <c r="AV200" s="2">
        <v>1</v>
      </c>
      <c r="AW200" s="2">
        <v>1</v>
      </c>
      <c r="AX200" s="2"/>
      <c r="AY200" s="2"/>
      <c r="AZ200" s="2">
        <v>1</v>
      </c>
      <c r="BA200" s="2">
        <v>1</v>
      </c>
      <c r="BB200" s="2">
        <v>1</v>
      </c>
      <c r="BC200" s="2">
        <v>1</v>
      </c>
      <c r="BD200" s="2" t="s">
        <v>6</v>
      </c>
      <c r="BE200" s="2" t="s">
        <v>6</v>
      </c>
      <c r="BF200" s="2" t="s">
        <v>6</v>
      </c>
      <c r="BG200" s="2" t="s">
        <v>6</v>
      </c>
      <c r="BH200" s="2">
        <v>0</v>
      </c>
      <c r="BI200" s="2">
        <v>4</v>
      </c>
      <c r="BJ200" s="2" t="s">
        <v>284</v>
      </c>
      <c r="BK200" s="2"/>
      <c r="BL200" s="2"/>
      <c r="BM200" s="2">
        <v>200001</v>
      </c>
      <c r="BN200" s="2">
        <v>0</v>
      </c>
      <c r="BO200" s="2" t="s">
        <v>6</v>
      </c>
      <c r="BP200" s="2">
        <v>0</v>
      </c>
      <c r="BQ200" s="2">
        <v>5</v>
      </c>
      <c r="BR200" s="2">
        <v>0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 t="s">
        <v>6</v>
      </c>
      <c r="BZ200" s="2">
        <v>65</v>
      </c>
      <c r="CA200" s="2">
        <v>40</v>
      </c>
      <c r="CB200" s="2"/>
      <c r="CC200" s="2"/>
      <c r="CD200" s="2"/>
      <c r="CE200" s="2"/>
      <c r="CF200" s="2">
        <v>0</v>
      </c>
      <c r="CG200" s="2">
        <v>0</v>
      </c>
      <c r="CH200" s="2"/>
      <c r="CI200" s="2"/>
      <c r="CJ200" s="2"/>
      <c r="CK200" s="2"/>
      <c r="CL200" s="2"/>
      <c r="CM200" s="2">
        <v>0</v>
      </c>
      <c r="CN200" s="2" t="s">
        <v>6</v>
      </c>
      <c r="CO200" s="2">
        <v>0</v>
      </c>
      <c r="CP200" s="2">
        <f t="shared" si="233"/>
        <v>132</v>
      </c>
      <c r="CQ200" s="2">
        <f t="shared" si="234"/>
        <v>0</v>
      </c>
      <c r="CR200" s="2">
        <f t="shared" si="235"/>
        <v>0</v>
      </c>
      <c r="CS200" s="2">
        <f t="shared" si="236"/>
        <v>0</v>
      </c>
      <c r="CT200" s="2">
        <f t="shared" si="237"/>
        <v>65.94</v>
      </c>
      <c r="CU200" s="2">
        <f t="shared" si="238"/>
        <v>0</v>
      </c>
      <c r="CV200" s="2">
        <f t="shared" si="239"/>
        <v>5.4</v>
      </c>
      <c r="CW200" s="2">
        <f t="shared" si="240"/>
        <v>0</v>
      </c>
      <c r="CX200" s="2">
        <f t="shared" si="241"/>
        <v>0</v>
      </c>
      <c r="CY200" s="2">
        <f t="shared" si="242"/>
        <v>85.8</v>
      </c>
      <c r="CZ200" s="2">
        <f t="shared" si="243"/>
        <v>52.8</v>
      </c>
      <c r="DA200" s="2"/>
      <c r="DB200" s="2"/>
      <c r="DC200" s="2" t="s">
        <v>6</v>
      </c>
      <c r="DD200" s="2" t="s">
        <v>6</v>
      </c>
      <c r="DE200" s="2" t="s">
        <v>6</v>
      </c>
      <c r="DF200" s="2" t="s">
        <v>6</v>
      </c>
      <c r="DG200" s="2" t="s">
        <v>6</v>
      </c>
      <c r="DH200" s="2" t="s">
        <v>6</v>
      </c>
      <c r="DI200" s="2" t="s">
        <v>6</v>
      </c>
      <c r="DJ200" s="2" t="s">
        <v>6</v>
      </c>
      <c r="DK200" s="2" t="s">
        <v>6</v>
      </c>
      <c r="DL200" s="2" t="s">
        <v>6</v>
      </c>
      <c r="DM200" s="2" t="s">
        <v>6</v>
      </c>
      <c r="DN200" s="2">
        <v>0</v>
      </c>
      <c r="DO200" s="2">
        <v>0</v>
      </c>
      <c r="DP200" s="2">
        <v>1</v>
      </c>
      <c r="DQ200" s="2">
        <v>1</v>
      </c>
      <c r="DR200" s="2"/>
      <c r="DS200" s="2"/>
      <c r="DT200" s="2"/>
      <c r="DU200" s="2">
        <v>1013</v>
      </c>
      <c r="DV200" s="2" t="s">
        <v>17</v>
      </c>
      <c r="DW200" s="2" t="s">
        <v>17</v>
      </c>
      <c r="DX200" s="2">
        <v>1</v>
      </c>
      <c r="DY200" s="2"/>
      <c r="DZ200" s="2"/>
      <c r="EA200" s="2"/>
      <c r="EB200" s="2"/>
      <c r="EC200" s="2"/>
      <c r="ED200" s="2"/>
      <c r="EE200" s="2">
        <v>32653283</v>
      </c>
      <c r="EF200" s="2">
        <v>5</v>
      </c>
      <c r="EG200" s="2" t="s">
        <v>285</v>
      </c>
      <c r="EH200" s="2">
        <v>0</v>
      </c>
      <c r="EI200" s="2" t="s">
        <v>6</v>
      </c>
      <c r="EJ200" s="2">
        <v>4</v>
      </c>
      <c r="EK200" s="2">
        <v>200001</v>
      </c>
      <c r="EL200" s="2" t="s">
        <v>286</v>
      </c>
      <c r="EM200" s="2" t="s">
        <v>287</v>
      </c>
      <c r="EN200" s="2"/>
      <c r="EO200" s="2" t="s">
        <v>6</v>
      </c>
      <c r="EP200" s="2"/>
      <c r="EQ200" s="2">
        <v>0</v>
      </c>
      <c r="ER200" s="2">
        <v>65.94</v>
      </c>
      <c r="ES200" s="2">
        <v>0</v>
      </c>
      <c r="ET200" s="2">
        <v>0</v>
      </c>
      <c r="EU200" s="2">
        <v>0</v>
      </c>
      <c r="EV200" s="2">
        <v>65.94</v>
      </c>
      <c r="EW200" s="2">
        <v>5.4</v>
      </c>
      <c r="EX200" s="2">
        <v>0</v>
      </c>
      <c r="EY200" s="2">
        <v>0</v>
      </c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>
        <v>0</v>
      </c>
      <c r="FR200" s="2">
        <f t="shared" si="244"/>
        <v>0</v>
      </c>
      <c r="FS200" s="2">
        <v>0</v>
      </c>
      <c r="FT200" s="2"/>
      <c r="FU200" s="2"/>
      <c r="FV200" s="2"/>
      <c r="FW200" s="2"/>
      <c r="FX200" s="2">
        <v>65</v>
      </c>
      <c r="FY200" s="2">
        <v>40</v>
      </c>
      <c r="FZ200" s="2"/>
      <c r="GA200" s="2" t="s">
        <v>6</v>
      </c>
      <c r="GB200" s="2"/>
      <c r="GC200" s="2"/>
      <c r="GD200" s="2">
        <v>0</v>
      </c>
      <c r="GE200" s="2"/>
      <c r="GF200" s="2">
        <v>-237667876</v>
      </c>
      <c r="GG200" s="2">
        <v>2</v>
      </c>
      <c r="GH200" s="2">
        <v>1</v>
      </c>
      <c r="GI200" s="2">
        <v>-2</v>
      </c>
      <c r="GJ200" s="2">
        <v>0</v>
      </c>
      <c r="GK200" s="2">
        <f>ROUND(R200*(R12)/100,0)</f>
        <v>0</v>
      </c>
      <c r="GL200" s="2">
        <f t="shared" si="245"/>
        <v>0</v>
      </c>
      <c r="GM200" s="2">
        <f t="shared" si="246"/>
        <v>271</v>
      </c>
      <c r="GN200" s="2">
        <f t="shared" si="247"/>
        <v>0</v>
      </c>
      <c r="GO200" s="2">
        <f t="shared" si="248"/>
        <v>0</v>
      </c>
      <c r="GP200" s="2">
        <f t="shared" si="249"/>
        <v>271</v>
      </c>
      <c r="GQ200" s="2"/>
      <c r="GR200" s="2">
        <v>0</v>
      </c>
      <c r="GS200" s="2">
        <v>3</v>
      </c>
      <c r="GT200" s="2">
        <v>0</v>
      </c>
      <c r="GU200" s="2" t="s">
        <v>6</v>
      </c>
      <c r="GV200" s="2">
        <f t="shared" si="250"/>
        <v>0</v>
      </c>
      <c r="GW200" s="2">
        <v>1</v>
      </c>
      <c r="GX200" s="2">
        <f t="shared" si="251"/>
        <v>0</v>
      </c>
      <c r="GY200" s="2"/>
      <c r="GZ200" s="2"/>
      <c r="HA200" s="2">
        <v>0</v>
      </c>
      <c r="HB200" s="2">
        <v>0</v>
      </c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>
        <v>0</v>
      </c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x14ac:dyDescent="0.2">
      <c r="A201">
        <v>17</v>
      </c>
      <c r="B201">
        <v>1</v>
      </c>
      <c r="C201">
        <f>ROW(SmtRes!A260)</f>
        <v>260</v>
      </c>
      <c r="D201">
        <f>ROW(EtalonRes!A244)</f>
        <v>244</v>
      </c>
      <c r="E201" t="s">
        <v>281</v>
      </c>
      <c r="F201" t="s">
        <v>282</v>
      </c>
      <c r="G201" t="s">
        <v>283</v>
      </c>
      <c r="H201" t="s">
        <v>17</v>
      </c>
      <c r="I201">
        <f>'1.Смета.или.Акт'!E214</f>
        <v>2</v>
      </c>
      <c r="J201">
        <v>0</v>
      </c>
      <c r="O201">
        <f t="shared" si="219"/>
        <v>2413</v>
      </c>
      <c r="P201">
        <f t="shared" si="220"/>
        <v>0</v>
      </c>
      <c r="Q201">
        <f t="shared" si="221"/>
        <v>0</v>
      </c>
      <c r="R201">
        <f t="shared" si="222"/>
        <v>0</v>
      </c>
      <c r="S201">
        <f t="shared" si="223"/>
        <v>2413</v>
      </c>
      <c r="T201">
        <f t="shared" si="224"/>
        <v>0</v>
      </c>
      <c r="U201">
        <f t="shared" si="225"/>
        <v>10.8</v>
      </c>
      <c r="V201">
        <f t="shared" si="226"/>
        <v>0</v>
      </c>
      <c r="W201">
        <f t="shared" si="227"/>
        <v>0</v>
      </c>
      <c r="X201">
        <f t="shared" si="228"/>
        <v>1327</v>
      </c>
      <c r="Y201">
        <f t="shared" si="229"/>
        <v>772</v>
      </c>
      <c r="AA201">
        <v>34652952</v>
      </c>
      <c r="AB201">
        <f t="shared" si="230"/>
        <v>65.94</v>
      </c>
      <c r="AC201">
        <f t="shared" si="252"/>
        <v>0</v>
      </c>
      <c r="AD201">
        <f t="shared" si="253"/>
        <v>0</v>
      </c>
      <c r="AE201">
        <f t="shared" si="254"/>
        <v>0</v>
      </c>
      <c r="AF201">
        <f t="shared" si="255"/>
        <v>65.94</v>
      </c>
      <c r="AG201">
        <f t="shared" si="231"/>
        <v>0</v>
      </c>
      <c r="AH201">
        <f t="shared" si="256"/>
        <v>5.4</v>
      </c>
      <c r="AI201">
        <f t="shared" si="257"/>
        <v>0</v>
      </c>
      <c r="AJ201">
        <f t="shared" si="232"/>
        <v>0</v>
      </c>
      <c r="AK201">
        <f>AL201+AM201+AO201</f>
        <v>65.94</v>
      </c>
      <c r="AL201">
        <v>0</v>
      </c>
      <c r="AM201">
        <v>0</v>
      </c>
      <c r="AN201">
        <v>0</v>
      </c>
      <c r="AO201" s="54">
        <f>'1.Смета.или.Акт'!F215</f>
        <v>65.94</v>
      </c>
      <c r="AP201">
        <v>0</v>
      </c>
      <c r="AQ201">
        <f>'1.Смета.или.Акт'!E218</f>
        <v>5.4</v>
      </c>
      <c r="AR201">
        <v>0</v>
      </c>
      <c r="AS201">
        <v>0</v>
      </c>
      <c r="AT201">
        <v>55</v>
      </c>
      <c r="AU201">
        <v>32</v>
      </c>
      <c r="AV201">
        <v>1</v>
      </c>
      <c r="AW201">
        <v>1</v>
      </c>
      <c r="AZ201">
        <v>1</v>
      </c>
      <c r="BA201">
        <f>'1.Смета.или.Акт'!J215</f>
        <v>18.3</v>
      </c>
      <c r="BB201">
        <v>18.3</v>
      </c>
      <c r="BC201">
        <v>18.3</v>
      </c>
      <c r="BD201" t="s">
        <v>6</v>
      </c>
      <c r="BE201" t="s">
        <v>6</v>
      </c>
      <c r="BF201" t="s">
        <v>6</v>
      </c>
      <c r="BG201" t="s">
        <v>6</v>
      </c>
      <c r="BH201">
        <v>0</v>
      </c>
      <c r="BI201">
        <v>4</v>
      </c>
      <c r="BJ201" t="s">
        <v>284</v>
      </c>
      <c r="BM201">
        <v>200001</v>
      </c>
      <c r="BN201">
        <v>0</v>
      </c>
      <c r="BO201" t="s">
        <v>6</v>
      </c>
      <c r="BP201">
        <v>0</v>
      </c>
      <c r="BQ201">
        <v>5</v>
      </c>
      <c r="BR201">
        <v>0</v>
      </c>
      <c r="BS201">
        <v>18.3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6</v>
      </c>
      <c r="BZ201">
        <v>65</v>
      </c>
      <c r="CA201">
        <v>40</v>
      </c>
      <c r="CF201">
        <v>0</v>
      </c>
      <c r="CG201">
        <v>0</v>
      </c>
      <c r="CM201">
        <v>0</v>
      </c>
      <c r="CN201" t="s">
        <v>6</v>
      </c>
      <c r="CO201">
        <v>0</v>
      </c>
      <c r="CP201">
        <f t="shared" si="233"/>
        <v>2413</v>
      </c>
      <c r="CQ201">
        <f t="shared" si="234"/>
        <v>0</v>
      </c>
      <c r="CR201">
        <f t="shared" si="235"/>
        <v>0</v>
      </c>
      <c r="CS201">
        <f t="shared" si="236"/>
        <v>0</v>
      </c>
      <c r="CT201">
        <f t="shared" si="237"/>
        <v>1206.702</v>
      </c>
      <c r="CU201">
        <f t="shared" si="238"/>
        <v>0</v>
      </c>
      <c r="CV201">
        <f t="shared" si="239"/>
        <v>5.4</v>
      </c>
      <c r="CW201">
        <f t="shared" si="240"/>
        <v>0</v>
      </c>
      <c r="CX201">
        <f t="shared" si="241"/>
        <v>0</v>
      </c>
      <c r="CY201">
        <f t="shared" si="242"/>
        <v>1327.15</v>
      </c>
      <c r="CZ201">
        <f t="shared" si="243"/>
        <v>772.16</v>
      </c>
      <c r="DC201" t="s">
        <v>6</v>
      </c>
      <c r="DD201" t="s">
        <v>6</v>
      </c>
      <c r="DE201" t="s">
        <v>6</v>
      </c>
      <c r="DF201" t="s">
        <v>6</v>
      </c>
      <c r="DG201" t="s">
        <v>6</v>
      </c>
      <c r="DH201" t="s">
        <v>6</v>
      </c>
      <c r="DI201" t="s">
        <v>6</v>
      </c>
      <c r="DJ201" t="s">
        <v>6</v>
      </c>
      <c r="DK201" t="s">
        <v>6</v>
      </c>
      <c r="DL201" t="s">
        <v>6</v>
      </c>
      <c r="DM201" t="s">
        <v>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17</v>
      </c>
      <c r="DW201" t="str">
        <f>'1.Смета.или.Акт'!D214</f>
        <v>ШТ</v>
      </c>
      <c r="DX201">
        <v>1</v>
      </c>
      <c r="EE201">
        <v>32653283</v>
      </c>
      <c r="EF201">
        <v>5</v>
      </c>
      <c r="EG201" t="s">
        <v>285</v>
      </c>
      <c r="EH201">
        <v>0</v>
      </c>
      <c r="EI201" t="s">
        <v>6</v>
      </c>
      <c r="EJ201">
        <v>4</v>
      </c>
      <c r="EK201">
        <v>200001</v>
      </c>
      <c r="EL201" t="s">
        <v>286</v>
      </c>
      <c r="EM201" t="s">
        <v>287</v>
      </c>
      <c r="EO201" t="s">
        <v>6</v>
      </c>
      <c r="EQ201">
        <v>0</v>
      </c>
      <c r="ER201">
        <f>ES201+ET201+EV201</f>
        <v>65.94</v>
      </c>
      <c r="ES201">
        <v>0</v>
      </c>
      <c r="ET201">
        <v>0</v>
      </c>
      <c r="EU201">
        <v>0</v>
      </c>
      <c r="EV201" s="54">
        <f>'1.Смета.или.Акт'!F215</f>
        <v>65.94</v>
      </c>
      <c r="EW201">
        <f>'1.Смета.или.Акт'!E218</f>
        <v>5.4</v>
      </c>
      <c r="EX201">
        <v>0</v>
      </c>
      <c r="EY201">
        <v>0</v>
      </c>
      <c r="FQ201">
        <v>0</v>
      </c>
      <c r="FR201">
        <f t="shared" si="244"/>
        <v>0</v>
      </c>
      <c r="FS201">
        <v>0</v>
      </c>
      <c r="FV201" t="s">
        <v>24</v>
      </c>
      <c r="FW201" t="s">
        <v>25</v>
      </c>
      <c r="FX201">
        <v>65</v>
      </c>
      <c r="FY201">
        <v>40</v>
      </c>
      <c r="GA201" t="s">
        <v>6</v>
      </c>
      <c r="GD201">
        <v>0</v>
      </c>
      <c r="GF201">
        <v>-237667876</v>
      </c>
      <c r="GG201">
        <v>2</v>
      </c>
      <c r="GH201">
        <v>1</v>
      </c>
      <c r="GI201">
        <v>4</v>
      </c>
      <c r="GJ201">
        <v>0</v>
      </c>
      <c r="GK201">
        <f>ROUND(R201*(S12)/100,0)</f>
        <v>0</v>
      </c>
      <c r="GL201">
        <f t="shared" si="245"/>
        <v>0</v>
      </c>
      <c r="GM201">
        <f t="shared" si="246"/>
        <v>4512</v>
      </c>
      <c r="GN201">
        <f t="shared" si="247"/>
        <v>0</v>
      </c>
      <c r="GO201">
        <f t="shared" si="248"/>
        <v>0</v>
      </c>
      <c r="GP201">
        <f t="shared" si="249"/>
        <v>4512</v>
      </c>
      <c r="GR201">
        <v>0</v>
      </c>
      <c r="GS201">
        <v>3</v>
      </c>
      <c r="GT201">
        <v>0</v>
      </c>
      <c r="GU201" t="s">
        <v>6</v>
      </c>
      <c r="GV201">
        <f t="shared" si="250"/>
        <v>0</v>
      </c>
      <c r="GW201">
        <v>18.3</v>
      </c>
      <c r="GX201">
        <f t="shared" si="251"/>
        <v>0</v>
      </c>
      <c r="HA201">
        <v>0</v>
      </c>
      <c r="HB201">
        <v>0</v>
      </c>
      <c r="IK201">
        <v>0</v>
      </c>
    </row>
    <row r="202" spans="1:255" x14ac:dyDescent="0.2">
      <c r="A202" s="2">
        <v>17</v>
      </c>
      <c r="B202" s="2">
        <v>1</v>
      </c>
      <c r="C202" s="2">
        <f>ROW(SmtRes!A262)</f>
        <v>262</v>
      </c>
      <c r="D202" s="2">
        <f>ROW(EtalonRes!A246)</f>
        <v>246</v>
      </c>
      <c r="E202" s="2" t="s">
        <v>288</v>
      </c>
      <c r="F202" s="2" t="s">
        <v>289</v>
      </c>
      <c r="G202" s="2" t="s">
        <v>290</v>
      </c>
      <c r="H202" s="2" t="s">
        <v>291</v>
      </c>
      <c r="I202" s="2">
        <f>'1.Смета.или.Акт'!E220</f>
        <v>20</v>
      </c>
      <c r="J202" s="2">
        <v>0</v>
      </c>
      <c r="K202" s="2"/>
      <c r="L202" s="2"/>
      <c r="M202" s="2"/>
      <c r="N202" s="2"/>
      <c r="O202" s="2">
        <f t="shared" si="219"/>
        <v>312</v>
      </c>
      <c r="P202" s="2">
        <f t="shared" si="220"/>
        <v>0</v>
      </c>
      <c r="Q202" s="2">
        <f t="shared" si="221"/>
        <v>0</v>
      </c>
      <c r="R202" s="2">
        <f t="shared" si="222"/>
        <v>0</v>
      </c>
      <c r="S202" s="2">
        <f t="shared" si="223"/>
        <v>312</v>
      </c>
      <c r="T202" s="2">
        <f t="shared" si="224"/>
        <v>0</v>
      </c>
      <c r="U202" s="2">
        <f t="shared" si="225"/>
        <v>24.4</v>
      </c>
      <c r="V202" s="2">
        <f t="shared" si="226"/>
        <v>0</v>
      </c>
      <c r="W202" s="2">
        <f t="shared" si="227"/>
        <v>0</v>
      </c>
      <c r="X202" s="2">
        <f t="shared" si="228"/>
        <v>203</v>
      </c>
      <c r="Y202" s="2">
        <f t="shared" si="229"/>
        <v>125</v>
      </c>
      <c r="Z202" s="2"/>
      <c r="AA202" s="2">
        <v>34652951</v>
      </c>
      <c r="AB202" s="2">
        <f t="shared" si="230"/>
        <v>15.62</v>
      </c>
      <c r="AC202" s="2">
        <f t="shared" si="252"/>
        <v>0</v>
      </c>
      <c r="AD202" s="2">
        <f t="shared" si="253"/>
        <v>0</v>
      </c>
      <c r="AE202" s="2">
        <f t="shared" si="254"/>
        <v>0</v>
      </c>
      <c r="AF202" s="2">
        <f t="shared" si="255"/>
        <v>15.62</v>
      </c>
      <c r="AG202" s="2">
        <f t="shared" si="231"/>
        <v>0</v>
      </c>
      <c r="AH202" s="2">
        <f t="shared" si="256"/>
        <v>1.22</v>
      </c>
      <c r="AI202" s="2">
        <f t="shared" si="257"/>
        <v>0</v>
      </c>
      <c r="AJ202" s="2">
        <f t="shared" si="232"/>
        <v>0</v>
      </c>
      <c r="AK202" s="2">
        <v>15.62</v>
      </c>
      <c r="AL202" s="2">
        <v>0</v>
      </c>
      <c r="AM202" s="2">
        <v>0</v>
      </c>
      <c r="AN202" s="2">
        <v>0</v>
      </c>
      <c r="AO202" s="2">
        <v>15.62</v>
      </c>
      <c r="AP202" s="2">
        <v>0</v>
      </c>
      <c r="AQ202" s="2">
        <v>1.22</v>
      </c>
      <c r="AR202" s="2">
        <v>0</v>
      </c>
      <c r="AS202" s="2">
        <v>0</v>
      </c>
      <c r="AT202" s="2">
        <v>65</v>
      </c>
      <c r="AU202" s="2">
        <v>40</v>
      </c>
      <c r="AV202" s="2">
        <v>1</v>
      </c>
      <c r="AW202" s="2">
        <v>1</v>
      </c>
      <c r="AX202" s="2"/>
      <c r="AY202" s="2"/>
      <c r="AZ202" s="2">
        <v>1</v>
      </c>
      <c r="BA202" s="2">
        <v>1</v>
      </c>
      <c r="BB202" s="2">
        <v>1</v>
      </c>
      <c r="BC202" s="2">
        <v>1</v>
      </c>
      <c r="BD202" s="2" t="s">
        <v>6</v>
      </c>
      <c r="BE202" s="2" t="s">
        <v>6</v>
      </c>
      <c r="BF202" s="2" t="s">
        <v>6</v>
      </c>
      <c r="BG202" s="2" t="s">
        <v>6</v>
      </c>
      <c r="BH202" s="2">
        <v>0</v>
      </c>
      <c r="BI202" s="2">
        <v>4</v>
      </c>
      <c r="BJ202" s="2" t="s">
        <v>292</v>
      </c>
      <c r="BK202" s="2"/>
      <c r="BL202" s="2"/>
      <c r="BM202" s="2">
        <v>200001</v>
      </c>
      <c r="BN202" s="2">
        <v>0</v>
      </c>
      <c r="BO202" s="2" t="s">
        <v>6</v>
      </c>
      <c r="BP202" s="2">
        <v>0</v>
      </c>
      <c r="BQ202" s="2">
        <v>5</v>
      </c>
      <c r="BR202" s="2">
        <v>0</v>
      </c>
      <c r="BS202" s="2">
        <v>1</v>
      </c>
      <c r="BT202" s="2">
        <v>1</v>
      </c>
      <c r="BU202" s="2">
        <v>1</v>
      </c>
      <c r="BV202" s="2">
        <v>1</v>
      </c>
      <c r="BW202" s="2">
        <v>1</v>
      </c>
      <c r="BX202" s="2">
        <v>1</v>
      </c>
      <c r="BY202" s="2" t="s">
        <v>6</v>
      </c>
      <c r="BZ202" s="2">
        <v>65</v>
      </c>
      <c r="CA202" s="2">
        <v>40</v>
      </c>
      <c r="CB202" s="2"/>
      <c r="CC202" s="2"/>
      <c r="CD202" s="2"/>
      <c r="CE202" s="2"/>
      <c r="CF202" s="2">
        <v>0</v>
      </c>
      <c r="CG202" s="2">
        <v>0</v>
      </c>
      <c r="CH202" s="2"/>
      <c r="CI202" s="2"/>
      <c r="CJ202" s="2"/>
      <c r="CK202" s="2"/>
      <c r="CL202" s="2"/>
      <c r="CM202" s="2">
        <v>0</v>
      </c>
      <c r="CN202" s="2" t="s">
        <v>6</v>
      </c>
      <c r="CO202" s="2">
        <v>0</v>
      </c>
      <c r="CP202" s="2">
        <f t="shared" si="233"/>
        <v>312</v>
      </c>
      <c r="CQ202" s="2">
        <f t="shared" si="234"/>
        <v>0</v>
      </c>
      <c r="CR202" s="2">
        <f t="shared" si="235"/>
        <v>0</v>
      </c>
      <c r="CS202" s="2">
        <f t="shared" si="236"/>
        <v>0</v>
      </c>
      <c r="CT202" s="2">
        <f t="shared" si="237"/>
        <v>15.62</v>
      </c>
      <c r="CU202" s="2">
        <f t="shared" si="238"/>
        <v>0</v>
      </c>
      <c r="CV202" s="2">
        <f t="shared" si="239"/>
        <v>1.22</v>
      </c>
      <c r="CW202" s="2">
        <f t="shared" si="240"/>
        <v>0</v>
      </c>
      <c r="CX202" s="2">
        <f t="shared" si="241"/>
        <v>0</v>
      </c>
      <c r="CY202" s="2">
        <f t="shared" si="242"/>
        <v>202.8</v>
      </c>
      <c r="CZ202" s="2">
        <f t="shared" si="243"/>
        <v>124.8</v>
      </c>
      <c r="DA202" s="2"/>
      <c r="DB202" s="2"/>
      <c r="DC202" s="2" t="s">
        <v>6</v>
      </c>
      <c r="DD202" s="2" t="s">
        <v>6</v>
      </c>
      <c r="DE202" s="2" t="s">
        <v>6</v>
      </c>
      <c r="DF202" s="2" t="s">
        <v>6</v>
      </c>
      <c r="DG202" s="2" t="s">
        <v>6</v>
      </c>
      <c r="DH202" s="2" t="s">
        <v>6</v>
      </c>
      <c r="DI202" s="2" t="s">
        <v>6</v>
      </c>
      <c r="DJ202" s="2" t="s">
        <v>6</v>
      </c>
      <c r="DK202" s="2" t="s">
        <v>6</v>
      </c>
      <c r="DL202" s="2" t="s">
        <v>6</v>
      </c>
      <c r="DM202" s="2" t="s">
        <v>6</v>
      </c>
      <c r="DN202" s="2">
        <v>0</v>
      </c>
      <c r="DO202" s="2">
        <v>0</v>
      </c>
      <c r="DP202" s="2">
        <v>1</v>
      </c>
      <c r="DQ202" s="2">
        <v>1</v>
      </c>
      <c r="DR202" s="2"/>
      <c r="DS202" s="2"/>
      <c r="DT202" s="2"/>
      <c r="DU202" s="2">
        <v>1013</v>
      </c>
      <c r="DV202" s="2" t="s">
        <v>291</v>
      </c>
      <c r="DW202" s="2" t="s">
        <v>291</v>
      </c>
      <c r="DX202" s="2">
        <v>1</v>
      </c>
      <c r="DY202" s="2"/>
      <c r="DZ202" s="2"/>
      <c r="EA202" s="2"/>
      <c r="EB202" s="2"/>
      <c r="EC202" s="2"/>
      <c r="ED202" s="2"/>
      <c r="EE202" s="2">
        <v>32653283</v>
      </c>
      <c r="EF202" s="2">
        <v>5</v>
      </c>
      <c r="EG202" s="2" t="s">
        <v>285</v>
      </c>
      <c r="EH202" s="2">
        <v>0</v>
      </c>
      <c r="EI202" s="2" t="s">
        <v>6</v>
      </c>
      <c r="EJ202" s="2">
        <v>4</v>
      </c>
      <c r="EK202" s="2">
        <v>200001</v>
      </c>
      <c r="EL202" s="2" t="s">
        <v>286</v>
      </c>
      <c r="EM202" s="2" t="s">
        <v>287</v>
      </c>
      <c r="EN202" s="2"/>
      <c r="EO202" s="2" t="s">
        <v>6</v>
      </c>
      <c r="EP202" s="2"/>
      <c r="EQ202" s="2">
        <v>0</v>
      </c>
      <c r="ER202" s="2">
        <v>15.62</v>
      </c>
      <c r="ES202" s="2">
        <v>0</v>
      </c>
      <c r="ET202" s="2">
        <v>0</v>
      </c>
      <c r="EU202" s="2">
        <v>0</v>
      </c>
      <c r="EV202" s="2">
        <v>15.62</v>
      </c>
      <c r="EW202" s="2">
        <v>1.22</v>
      </c>
      <c r="EX202" s="2">
        <v>0</v>
      </c>
      <c r="EY202" s="2">
        <v>0</v>
      </c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>
        <v>0</v>
      </c>
      <c r="FR202" s="2">
        <f t="shared" si="244"/>
        <v>0</v>
      </c>
      <c r="FS202" s="2">
        <v>0</v>
      </c>
      <c r="FT202" s="2"/>
      <c r="FU202" s="2"/>
      <c r="FV202" s="2"/>
      <c r="FW202" s="2"/>
      <c r="FX202" s="2">
        <v>65</v>
      </c>
      <c r="FY202" s="2">
        <v>40</v>
      </c>
      <c r="FZ202" s="2"/>
      <c r="GA202" s="2" t="s">
        <v>6</v>
      </c>
      <c r="GB202" s="2"/>
      <c r="GC202" s="2"/>
      <c r="GD202" s="2">
        <v>0</v>
      </c>
      <c r="GE202" s="2"/>
      <c r="GF202" s="2">
        <v>486724290</v>
      </c>
      <c r="GG202" s="2">
        <v>2</v>
      </c>
      <c r="GH202" s="2">
        <v>1</v>
      </c>
      <c r="GI202" s="2">
        <v>-2</v>
      </c>
      <c r="GJ202" s="2">
        <v>0</v>
      </c>
      <c r="GK202" s="2">
        <f>ROUND(R202*(R12)/100,0)</f>
        <v>0</v>
      </c>
      <c r="GL202" s="2">
        <f t="shared" si="245"/>
        <v>0</v>
      </c>
      <c r="GM202" s="2">
        <f t="shared" si="246"/>
        <v>640</v>
      </c>
      <c r="GN202" s="2">
        <f t="shared" si="247"/>
        <v>0</v>
      </c>
      <c r="GO202" s="2">
        <f t="shared" si="248"/>
        <v>0</v>
      </c>
      <c r="GP202" s="2">
        <f t="shared" si="249"/>
        <v>640</v>
      </c>
      <c r="GQ202" s="2"/>
      <c r="GR202" s="2">
        <v>0</v>
      </c>
      <c r="GS202" s="2">
        <v>3</v>
      </c>
      <c r="GT202" s="2">
        <v>0</v>
      </c>
      <c r="GU202" s="2" t="s">
        <v>6</v>
      </c>
      <c r="GV202" s="2">
        <f t="shared" si="250"/>
        <v>0</v>
      </c>
      <c r="GW202" s="2">
        <v>1</v>
      </c>
      <c r="GX202" s="2">
        <f t="shared" si="251"/>
        <v>0</v>
      </c>
      <c r="GY202" s="2"/>
      <c r="GZ202" s="2"/>
      <c r="HA202" s="2">
        <v>0</v>
      </c>
      <c r="HB202" s="2">
        <v>0</v>
      </c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>
        <v>0</v>
      </c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x14ac:dyDescent="0.2">
      <c r="A203">
        <v>17</v>
      </c>
      <c r="B203">
        <v>1</v>
      </c>
      <c r="C203">
        <f>ROW(SmtRes!A264)</f>
        <v>264</v>
      </c>
      <c r="D203">
        <f>ROW(EtalonRes!A248)</f>
        <v>248</v>
      </c>
      <c r="E203" t="s">
        <v>288</v>
      </c>
      <c r="F203" t="s">
        <v>289</v>
      </c>
      <c r="G203" t="s">
        <v>290</v>
      </c>
      <c r="H203" t="s">
        <v>291</v>
      </c>
      <c r="I203">
        <f>'1.Смета.или.Акт'!E220</f>
        <v>20</v>
      </c>
      <c r="J203">
        <v>0</v>
      </c>
      <c r="O203">
        <f t="shared" si="219"/>
        <v>5717</v>
      </c>
      <c r="P203">
        <f t="shared" si="220"/>
        <v>0</v>
      </c>
      <c r="Q203">
        <f t="shared" si="221"/>
        <v>0</v>
      </c>
      <c r="R203">
        <f t="shared" si="222"/>
        <v>0</v>
      </c>
      <c r="S203">
        <f t="shared" si="223"/>
        <v>5717</v>
      </c>
      <c r="T203">
        <f t="shared" si="224"/>
        <v>0</v>
      </c>
      <c r="U203">
        <f t="shared" si="225"/>
        <v>24.4</v>
      </c>
      <c r="V203">
        <f t="shared" si="226"/>
        <v>0</v>
      </c>
      <c r="W203">
        <f t="shared" si="227"/>
        <v>0</v>
      </c>
      <c r="X203">
        <f t="shared" si="228"/>
        <v>3144</v>
      </c>
      <c r="Y203">
        <f t="shared" si="229"/>
        <v>1829</v>
      </c>
      <c r="AA203">
        <v>34652952</v>
      </c>
      <c r="AB203">
        <f t="shared" si="230"/>
        <v>15.62</v>
      </c>
      <c r="AC203">
        <f t="shared" si="252"/>
        <v>0</v>
      </c>
      <c r="AD203">
        <f t="shared" si="253"/>
        <v>0</v>
      </c>
      <c r="AE203">
        <f t="shared" si="254"/>
        <v>0</v>
      </c>
      <c r="AF203">
        <f t="shared" si="255"/>
        <v>15.62</v>
      </c>
      <c r="AG203">
        <f t="shared" si="231"/>
        <v>0</v>
      </c>
      <c r="AH203">
        <f t="shared" si="256"/>
        <v>1.22</v>
      </c>
      <c r="AI203">
        <f t="shared" si="257"/>
        <v>0</v>
      </c>
      <c r="AJ203">
        <f t="shared" si="232"/>
        <v>0</v>
      </c>
      <c r="AK203">
        <f>AL203+AM203+AO203</f>
        <v>15.62</v>
      </c>
      <c r="AL203">
        <v>0</v>
      </c>
      <c r="AM203">
        <v>0</v>
      </c>
      <c r="AN203">
        <v>0</v>
      </c>
      <c r="AO203" s="54">
        <f>'1.Смета.или.Акт'!F221</f>
        <v>15.62</v>
      </c>
      <c r="AP203">
        <v>0</v>
      </c>
      <c r="AQ203">
        <f>'1.Смета.или.Акт'!E224</f>
        <v>1.22</v>
      </c>
      <c r="AR203">
        <v>0</v>
      </c>
      <c r="AS203">
        <v>0</v>
      </c>
      <c r="AT203">
        <v>55</v>
      </c>
      <c r="AU203">
        <v>32</v>
      </c>
      <c r="AV203">
        <v>1</v>
      </c>
      <c r="AW203">
        <v>1</v>
      </c>
      <c r="AZ203">
        <v>1</v>
      </c>
      <c r="BA203">
        <f>'1.Смета.или.Акт'!J221</f>
        <v>18.3</v>
      </c>
      <c r="BB203">
        <v>18.3</v>
      </c>
      <c r="BC203">
        <v>18.3</v>
      </c>
      <c r="BD203" t="s">
        <v>6</v>
      </c>
      <c r="BE203" t="s">
        <v>6</v>
      </c>
      <c r="BF203" t="s">
        <v>6</v>
      </c>
      <c r="BG203" t="s">
        <v>6</v>
      </c>
      <c r="BH203">
        <v>0</v>
      </c>
      <c r="BI203">
        <v>4</v>
      </c>
      <c r="BJ203" t="s">
        <v>292</v>
      </c>
      <c r="BM203">
        <v>200001</v>
      </c>
      <c r="BN203">
        <v>0</v>
      </c>
      <c r="BO203" t="s">
        <v>6</v>
      </c>
      <c r="BP203">
        <v>0</v>
      </c>
      <c r="BQ203">
        <v>5</v>
      </c>
      <c r="BR203">
        <v>0</v>
      </c>
      <c r="BS203">
        <v>18.3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6</v>
      </c>
      <c r="BZ203">
        <v>65</v>
      </c>
      <c r="CA203">
        <v>40</v>
      </c>
      <c r="CF203">
        <v>0</v>
      </c>
      <c r="CG203">
        <v>0</v>
      </c>
      <c r="CM203">
        <v>0</v>
      </c>
      <c r="CN203" t="s">
        <v>6</v>
      </c>
      <c r="CO203">
        <v>0</v>
      </c>
      <c r="CP203">
        <f t="shared" si="233"/>
        <v>5717</v>
      </c>
      <c r="CQ203">
        <f t="shared" si="234"/>
        <v>0</v>
      </c>
      <c r="CR203">
        <f t="shared" si="235"/>
        <v>0</v>
      </c>
      <c r="CS203">
        <f t="shared" si="236"/>
        <v>0</v>
      </c>
      <c r="CT203">
        <f t="shared" si="237"/>
        <v>285.846</v>
      </c>
      <c r="CU203">
        <f t="shared" si="238"/>
        <v>0</v>
      </c>
      <c r="CV203">
        <f t="shared" si="239"/>
        <v>1.22</v>
      </c>
      <c r="CW203">
        <f t="shared" si="240"/>
        <v>0</v>
      </c>
      <c r="CX203">
        <f t="shared" si="241"/>
        <v>0</v>
      </c>
      <c r="CY203">
        <f t="shared" si="242"/>
        <v>3144.35</v>
      </c>
      <c r="CZ203">
        <f t="shared" si="243"/>
        <v>1829.44</v>
      </c>
      <c r="DC203" t="s">
        <v>6</v>
      </c>
      <c r="DD203" t="s">
        <v>6</v>
      </c>
      <c r="DE203" t="s">
        <v>6</v>
      </c>
      <c r="DF203" t="s">
        <v>6</v>
      </c>
      <c r="DG203" t="s">
        <v>6</v>
      </c>
      <c r="DH203" t="s">
        <v>6</v>
      </c>
      <c r="DI203" t="s">
        <v>6</v>
      </c>
      <c r="DJ203" t="s">
        <v>6</v>
      </c>
      <c r="DK203" t="s">
        <v>6</v>
      </c>
      <c r="DL203" t="s">
        <v>6</v>
      </c>
      <c r="DM203" t="s">
        <v>6</v>
      </c>
      <c r="DN203">
        <v>0</v>
      </c>
      <c r="DO203">
        <v>0</v>
      </c>
      <c r="DP203">
        <v>1</v>
      </c>
      <c r="DQ203">
        <v>1</v>
      </c>
      <c r="DU203">
        <v>1013</v>
      </c>
      <c r="DV203" t="s">
        <v>291</v>
      </c>
      <c r="DW203" t="str">
        <f>'1.Смета.или.Акт'!D220</f>
        <v>измерение</v>
      </c>
      <c r="DX203">
        <v>1</v>
      </c>
      <c r="EE203">
        <v>32653283</v>
      </c>
      <c r="EF203">
        <v>5</v>
      </c>
      <c r="EG203" t="s">
        <v>285</v>
      </c>
      <c r="EH203">
        <v>0</v>
      </c>
      <c r="EI203" t="s">
        <v>6</v>
      </c>
      <c r="EJ203">
        <v>4</v>
      </c>
      <c r="EK203">
        <v>200001</v>
      </c>
      <c r="EL203" t="s">
        <v>286</v>
      </c>
      <c r="EM203" t="s">
        <v>287</v>
      </c>
      <c r="EO203" t="s">
        <v>6</v>
      </c>
      <c r="EQ203">
        <v>0</v>
      </c>
      <c r="ER203">
        <f>ES203+ET203+EV203</f>
        <v>15.62</v>
      </c>
      <c r="ES203">
        <v>0</v>
      </c>
      <c r="ET203">
        <v>0</v>
      </c>
      <c r="EU203">
        <v>0</v>
      </c>
      <c r="EV203" s="54">
        <f>'1.Смета.или.Акт'!F221</f>
        <v>15.62</v>
      </c>
      <c r="EW203">
        <f>'1.Смета.или.Акт'!E224</f>
        <v>1.22</v>
      </c>
      <c r="EX203">
        <v>0</v>
      </c>
      <c r="EY203">
        <v>0</v>
      </c>
      <c r="FQ203">
        <v>0</v>
      </c>
      <c r="FR203">
        <f t="shared" si="244"/>
        <v>0</v>
      </c>
      <c r="FS203">
        <v>0</v>
      </c>
      <c r="FV203" t="s">
        <v>24</v>
      </c>
      <c r="FW203" t="s">
        <v>25</v>
      </c>
      <c r="FX203">
        <v>65</v>
      </c>
      <c r="FY203">
        <v>40</v>
      </c>
      <c r="GA203" t="s">
        <v>6</v>
      </c>
      <c r="GD203">
        <v>0</v>
      </c>
      <c r="GF203">
        <v>486724290</v>
      </c>
      <c r="GG203">
        <v>2</v>
      </c>
      <c r="GH203">
        <v>1</v>
      </c>
      <c r="GI203">
        <v>4</v>
      </c>
      <c r="GJ203">
        <v>0</v>
      </c>
      <c r="GK203">
        <f>ROUND(R203*(S12)/100,0)</f>
        <v>0</v>
      </c>
      <c r="GL203">
        <f t="shared" si="245"/>
        <v>0</v>
      </c>
      <c r="GM203">
        <f t="shared" si="246"/>
        <v>10690</v>
      </c>
      <c r="GN203">
        <f t="shared" si="247"/>
        <v>0</v>
      </c>
      <c r="GO203">
        <f t="shared" si="248"/>
        <v>0</v>
      </c>
      <c r="GP203">
        <f t="shared" si="249"/>
        <v>10690</v>
      </c>
      <c r="GR203">
        <v>0</v>
      </c>
      <c r="GS203">
        <v>3</v>
      </c>
      <c r="GT203">
        <v>0</v>
      </c>
      <c r="GU203" t="s">
        <v>6</v>
      </c>
      <c r="GV203">
        <f t="shared" si="250"/>
        <v>0</v>
      </c>
      <c r="GW203">
        <v>18.3</v>
      </c>
      <c r="GX203">
        <f t="shared" si="251"/>
        <v>0</v>
      </c>
      <c r="HA203">
        <v>0</v>
      </c>
      <c r="HB203">
        <v>0</v>
      </c>
      <c r="IK203">
        <v>0</v>
      </c>
    </row>
    <row r="204" spans="1:255" x14ac:dyDescent="0.2">
      <c r="A204" s="2">
        <v>17</v>
      </c>
      <c r="B204" s="2">
        <v>1</v>
      </c>
      <c r="C204" s="2">
        <f>ROW(SmtRes!A266)</f>
        <v>266</v>
      </c>
      <c r="D204" s="2">
        <f>ROW(EtalonRes!A250)</f>
        <v>250</v>
      </c>
      <c r="E204" s="2" t="s">
        <v>293</v>
      </c>
      <c r="F204" s="2" t="s">
        <v>294</v>
      </c>
      <c r="G204" s="2" t="s">
        <v>295</v>
      </c>
      <c r="H204" s="2" t="s">
        <v>17</v>
      </c>
      <c r="I204" s="2">
        <f>'1.Смета.или.Акт'!E226</f>
        <v>1</v>
      </c>
      <c r="J204" s="2">
        <v>0</v>
      </c>
      <c r="K204" s="2"/>
      <c r="L204" s="2"/>
      <c r="M204" s="2"/>
      <c r="N204" s="2"/>
      <c r="O204" s="2">
        <f t="shared" si="219"/>
        <v>21</v>
      </c>
      <c r="P204" s="2">
        <f t="shared" si="220"/>
        <v>0</v>
      </c>
      <c r="Q204" s="2">
        <f t="shared" si="221"/>
        <v>0</v>
      </c>
      <c r="R204" s="2">
        <f t="shared" si="222"/>
        <v>0</v>
      </c>
      <c r="S204" s="2">
        <f t="shared" si="223"/>
        <v>21</v>
      </c>
      <c r="T204" s="2">
        <f t="shared" si="224"/>
        <v>0</v>
      </c>
      <c r="U204" s="2">
        <f t="shared" si="225"/>
        <v>1.62</v>
      </c>
      <c r="V204" s="2">
        <f t="shared" si="226"/>
        <v>0</v>
      </c>
      <c r="W204" s="2">
        <f t="shared" si="227"/>
        <v>0</v>
      </c>
      <c r="X204" s="2">
        <f t="shared" si="228"/>
        <v>14</v>
      </c>
      <c r="Y204" s="2">
        <f t="shared" si="229"/>
        <v>8</v>
      </c>
      <c r="Z204" s="2"/>
      <c r="AA204" s="2">
        <v>34652951</v>
      </c>
      <c r="AB204" s="2">
        <f t="shared" si="230"/>
        <v>20.75</v>
      </c>
      <c r="AC204" s="2">
        <f t="shared" si="252"/>
        <v>0</v>
      </c>
      <c r="AD204" s="2">
        <f t="shared" si="253"/>
        <v>0</v>
      </c>
      <c r="AE204" s="2">
        <f t="shared" si="254"/>
        <v>0</v>
      </c>
      <c r="AF204" s="2">
        <f t="shared" si="255"/>
        <v>20.75</v>
      </c>
      <c r="AG204" s="2">
        <f t="shared" si="231"/>
        <v>0</v>
      </c>
      <c r="AH204" s="2">
        <f t="shared" si="256"/>
        <v>1.62</v>
      </c>
      <c r="AI204" s="2">
        <f t="shared" si="257"/>
        <v>0</v>
      </c>
      <c r="AJ204" s="2">
        <f t="shared" si="232"/>
        <v>0</v>
      </c>
      <c r="AK204" s="2">
        <v>20.75</v>
      </c>
      <c r="AL204" s="2">
        <v>0</v>
      </c>
      <c r="AM204" s="2">
        <v>0</v>
      </c>
      <c r="AN204" s="2">
        <v>0</v>
      </c>
      <c r="AO204" s="2">
        <v>20.75</v>
      </c>
      <c r="AP204" s="2">
        <v>0</v>
      </c>
      <c r="AQ204" s="2">
        <v>1.62</v>
      </c>
      <c r="AR204" s="2">
        <v>0</v>
      </c>
      <c r="AS204" s="2">
        <v>0</v>
      </c>
      <c r="AT204" s="2">
        <v>65</v>
      </c>
      <c r="AU204" s="2">
        <v>40</v>
      </c>
      <c r="AV204" s="2">
        <v>1</v>
      </c>
      <c r="AW204" s="2">
        <v>1</v>
      </c>
      <c r="AX204" s="2"/>
      <c r="AY204" s="2"/>
      <c r="AZ204" s="2">
        <v>1</v>
      </c>
      <c r="BA204" s="2">
        <v>1</v>
      </c>
      <c r="BB204" s="2">
        <v>1</v>
      </c>
      <c r="BC204" s="2">
        <v>1</v>
      </c>
      <c r="BD204" s="2" t="s">
        <v>6</v>
      </c>
      <c r="BE204" s="2" t="s">
        <v>6</v>
      </c>
      <c r="BF204" s="2" t="s">
        <v>6</v>
      </c>
      <c r="BG204" s="2" t="s">
        <v>6</v>
      </c>
      <c r="BH204" s="2">
        <v>0</v>
      </c>
      <c r="BI204" s="2">
        <v>4</v>
      </c>
      <c r="BJ204" s="2" t="s">
        <v>296</v>
      </c>
      <c r="BK204" s="2"/>
      <c r="BL204" s="2"/>
      <c r="BM204" s="2">
        <v>200001</v>
      </c>
      <c r="BN204" s="2">
        <v>0</v>
      </c>
      <c r="BO204" s="2" t="s">
        <v>6</v>
      </c>
      <c r="BP204" s="2">
        <v>0</v>
      </c>
      <c r="BQ204" s="2">
        <v>5</v>
      </c>
      <c r="BR204" s="2">
        <v>0</v>
      </c>
      <c r="BS204" s="2">
        <v>1</v>
      </c>
      <c r="BT204" s="2">
        <v>1</v>
      </c>
      <c r="BU204" s="2">
        <v>1</v>
      </c>
      <c r="BV204" s="2">
        <v>1</v>
      </c>
      <c r="BW204" s="2">
        <v>1</v>
      </c>
      <c r="BX204" s="2">
        <v>1</v>
      </c>
      <c r="BY204" s="2" t="s">
        <v>6</v>
      </c>
      <c r="BZ204" s="2">
        <v>65</v>
      </c>
      <c r="CA204" s="2">
        <v>40</v>
      </c>
      <c r="CB204" s="2"/>
      <c r="CC204" s="2"/>
      <c r="CD204" s="2"/>
      <c r="CE204" s="2"/>
      <c r="CF204" s="2">
        <v>0</v>
      </c>
      <c r="CG204" s="2">
        <v>0</v>
      </c>
      <c r="CH204" s="2"/>
      <c r="CI204" s="2"/>
      <c r="CJ204" s="2"/>
      <c r="CK204" s="2"/>
      <c r="CL204" s="2"/>
      <c r="CM204" s="2">
        <v>0</v>
      </c>
      <c r="CN204" s="2" t="s">
        <v>6</v>
      </c>
      <c r="CO204" s="2">
        <v>0</v>
      </c>
      <c r="CP204" s="2">
        <f t="shared" si="233"/>
        <v>21</v>
      </c>
      <c r="CQ204" s="2">
        <f t="shared" si="234"/>
        <v>0</v>
      </c>
      <c r="CR204" s="2">
        <f t="shared" si="235"/>
        <v>0</v>
      </c>
      <c r="CS204" s="2">
        <f t="shared" si="236"/>
        <v>0</v>
      </c>
      <c r="CT204" s="2">
        <f t="shared" si="237"/>
        <v>20.75</v>
      </c>
      <c r="CU204" s="2">
        <f t="shared" si="238"/>
        <v>0</v>
      </c>
      <c r="CV204" s="2">
        <f t="shared" si="239"/>
        <v>1.62</v>
      </c>
      <c r="CW204" s="2">
        <f t="shared" si="240"/>
        <v>0</v>
      </c>
      <c r="CX204" s="2">
        <f t="shared" si="241"/>
        <v>0</v>
      </c>
      <c r="CY204" s="2">
        <f t="shared" si="242"/>
        <v>13.65</v>
      </c>
      <c r="CZ204" s="2">
        <f t="shared" si="243"/>
        <v>8.4</v>
      </c>
      <c r="DA204" s="2"/>
      <c r="DB204" s="2"/>
      <c r="DC204" s="2" t="s">
        <v>6</v>
      </c>
      <c r="DD204" s="2" t="s">
        <v>6</v>
      </c>
      <c r="DE204" s="2" t="s">
        <v>6</v>
      </c>
      <c r="DF204" s="2" t="s">
        <v>6</v>
      </c>
      <c r="DG204" s="2" t="s">
        <v>6</v>
      </c>
      <c r="DH204" s="2" t="s">
        <v>6</v>
      </c>
      <c r="DI204" s="2" t="s">
        <v>6</v>
      </c>
      <c r="DJ204" s="2" t="s">
        <v>6</v>
      </c>
      <c r="DK204" s="2" t="s">
        <v>6</v>
      </c>
      <c r="DL204" s="2" t="s">
        <v>6</v>
      </c>
      <c r="DM204" s="2" t="s">
        <v>6</v>
      </c>
      <c r="DN204" s="2">
        <v>0</v>
      </c>
      <c r="DO204" s="2">
        <v>0</v>
      </c>
      <c r="DP204" s="2">
        <v>1</v>
      </c>
      <c r="DQ204" s="2">
        <v>1</v>
      </c>
      <c r="DR204" s="2"/>
      <c r="DS204" s="2"/>
      <c r="DT204" s="2"/>
      <c r="DU204" s="2">
        <v>1013</v>
      </c>
      <c r="DV204" s="2" t="s">
        <v>17</v>
      </c>
      <c r="DW204" s="2" t="s">
        <v>17</v>
      </c>
      <c r="DX204" s="2">
        <v>1</v>
      </c>
      <c r="DY204" s="2"/>
      <c r="DZ204" s="2"/>
      <c r="EA204" s="2"/>
      <c r="EB204" s="2"/>
      <c r="EC204" s="2"/>
      <c r="ED204" s="2"/>
      <c r="EE204" s="2">
        <v>32653283</v>
      </c>
      <c r="EF204" s="2">
        <v>5</v>
      </c>
      <c r="EG204" s="2" t="s">
        <v>285</v>
      </c>
      <c r="EH204" s="2">
        <v>0</v>
      </c>
      <c r="EI204" s="2" t="s">
        <v>6</v>
      </c>
      <c r="EJ204" s="2">
        <v>4</v>
      </c>
      <c r="EK204" s="2">
        <v>200001</v>
      </c>
      <c r="EL204" s="2" t="s">
        <v>286</v>
      </c>
      <c r="EM204" s="2" t="s">
        <v>287</v>
      </c>
      <c r="EN204" s="2"/>
      <c r="EO204" s="2" t="s">
        <v>6</v>
      </c>
      <c r="EP204" s="2"/>
      <c r="EQ204" s="2">
        <v>0</v>
      </c>
      <c r="ER204" s="2">
        <v>20.75</v>
      </c>
      <c r="ES204" s="2">
        <v>0</v>
      </c>
      <c r="ET204" s="2">
        <v>0</v>
      </c>
      <c r="EU204" s="2">
        <v>0</v>
      </c>
      <c r="EV204" s="2">
        <v>20.75</v>
      </c>
      <c r="EW204" s="2">
        <v>1.62</v>
      </c>
      <c r="EX204" s="2">
        <v>0</v>
      </c>
      <c r="EY204" s="2">
        <v>0</v>
      </c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>
        <v>0</v>
      </c>
      <c r="FR204" s="2">
        <f t="shared" si="244"/>
        <v>0</v>
      </c>
      <c r="FS204" s="2">
        <v>0</v>
      </c>
      <c r="FT204" s="2"/>
      <c r="FU204" s="2"/>
      <c r="FV204" s="2"/>
      <c r="FW204" s="2"/>
      <c r="FX204" s="2">
        <v>65</v>
      </c>
      <c r="FY204" s="2">
        <v>40</v>
      </c>
      <c r="FZ204" s="2"/>
      <c r="GA204" s="2" t="s">
        <v>6</v>
      </c>
      <c r="GB204" s="2"/>
      <c r="GC204" s="2"/>
      <c r="GD204" s="2">
        <v>0</v>
      </c>
      <c r="GE204" s="2"/>
      <c r="GF204" s="2">
        <v>1412928019</v>
      </c>
      <c r="GG204" s="2">
        <v>2</v>
      </c>
      <c r="GH204" s="2">
        <v>1</v>
      </c>
      <c r="GI204" s="2">
        <v>-2</v>
      </c>
      <c r="GJ204" s="2">
        <v>0</v>
      </c>
      <c r="GK204" s="2">
        <f>ROUND(R204*(R12)/100,0)</f>
        <v>0</v>
      </c>
      <c r="GL204" s="2">
        <f t="shared" si="245"/>
        <v>0</v>
      </c>
      <c r="GM204" s="2">
        <f t="shared" si="246"/>
        <v>43</v>
      </c>
      <c r="GN204" s="2">
        <f t="shared" si="247"/>
        <v>0</v>
      </c>
      <c r="GO204" s="2">
        <f t="shared" si="248"/>
        <v>0</v>
      </c>
      <c r="GP204" s="2">
        <f t="shared" si="249"/>
        <v>43</v>
      </c>
      <c r="GQ204" s="2"/>
      <c r="GR204" s="2">
        <v>0</v>
      </c>
      <c r="GS204" s="2">
        <v>3</v>
      </c>
      <c r="GT204" s="2">
        <v>0</v>
      </c>
      <c r="GU204" s="2" t="s">
        <v>6</v>
      </c>
      <c r="GV204" s="2">
        <f t="shared" si="250"/>
        <v>0</v>
      </c>
      <c r="GW204" s="2">
        <v>1</v>
      </c>
      <c r="GX204" s="2">
        <f t="shared" si="251"/>
        <v>0</v>
      </c>
      <c r="GY204" s="2"/>
      <c r="GZ204" s="2"/>
      <c r="HA204" s="2">
        <v>0</v>
      </c>
      <c r="HB204" s="2">
        <v>0</v>
      </c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>
        <v>0</v>
      </c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x14ac:dyDescent="0.2">
      <c r="A205">
        <v>17</v>
      </c>
      <c r="B205">
        <v>1</v>
      </c>
      <c r="C205">
        <f>ROW(SmtRes!A268)</f>
        <v>268</v>
      </c>
      <c r="D205">
        <f>ROW(EtalonRes!A252)</f>
        <v>252</v>
      </c>
      <c r="E205" t="s">
        <v>293</v>
      </c>
      <c r="F205" t="s">
        <v>294</v>
      </c>
      <c r="G205" t="s">
        <v>295</v>
      </c>
      <c r="H205" t="s">
        <v>17</v>
      </c>
      <c r="I205">
        <f>'1.Смета.или.Акт'!E226</f>
        <v>1</v>
      </c>
      <c r="J205">
        <v>0</v>
      </c>
      <c r="O205">
        <f t="shared" si="219"/>
        <v>380</v>
      </c>
      <c r="P205">
        <f t="shared" si="220"/>
        <v>0</v>
      </c>
      <c r="Q205">
        <f t="shared" si="221"/>
        <v>0</v>
      </c>
      <c r="R205">
        <f t="shared" si="222"/>
        <v>0</v>
      </c>
      <c r="S205">
        <f t="shared" si="223"/>
        <v>380</v>
      </c>
      <c r="T205">
        <f t="shared" si="224"/>
        <v>0</v>
      </c>
      <c r="U205">
        <f t="shared" si="225"/>
        <v>1.62</v>
      </c>
      <c r="V205">
        <f t="shared" si="226"/>
        <v>0</v>
      </c>
      <c r="W205">
        <f t="shared" si="227"/>
        <v>0</v>
      </c>
      <c r="X205">
        <f t="shared" si="228"/>
        <v>209</v>
      </c>
      <c r="Y205">
        <f t="shared" si="229"/>
        <v>122</v>
      </c>
      <c r="AA205">
        <v>34652952</v>
      </c>
      <c r="AB205">
        <f t="shared" si="230"/>
        <v>20.75</v>
      </c>
      <c r="AC205">
        <f t="shared" si="252"/>
        <v>0</v>
      </c>
      <c r="AD205">
        <f t="shared" si="253"/>
        <v>0</v>
      </c>
      <c r="AE205">
        <f t="shared" si="254"/>
        <v>0</v>
      </c>
      <c r="AF205">
        <f t="shared" si="255"/>
        <v>20.75</v>
      </c>
      <c r="AG205">
        <f t="shared" si="231"/>
        <v>0</v>
      </c>
      <c r="AH205">
        <f t="shared" si="256"/>
        <v>1.62</v>
      </c>
      <c r="AI205">
        <f t="shared" si="257"/>
        <v>0</v>
      </c>
      <c r="AJ205">
        <f t="shared" si="232"/>
        <v>0</v>
      </c>
      <c r="AK205">
        <f>AL205+AM205+AO205</f>
        <v>20.75</v>
      </c>
      <c r="AL205">
        <v>0</v>
      </c>
      <c r="AM205">
        <v>0</v>
      </c>
      <c r="AN205">
        <v>0</v>
      </c>
      <c r="AO205" s="54">
        <f>'1.Смета.или.Акт'!F227</f>
        <v>20.75</v>
      </c>
      <c r="AP205">
        <v>0</v>
      </c>
      <c r="AQ205">
        <f>'1.Смета.или.Акт'!E230</f>
        <v>1.62</v>
      </c>
      <c r="AR205">
        <v>0</v>
      </c>
      <c r="AS205">
        <v>0</v>
      </c>
      <c r="AT205">
        <v>55</v>
      </c>
      <c r="AU205">
        <v>32</v>
      </c>
      <c r="AV205">
        <v>1</v>
      </c>
      <c r="AW205">
        <v>1</v>
      </c>
      <c r="AZ205">
        <v>1</v>
      </c>
      <c r="BA205">
        <f>'1.Смета.или.Акт'!J227</f>
        <v>18.3</v>
      </c>
      <c r="BB205">
        <v>18.3</v>
      </c>
      <c r="BC205">
        <v>18.3</v>
      </c>
      <c r="BD205" t="s">
        <v>6</v>
      </c>
      <c r="BE205" t="s">
        <v>6</v>
      </c>
      <c r="BF205" t="s">
        <v>6</v>
      </c>
      <c r="BG205" t="s">
        <v>6</v>
      </c>
      <c r="BH205">
        <v>0</v>
      </c>
      <c r="BI205">
        <v>4</v>
      </c>
      <c r="BJ205" t="s">
        <v>296</v>
      </c>
      <c r="BM205">
        <v>200001</v>
      </c>
      <c r="BN205">
        <v>0</v>
      </c>
      <c r="BO205" t="s">
        <v>6</v>
      </c>
      <c r="BP205">
        <v>0</v>
      </c>
      <c r="BQ205">
        <v>5</v>
      </c>
      <c r="BR205">
        <v>0</v>
      </c>
      <c r="BS205">
        <v>18.3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6</v>
      </c>
      <c r="BZ205">
        <v>65</v>
      </c>
      <c r="CA205">
        <v>40</v>
      </c>
      <c r="CF205">
        <v>0</v>
      </c>
      <c r="CG205">
        <v>0</v>
      </c>
      <c r="CM205">
        <v>0</v>
      </c>
      <c r="CN205" t="s">
        <v>6</v>
      </c>
      <c r="CO205">
        <v>0</v>
      </c>
      <c r="CP205">
        <f t="shared" si="233"/>
        <v>380</v>
      </c>
      <c r="CQ205">
        <f t="shared" si="234"/>
        <v>0</v>
      </c>
      <c r="CR205">
        <f t="shared" si="235"/>
        <v>0</v>
      </c>
      <c r="CS205">
        <f t="shared" si="236"/>
        <v>0</v>
      </c>
      <c r="CT205">
        <f t="shared" si="237"/>
        <v>379.72500000000002</v>
      </c>
      <c r="CU205">
        <f t="shared" si="238"/>
        <v>0</v>
      </c>
      <c r="CV205">
        <f t="shared" si="239"/>
        <v>1.62</v>
      </c>
      <c r="CW205">
        <f t="shared" si="240"/>
        <v>0</v>
      </c>
      <c r="CX205">
        <f t="shared" si="241"/>
        <v>0</v>
      </c>
      <c r="CY205">
        <f t="shared" si="242"/>
        <v>209</v>
      </c>
      <c r="CZ205">
        <f t="shared" si="243"/>
        <v>121.6</v>
      </c>
      <c r="DC205" t="s">
        <v>6</v>
      </c>
      <c r="DD205" t="s">
        <v>6</v>
      </c>
      <c r="DE205" t="s">
        <v>6</v>
      </c>
      <c r="DF205" t="s">
        <v>6</v>
      </c>
      <c r="DG205" t="s">
        <v>6</v>
      </c>
      <c r="DH205" t="s">
        <v>6</v>
      </c>
      <c r="DI205" t="s">
        <v>6</v>
      </c>
      <c r="DJ205" t="s">
        <v>6</v>
      </c>
      <c r="DK205" t="s">
        <v>6</v>
      </c>
      <c r="DL205" t="s">
        <v>6</v>
      </c>
      <c r="DM205" t="s">
        <v>6</v>
      </c>
      <c r="DN205">
        <v>0</v>
      </c>
      <c r="DO205">
        <v>0</v>
      </c>
      <c r="DP205">
        <v>1</v>
      </c>
      <c r="DQ205">
        <v>1</v>
      </c>
      <c r="DU205">
        <v>1013</v>
      </c>
      <c r="DV205" t="s">
        <v>17</v>
      </c>
      <c r="DW205" t="str">
        <f>'1.Смета.или.Акт'!D226</f>
        <v>ШТ</v>
      </c>
      <c r="DX205">
        <v>1</v>
      </c>
      <c r="EE205">
        <v>32653283</v>
      </c>
      <c r="EF205">
        <v>5</v>
      </c>
      <c r="EG205" t="s">
        <v>285</v>
      </c>
      <c r="EH205">
        <v>0</v>
      </c>
      <c r="EI205" t="s">
        <v>6</v>
      </c>
      <c r="EJ205">
        <v>4</v>
      </c>
      <c r="EK205">
        <v>200001</v>
      </c>
      <c r="EL205" t="s">
        <v>286</v>
      </c>
      <c r="EM205" t="s">
        <v>287</v>
      </c>
      <c r="EO205" t="s">
        <v>6</v>
      </c>
      <c r="EQ205">
        <v>0</v>
      </c>
      <c r="ER205">
        <f>ES205+ET205+EV205</f>
        <v>20.75</v>
      </c>
      <c r="ES205">
        <v>0</v>
      </c>
      <c r="ET205">
        <v>0</v>
      </c>
      <c r="EU205">
        <v>0</v>
      </c>
      <c r="EV205" s="54">
        <f>'1.Смета.или.Акт'!F227</f>
        <v>20.75</v>
      </c>
      <c r="EW205">
        <f>'1.Смета.или.Акт'!E230</f>
        <v>1.62</v>
      </c>
      <c r="EX205">
        <v>0</v>
      </c>
      <c r="EY205">
        <v>0</v>
      </c>
      <c r="FQ205">
        <v>0</v>
      </c>
      <c r="FR205">
        <f t="shared" si="244"/>
        <v>0</v>
      </c>
      <c r="FS205">
        <v>0</v>
      </c>
      <c r="FV205" t="s">
        <v>24</v>
      </c>
      <c r="FW205" t="s">
        <v>25</v>
      </c>
      <c r="FX205">
        <v>65</v>
      </c>
      <c r="FY205">
        <v>40</v>
      </c>
      <c r="GA205" t="s">
        <v>6</v>
      </c>
      <c r="GD205">
        <v>0</v>
      </c>
      <c r="GF205">
        <v>1412928019</v>
      </c>
      <c r="GG205">
        <v>2</v>
      </c>
      <c r="GH205">
        <v>1</v>
      </c>
      <c r="GI205">
        <v>4</v>
      </c>
      <c r="GJ205">
        <v>0</v>
      </c>
      <c r="GK205">
        <f>ROUND(R205*(S12)/100,0)</f>
        <v>0</v>
      </c>
      <c r="GL205">
        <f t="shared" si="245"/>
        <v>0</v>
      </c>
      <c r="GM205">
        <f t="shared" si="246"/>
        <v>711</v>
      </c>
      <c r="GN205">
        <f t="shared" si="247"/>
        <v>0</v>
      </c>
      <c r="GO205">
        <f t="shared" si="248"/>
        <v>0</v>
      </c>
      <c r="GP205">
        <f t="shared" si="249"/>
        <v>711</v>
      </c>
      <c r="GR205">
        <v>0</v>
      </c>
      <c r="GS205">
        <v>3</v>
      </c>
      <c r="GT205">
        <v>0</v>
      </c>
      <c r="GU205" t="s">
        <v>6</v>
      </c>
      <c r="GV205">
        <f t="shared" si="250"/>
        <v>0</v>
      </c>
      <c r="GW205">
        <v>18.3</v>
      </c>
      <c r="GX205">
        <f t="shared" si="251"/>
        <v>0</v>
      </c>
      <c r="HA205">
        <v>0</v>
      </c>
      <c r="HB205">
        <v>0</v>
      </c>
      <c r="IK205">
        <v>0</v>
      </c>
    </row>
    <row r="206" spans="1:255" x14ac:dyDescent="0.2">
      <c r="A206" s="2">
        <v>17</v>
      </c>
      <c r="B206" s="2">
        <v>1</v>
      </c>
      <c r="C206" s="2">
        <f>ROW(SmtRes!A270)</f>
        <v>270</v>
      </c>
      <c r="D206" s="2">
        <f>ROW(EtalonRes!A254)</f>
        <v>254</v>
      </c>
      <c r="E206" s="2" t="s">
        <v>297</v>
      </c>
      <c r="F206" s="2" t="s">
        <v>298</v>
      </c>
      <c r="G206" s="2" t="s">
        <v>299</v>
      </c>
      <c r="H206" s="2" t="s">
        <v>300</v>
      </c>
      <c r="I206" s="2">
        <f>'1.Смета.или.Акт'!E232</f>
        <v>1</v>
      </c>
      <c r="J206" s="2">
        <v>0</v>
      </c>
      <c r="K206" s="2"/>
      <c r="L206" s="2"/>
      <c r="M206" s="2"/>
      <c r="N206" s="2"/>
      <c r="O206" s="2">
        <f t="shared" si="219"/>
        <v>166</v>
      </c>
      <c r="P206" s="2">
        <f t="shared" si="220"/>
        <v>0</v>
      </c>
      <c r="Q206" s="2">
        <f t="shared" si="221"/>
        <v>0</v>
      </c>
      <c r="R206" s="2">
        <f t="shared" si="222"/>
        <v>0</v>
      </c>
      <c r="S206" s="2">
        <f t="shared" si="223"/>
        <v>166</v>
      </c>
      <c r="T206" s="2">
        <f t="shared" si="224"/>
        <v>0</v>
      </c>
      <c r="U206" s="2">
        <f t="shared" si="225"/>
        <v>12.96</v>
      </c>
      <c r="V206" s="2">
        <f t="shared" si="226"/>
        <v>0</v>
      </c>
      <c r="W206" s="2">
        <f t="shared" si="227"/>
        <v>0</v>
      </c>
      <c r="X206" s="2">
        <f t="shared" si="228"/>
        <v>108</v>
      </c>
      <c r="Y206" s="2">
        <f t="shared" si="229"/>
        <v>66</v>
      </c>
      <c r="Z206" s="2"/>
      <c r="AA206" s="2">
        <v>34652951</v>
      </c>
      <c r="AB206" s="2">
        <f t="shared" si="230"/>
        <v>165.95</v>
      </c>
      <c r="AC206" s="2">
        <f t="shared" si="252"/>
        <v>0</v>
      </c>
      <c r="AD206" s="2">
        <f t="shared" si="253"/>
        <v>0</v>
      </c>
      <c r="AE206" s="2">
        <f t="shared" si="254"/>
        <v>0</v>
      </c>
      <c r="AF206" s="2">
        <f t="shared" si="255"/>
        <v>165.95</v>
      </c>
      <c r="AG206" s="2">
        <f t="shared" si="231"/>
        <v>0</v>
      </c>
      <c r="AH206" s="2">
        <f t="shared" si="256"/>
        <v>12.96</v>
      </c>
      <c r="AI206" s="2">
        <f t="shared" si="257"/>
        <v>0</v>
      </c>
      <c r="AJ206" s="2">
        <f t="shared" si="232"/>
        <v>0</v>
      </c>
      <c r="AK206" s="2">
        <v>165.95</v>
      </c>
      <c r="AL206" s="2">
        <v>0</v>
      </c>
      <c r="AM206" s="2">
        <v>0</v>
      </c>
      <c r="AN206" s="2">
        <v>0</v>
      </c>
      <c r="AO206" s="2">
        <v>165.95</v>
      </c>
      <c r="AP206" s="2">
        <v>0</v>
      </c>
      <c r="AQ206" s="2">
        <v>12.96</v>
      </c>
      <c r="AR206" s="2">
        <v>0</v>
      </c>
      <c r="AS206" s="2">
        <v>0</v>
      </c>
      <c r="AT206" s="2">
        <v>65</v>
      </c>
      <c r="AU206" s="2">
        <v>40</v>
      </c>
      <c r="AV206" s="2">
        <v>1</v>
      </c>
      <c r="AW206" s="2">
        <v>1</v>
      </c>
      <c r="AX206" s="2"/>
      <c r="AY206" s="2"/>
      <c r="AZ206" s="2">
        <v>1</v>
      </c>
      <c r="BA206" s="2">
        <v>1</v>
      </c>
      <c r="BB206" s="2">
        <v>1</v>
      </c>
      <c r="BC206" s="2">
        <v>1</v>
      </c>
      <c r="BD206" s="2" t="s">
        <v>6</v>
      </c>
      <c r="BE206" s="2" t="s">
        <v>6</v>
      </c>
      <c r="BF206" s="2" t="s">
        <v>6</v>
      </c>
      <c r="BG206" s="2" t="s">
        <v>6</v>
      </c>
      <c r="BH206" s="2">
        <v>0</v>
      </c>
      <c r="BI206" s="2">
        <v>4</v>
      </c>
      <c r="BJ206" s="2" t="s">
        <v>301</v>
      </c>
      <c r="BK206" s="2"/>
      <c r="BL206" s="2"/>
      <c r="BM206" s="2">
        <v>200001</v>
      </c>
      <c r="BN206" s="2">
        <v>0</v>
      </c>
      <c r="BO206" s="2" t="s">
        <v>6</v>
      </c>
      <c r="BP206" s="2">
        <v>0</v>
      </c>
      <c r="BQ206" s="2">
        <v>5</v>
      </c>
      <c r="BR206" s="2">
        <v>0</v>
      </c>
      <c r="BS206" s="2">
        <v>1</v>
      </c>
      <c r="BT206" s="2">
        <v>1</v>
      </c>
      <c r="BU206" s="2">
        <v>1</v>
      </c>
      <c r="BV206" s="2">
        <v>1</v>
      </c>
      <c r="BW206" s="2">
        <v>1</v>
      </c>
      <c r="BX206" s="2">
        <v>1</v>
      </c>
      <c r="BY206" s="2" t="s">
        <v>6</v>
      </c>
      <c r="BZ206" s="2">
        <v>65</v>
      </c>
      <c r="CA206" s="2">
        <v>40</v>
      </c>
      <c r="CB206" s="2"/>
      <c r="CC206" s="2"/>
      <c r="CD206" s="2"/>
      <c r="CE206" s="2"/>
      <c r="CF206" s="2">
        <v>0</v>
      </c>
      <c r="CG206" s="2">
        <v>0</v>
      </c>
      <c r="CH206" s="2"/>
      <c r="CI206" s="2"/>
      <c r="CJ206" s="2"/>
      <c r="CK206" s="2"/>
      <c r="CL206" s="2"/>
      <c r="CM206" s="2">
        <v>0</v>
      </c>
      <c r="CN206" s="2" t="s">
        <v>6</v>
      </c>
      <c r="CO206" s="2">
        <v>0</v>
      </c>
      <c r="CP206" s="2">
        <f t="shared" si="233"/>
        <v>166</v>
      </c>
      <c r="CQ206" s="2">
        <f t="shared" si="234"/>
        <v>0</v>
      </c>
      <c r="CR206" s="2">
        <f t="shared" si="235"/>
        <v>0</v>
      </c>
      <c r="CS206" s="2">
        <f t="shared" si="236"/>
        <v>0</v>
      </c>
      <c r="CT206" s="2">
        <f t="shared" si="237"/>
        <v>165.95</v>
      </c>
      <c r="CU206" s="2">
        <f t="shared" si="238"/>
        <v>0</v>
      </c>
      <c r="CV206" s="2">
        <f t="shared" si="239"/>
        <v>12.96</v>
      </c>
      <c r="CW206" s="2">
        <f t="shared" si="240"/>
        <v>0</v>
      </c>
      <c r="CX206" s="2">
        <f t="shared" si="241"/>
        <v>0</v>
      </c>
      <c r="CY206" s="2">
        <f t="shared" si="242"/>
        <v>107.9</v>
      </c>
      <c r="CZ206" s="2">
        <f t="shared" si="243"/>
        <v>66.400000000000006</v>
      </c>
      <c r="DA206" s="2"/>
      <c r="DB206" s="2"/>
      <c r="DC206" s="2" t="s">
        <v>6</v>
      </c>
      <c r="DD206" s="2" t="s">
        <v>6</v>
      </c>
      <c r="DE206" s="2" t="s">
        <v>6</v>
      </c>
      <c r="DF206" s="2" t="s">
        <v>6</v>
      </c>
      <c r="DG206" s="2" t="s">
        <v>6</v>
      </c>
      <c r="DH206" s="2" t="s">
        <v>6</v>
      </c>
      <c r="DI206" s="2" t="s">
        <v>6</v>
      </c>
      <c r="DJ206" s="2" t="s">
        <v>6</v>
      </c>
      <c r="DK206" s="2" t="s">
        <v>6</v>
      </c>
      <c r="DL206" s="2" t="s">
        <v>6</v>
      </c>
      <c r="DM206" s="2" t="s">
        <v>6</v>
      </c>
      <c r="DN206" s="2">
        <v>0</v>
      </c>
      <c r="DO206" s="2">
        <v>0</v>
      </c>
      <c r="DP206" s="2">
        <v>1</v>
      </c>
      <c r="DQ206" s="2">
        <v>1</v>
      </c>
      <c r="DR206" s="2"/>
      <c r="DS206" s="2"/>
      <c r="DT206" s="2"/>
      <c r="DU206" s="2">
        <v>1013</v>
      </c>
      <c r="DV206" s="2" t="s">
        <v>300</v>
      </c>
      <c r="DW206" s="2" t="s">
        <v>300</v>
      </c>
      <c r="DX206" s="2">
        <v>1</v>
      </c>
      <c r="DY206" s="2"/>
      <c r="DZ206" s="2"/>
      <c r="EA206" s="2"/>
      <c r="EB206" s="2"/>
      <c r="EC206" s="2"/>
      <c r="ED206" s="2"/>
      <c r="EE206" s="2">
        <v>32653283</v>
      </c>
      <c r="EF206" s="2">
        <v>5</v>
      </c>
      <c r="EG206" s="2" t="s">
        <v>285</v>
      </c>
      <c r="EH206" s="2">
        <v>0</v>
      </c>
      <c r="EI206" s="2" t="s">
        <v>6</v>
      </c>
      <c r="EJ206" s="2">
        <v>4</v>
      </c>
      <c r="EK206" s="2">
        <v>200001</v>
      </c>
      <c r="EL206" s="2" t="s">
        <v>286</v>
      </c>
      <c r="EM206" s="2" t="s">
        <v>287</v>
      </c>
      <c r="EN206" s="2"/>
      <c r="EO206" s="2" t="s">
        <v>6</v>
      </c>
      <c r="EP206" s="2"/>
      <c r="EQ206" s="2">
        <v>0</v>
      </c>
      <c r="ER206" s="2">
        <v>165.95</v>
      </c>
      <c r="ES206" s="2">
        <v>0</v>
      </c>
      <c r="ET206" s="2">
        <v>0</v>
      </c>
      <c r="EU206" s="2">
        <v>0</v>
      </c>
      <c r="EV206" s="2">
        <v>165.95</v>
      </c>
      <c r="EW206" s="2">
        <v>12.96</v>
      </c>
      <c r="EX206" s="2">
        <v>0</v>
      </c>
      <c r="EY206" s="2">
        <v>0</v>
      </c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>
        <v>0</v>
      </c>
      <c r="FR206" s="2">
        <f t="shared" si="244"/>
        <v>0</v>
      </c>
      <c r="FS206" s="2">
        <v>0</v>
      </c>
      <c r="FT206" s="2"/>
      <c r="FU206" s="2"/>
      <c r="FV206" s="2"/>
      <c r="FW206" s="2"/>
      <c r="FX206" s="2">
        <v>65</v>
      </c>
      <c r="FY206" s="2">
        <v>40</v>
      </c>
      <c r="FZ206" s="2"/>
      <c r="GA206" s="2" t="s">
        <v>6</v>
      </c>
      <c r="GB206" s="2"/>
      <c r="GC206" s="2"/>
      <c r="GD206" s="2">
        <v>0</v>
      </c>
      <c r="GE206" s="2"/>
      <c r="GF206" s="2">
        <v>-931447527</v>
      </c>
      <c r="GG206" s="2">
        <v>2</v>
      </c>
      <c r="GH206" s="2">
        <v>1</v>
      </c>
      <c r="GI206" s="2">
        <v>-2</v>
      </c>
      <c r="GJ206" s="2">
        <v>0</v>
      </c>
      <c r="GK206" s="2">
        <f>ROUND(R206*(R12)/100,0)</f>
        <v>0</v>
      </c>
      <c r="GL206" s="2">
        <f t="shared" si="245"/>
        <v>0</v>
      </c>
      <c r="GM206" s="2">
        <f t="shared" si="246"/>
        <v>340</v>
      </c>
      <c r="GN206" s="2">
        <f t="shared" si="247"/>
        <v>0</v>
      </c>
      <c r="GO206" s="2">
        <f t="shared" si="248"/>
        <v>0</v>
      </c>
      <c r="GP206" s="2">
        <f t="shared" si="249"/>
        <v>340</v>
      </c>
      <c r="GQ206" s="2"/>
      <c r="GR206" s="2">
        <v>0</v>
      </c>
      <c r="GS206" s="2">
        <v>3</v>
      </c>
      <c r="GT206" s="2">
        <v>0</v>
      </c>
      <c r="GU206" s="2" t="s">
        <v>6</v>
      </c>
      <c r="GV206" s="2">
        <f t="shared" si="250"/>
        <v>0</v>
      </c>
      <c r="GW206" s="2">
        <v>1</v>
      </c>
      <c r="GX206" s="2">
        <f t="shared" si="251"/>
        <v>0</v>
      </c>
      <c r="GY206" s="2"/>
      <c r="GZ206" s="2"/>
      <c r="HA206" s="2">
        <v>0</v>
      </c>
      <c r="HB206" s="2">
        <v>0</v>
      </c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>
        <v>0</v>
      </c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x14ac:dyDescent="0.2">
      <c r="A207">
        <v>17</v>
      </c>
      <c r="B207">
        <v>1</v>
      </c>
      <c r="C207">
        <f>ROW(SmtRes!A272)</f>
        <v>272</v>
      </c>
      <c r="D207">
        <f>ROW(EtalonRes!A256)</f>
        <v>256</v>
      </c>
      <c r="E207" t="s">
        <v>297</v>
      </c>
      <c r="F207" t="s">
        <v>298</v>
      </c>
      <c r="G207" t="s">
        <v>299</v>
      </c>
      <c r="H207" t="s">
        <v>300</v>
      </c>
      <c r="I207">
        <f>'1.Смета.или.Акт'!E232</f>
        <v>1</v>
      </c>
      <c r="J207">
        <v>0</v>
      </c>
      <c r="O207">
        <f t="shared" si="219"/>
        <v>3037</v>
      </c>
      <c r="P207">
        <f t="shared" si="220"/>
        <v>0</v>
      </c>
      <c r="Q207">
        <f t="shared" si="221"/>
        <v>0</v>
      </c>
      <c r="R207">
        <f t="shared" si="222"/>
        <v>0</v>
      </c>
      <c r="S207">
        <f t="shared" si="223"/>
        <v>3037</v>
      </c>
      <c r="T207">
        <f t="shared" si="224"/>
        <v>0</v>
      </c>
      <c r="U207">
        <f t="shared" si="225"/>
        <v>12.96</v>
      </c>
      <c r="V207">
        <f t="shared" si="226"/>
        <v>0</v>
      </c>
      <c r="W207">
        <f t="shared" si="227"/>
        <v>0</v>
      </c>
      <c r="X207">
        <f t="shared" si="228"/>
        <v>1670</v>
      </c>
      <c r="Y207">
        <f t="shared" si="229"/>
        <v>972</v>
      </c>
      <c r="AA207">
        <v>34652952</v>
      </c>
      <c r="AB207">
        <f t="shared" si="230"/>
        <v>165.95</v>
      </c>
      <c r="AC207">
        <f t="shared" si="252"/>
        <v>0</v>
      </c>
      <c r="AD207">
        <f t="shared" si="253"/>
        <v>0</v>
      </c>
      <c r="AE207">
        <f t="shared" si="254"/>
        <v>0</v>
      </c>
      <c r="AF207">
        <f t="shared" si="255"/>
        <v>165.95</v>
      </c>
      <c r="AG207">
        <f t="shared" si="231"/>
        <v>0</v>
      </c>
      <c r="AH207">
        <f t="shared" si="256"/>
        <v>12.96</v>
      </c>
      <c r="AI207">
        <f t="shared" si="257"/>
        <v>0</v>
      </c>
      <c r="AJ207">
        <f t="shared" si="232"/>
        <v>0</v>
      </c>
      <c r="AK207">
        <f>AL207+AM207+AO207</f>
        <v>165.95</v>
      </c>
      <c r="AL207">
        <v>0</v>
      </c>
      <c r="AM207">
        <v>0</v>
      </c>
      <c r="AN207">
        <v>0</v>
      </c>
      <c r="AO207" s="54">
        <f>'1.Смета.или.Акт'!F233</f>
        <v>165.95</v>
      </c>
      <c r="AP207">
        <v>0</v>
      </c>
      <c r="AQ207">
        <f>'1.Смета.или.Акт'!E236</f>
        <v>12.96</v>
      </c>
      <c r="AR207">
        <v>0</v>
      </c>
      <c r="AS207">
        <v>0</v>
      </c>
      <c r="AT207">
        <v>55</v>
      </c>
      <c r="AU207">
        <v>32</v>
      </c>
      <c r="AV207">
        <v>1</v>
      </c>
      <c r="AW207">
        <v>1</v>
      </c>
      <c r="AZ207">
        <v>1</v>
      </c>
      <c r="BA207">
        <f>'1.Смета.или.Акт'!J233</f>
        <v>18.3</v>
      </c>
      <c r="BB207">
        <v>18.3</v>
      </c>
      <c r="BC207">
        <v>18.3</v>
      </c>
      <c r="BD207" t="s">
        <v>6</v>
      </c>
      <c r="BE207" t="s">
        <v>6</v>
      </c>
      <c r="BF207" t="s">
        <v>6</v>
      </c>
      <c r="BG207" t="s">
        <v>6</v>
      </c>
      <c r="BH207">
        <v>0</v>
      </c>
      <c r="BI207">
        <v>4</v>
      </c>
      <c r="BJ207" t="s">
        <v>301</v>
      </c>
      <c r="BM207">
        <v>200001</v>
      </c>
      <c r="BN207">
        <v>0</v>
      </c>
      <c r="BO207" t="s">
        <v>6</v>
      </c>
      <c r="BP207">
        <v>0</v>
      </c>
      <c r="BQ207">
        <v>5</v>
      </c>
      <c r="BR207">
        <v>0</v>
      </c>
      <c r="BS207">
        <v>18.3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6</v>
      </c>
      <c r="BZ207">
        <v>65</v>
      </c>
      <c r="CA207">
        <v>40</v>
      </c>
      <c r="CF207">
        <v>0</v>
      </c>
      <c r="CG207">
        <v>0</v>
      </c>
      <c r="CM207">
        <v>0</v>
      </c>
      <c r="CN207" t="s">
        <v>6</v>
      </c>
      <c r="CO207">
        <v>0</v>
      </c>
      <c r="CP207">
        <f t="shared" si="233"/>
        <v>3037</v>
      </c>
      <c r="CQ207">
        <f t="shared" si="234"/>
        <v>0</v>
      </c>
      <c r="CR207">
        <f t="shared" si="235"/>
        <v>0</v>
      </c>
      <c r="CS207">
        <f t="shared" si="236"/>
        <v>0</v>
      </c>
      <c r="CT207">
        <f t="shared" si="237"/>
        <v>3036.8849999999998</v>
      </c>
      <c r="CU207">
        <f t="shared" si="238"/>
        <v>0</v>
      </c>
      <c r="CV207">
        <f t="shared" si="239"/>
        <v>12.96</v>
      </c>
      <c r="CW207">
        <f t="shared" si="240"/>
        <v>0</v>
      </c>
      <c r="CX207">
        <f t="shared" si="241"/>
        <v>0</v>
      </c>
      <c r="CY207">
        <f t="shared" si="242"/>
        <v>1670.35</v>
      </c>
      <c r="CZ207">
        <f t="shared" si="243"/>
        <v>971.84</v>
      </c>
      <c r="DC207" t="s">
        <v>6</v>
      </c>
      <c r="DD207" t="s">
        <v>6</v>
      </c>
      <c r="DE207" t="s">
        <v>6</v>
      </c>
      <c r="DF207" t="s">
        <v>6</v>
      </c>
      <c r="DG207" t="s">
        <v>6</v>
      </c>
      <c r="DH207" t="s">
        <v>6</v>
      </c>
      <c r="DI207" t="s">
        <v>6</v>
      </c>
      <c r="DJ207" t="s">
        <v>6</v>
      </c>
      <c r="DK207" t="s">
        <v>6</v>
      </c>
      <c r="DL207" t="s">
        <v>6</v>
      </c>
      <c r="DM207" t="s">
        <v>6</v>
      </c>
      <c r="DN207">
        <v>0</v>
      </c>
      <c r="DO207">
        <v>0</v>
      </c>
      <c r="DP207">
        <v>1</v>
      </c>
      <c r="DQ207">
        <v>1</v>
      </c>
      <c r="DU207">
        <v>1013</v>
      </c>
      <c r="DV207" t="s">
        <v>300</v>
      </c>
      <c r="DW207" t="str">
        <f>'1.Смета.или.Акт'!D232</f>
        <v>100 измерений</v>
      </c>
      <c r="DX207">
        <v>1</v>
      </c>
      <c r="EE207">
        <v>32653283</v>
      </c>
      <c r="EF207">
        <v>5</v>
      </c>
      <c r="EG207" t="s">
        <v>285</v>
      </c>
      <c r="EH207">
        <v>0</v>
      </c>
      <c r="EI207" t="s">
        <v>6</v>
      </c>
      <c r="EJ207">
        <v>4</v>
      </c>
      <c r="EK207">
        <v>200001</v>
      </c>
      <c r="EL207" t="s">
        <v>286</v>
      </c>
      <c r="EM207" t="s">
        <v>287</v>
      </c>
      <c r="EO207" t="s">
        <v>6</v>
      </c>
      <c r="EQ207">
        <v>0</v>
      </c>
      <c r="ER207">
        <f>ES207+ET207+EV207</f>
        <v>165.95</v>
      </c>
      <c r="ES207">
        <v>0</v>
      </c>
      <c r="ET207">
        <v>0</v>
      </c>
      <c r="EU207">
        <v>0</v>
      </c>
      <c r="EV207" s="54">
        <f>'1.Смета.или.Акт'!F233</f>
        <v>165.95</v>
      </c>
      <c r="EW207">
        <f>'1.Смета.или.Акт'!E236</f>
        <v>12.96</v>
      </c>
      <c r="EX207">
        <v>0</v>
      </c>
      <c r="EY207">
        <v>0</v>
      </c>
      <c r="FQ207">
        <v>0</v>
      </c>
      <c r="FR207">
        <f t="shared" si="244"/>
        <v>0</v>
      </c>
      <c r="FS207">
        <v>0</v>
      </c>
      <c r="FV207" t="s">
        <v>24</v>
      </c>
      <c r="FW207" t="s">
        <v>25</v>
      </c>
      <c r="FX207">
        <v>65</v>
      </c>
      <c r="FY207">
        <v>40</v>
      </c>
      <c r="GA207" t="s">
        <v>6</v>
      </c>
      <c r="GD207">
        <v>0</v>
      </c>
      <c r="GF207">
        <v>-931447527</v>
      </c>
      <c r="GG207">
        <v>2</v>
      </c>
      <c r="GH207">
        <v>1</v>
      </c>
      <c r="GI207">
        <v>4</v>
      </c>
      <c r="GJ207">
        <v>0</v>
      </c>
      <c r="GK207">
        <f>ROUND(R207*(S12)/100,0)</f>
        <v>0</v>
      </c>
      <c r="GL207">
        <f t="shared" si="245"/>
        <v>0</v>
      </c>
      <c r="GM207">
        <f t="shared" si="246"/>
        <v>5679</v>
      </c>
      <c r="GN207">
        <f t="shared" si="247"/>
        <v>0</v>
      </c>
      <c r="GO207">
        <f t="shared" si="248"/>
        <v>0</v>
      </c>
      <c r="GP207">
        <f t="shared" si="249"/>
        <v>5679</v>
      </c>
      <c r="GR207">
        <v>0</v>
      </c>
      <c r="GS207">
        <v>3</v>
      </c>
      <c r="GT207">
        <v>0</v>
      </c>
      <c r="GU207" t="s">
        <v>6</v>
      </c>
      <c r="GV207">
        <f t="shared" si="250"/>
        <v>0</v>
      </c>
      <c r="GW207">
        <v>18.3</v>
      </c>
      <c r="GX207">
        <f t="shared" si="251"/>
        <v>0</v>
      </c>
      <c r="HA207">
        <v>0</v>
      </c>
      <c r="HB207">
        <v>0</v>
      </c>
      <c r="IK207">
        <v>0</v>
      </c>
    </row>
    <row r="209" spans="1:206" x14ac:dyDescent="0.2">
      <c r="A209" s="3">
        <v>51</v>
      </c>
      <c r="B209" s="3">
        <f>B20</f>
        <v>1</v>
      </c>
      <c r="C209" s="3">
        <f>A20</f>
        <v>3</v>
      </c>
      <c r="D209" s="3">
        <f>ROW(A20)</f>
        <v>20</v>
      </c>
      <c r="E209" s="3"/>
      <c r="F209" s="3" t="str">
        <f>IF(F20&lt;&gt;"",F20,"")</f>
        <v>Новая локальная смета</v>
      </c>
      <c r="G209" s="3" t="str">
        <f>IF(G20&lt;&gt;"",G20,"")</f>
        <v>Новая локальная смета</v>
      </c>
      <c r="H209" s="3">
        <v>0</v>
      </c>
      <c r="I209" s="3"/>
      <c r="J209" s="3"/>
      <c r="K209" s="3"/>
      <c r="L209" s="3"/>
      <c r="M209" s="3"/>
      <c r="N209" s="3"/>
      <c r="O209" s="3">
        <f t="shared" ref="O209:T209" si="258">ROUND(AB209,0)</f>
        <v>128713</v>
      </c>
      <c r="P209" s="3">
        <f t="shared" si="258"/>
        <v>102312</v>
      </c>
      <c r="Q209" s="3">
        <f t="shared" si="258"/>
        <v>21048</v>
      </c>
      <c r="R209" s="3">
        <f t="shared" si="258"/>
        <v>2236</v>
      </c>
      <c r="S209" s="3">
        <f t="shared" si="258"/>
        <v>5353</v>
      </c>
      <c r="T209" s="3">
        <f t="shared" si="258"/>
        <v>0</v>
      </c>
      <c r="U209" s="3">
        <f>AH209</f>
        <v>570.39599999999996</v>
      </c>
      <c r="V209" s="3">
        <f>AI209</f>
        <v>167.17</v>
      </c>
      <c r="W209" s="3">
        <f>ROUND(AJ209,0)</f>
        <v>0</v>
      </c>
      <c r="X209" s="3">
        <f>ROUND(AK209,0)</f>
        <v>7645</v>
      </c>
      <c r="Y209" s="3">
        <f>ROUND(AL209,0)</f>
        <v>4462</v>
      </c>
      <c r="Z209" s="3"/>
      <c r="AA209" s="3"/>
      <c r="AB209" s="3">
        <f>ROUND(SUMIF(AA24:AA207,"=34652951",O24:O207),0)</f>
        <v>128713</v>
      </c>
      <c r="AC209" s="3">
        <f>ROUND(SUMIF(AA24:AA207,"=34652951",P24:P207),0)</f>
        <v>102312</v>
      </c>
      <c r="AD209" s="3">
        <f>ROUND(SUMIF(AA24:AA207,"=34652951",Q24:Q207),0)</f>
        <v>21048</v>
      </c>
      <c r="AE209" s="3">
        <f>ROUND(SUMIF(AA24:AA207,"=34652951",R24:R207),0)</f>
        <v>2236</v>
      </c>
      <c r="AF209" s="3">
        <f>ROUND(SUMIF(AA24:AA207,"=34652951",S24:S207),0)</f>
        <v>5353</v>
      </c>
      <c r="AG209" s="3">
        <f>ROUND(SUMIF(AA24:AA207,"=34652951",T24:T207),0)</f>
        <v>0</v>
      </c>
      <c r="AH209" s="3">
        <f>SUMIF(AA24:AA207,"=34652951",U24:U207)</f>
        <v>570.39599999999996</v>
      </c>
      <c r="AI209" s="3">
        <f>SUMIF(AA24:AA207,"=34652951",V24:V207)</f>
        <v>167.17</v>
      </c>
      <c r="AJ209" s="3">
        <f>ROUND(SUMIF(AA24:AA207,"=34652951",W24:W207),0)</f>
        <v>0</v>
      </c>
      <c r="AK209" s="3">
        <f>ROUND(SUMIF(AA24:AA207,"=34652951",X24:X207),0)</f>
        <v>7645</v>
      </c>
      <c r="AL209" s="3">
        <f>ROUND(SUMIF(AA24:AA207,"=34652951",Y24:Y207),0)</f>
        <v>4462</v>
      </c>
      <c r="AM209" s="3"/>
      <c r="AN209" s="3"/>
      <c r="AO209" s="3">
        <f t="shared" ref="AO209:BC209" si="259">ROUND(BX209,0)</f>
        <v>0</v>
      </c>
      <c r="AP209" s="3">
        <f t="shared" si="259"/>
        <v>0</v>
      </c>
      <c r="AQ209" s="3">
        <f t="shared" si="259"/>
        <v>0</v>
      </c>
      <c r="AR209" s="3">
        <f t="shared" si="259"/>
        <v>140820</v>
      </c>
      <c r="AS209" s="3">
        <f t="shared" si="259"/>
        <v>134882</v>
      </c>
      <c r="AT209" s="3">
        <f t="shared" si="259"/>
        <v>4644</v>
      </c>
      <c r="AU209" s="3">
        <f t="shared" si="259"/>
        <v>1294</v>
      </c>
      <c r="AV209" s="3">
        <f t="shared" si="259"/>
        <v>102312</v>
      </c>
      <c r="AW209" s="3">
        <f t="shared" si="259"/>
        <v>102312</v>
      </c>
      <c r="AX209" s="3">
        <f t="shared" si="259"/>
        <v>0</v>
      </c>
      <c r="AY209" s="3">
        <f t="shared" si="259"/>
        <v>102312</v>
      </c>
      <c r="AZ209" s="3">
        <f t="shared" si="259"/>
        <v>0</v>
      </c>
      <c r="BA209" s="3">
        <f t="shared" si="259"/>
        <v>0</v>
      </c>
      <c r="BB209" s="3">
        <f t="shared" si="259"/>
        <v>0</v>
      </c>
      <c r="BC209" s="3">
        <f t="shared" si="259"/>
        <v>0</v>
      </c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>
        <f>ROUND(SUMIF(AA24:AA207,"=34652951",FQ24:FQ207),0)</f>
        <v>0</v>
      </c>
      <c r="BY209" s="3">
        <f>ROUND(SUMIF(AA24:AA207,"=34652951",FR24:FR207),0)</f>
        <v>0</v>
      </c>
      <c r="BZ209" s="3">
        <f>ROUND(SUMIF(AA24:AA207,"=34652951",GL24:GL207),0)</f>
        <v>0</v>
      </c>
      <c r="CA209" s="3">
        <f>ROUND(SUMIF(AA24:AA207,"=34652951",GM24:GM207),0)</f>
        <v>140820</v>
      </c>
      <c r="CB209" s="3">
        <f>ROUND(SUMIF(AA24:AA207,"=34652951",GN24:GN207),0)</f>
        <v>134882</v>
      </c>
      <c r="CC209" s="3">
        <f>ROUND(SUMIF(AA24:AA207,"=34652951",GO24:GO207),0)</f>
        <v>4644</v>
      </c>
      <c r="CD209" s="3">
        <f>ROUND(SUMIF(AA24:AA207,"=34652951",GP24:GP207),0)</f>
        <v>1294</v>
      </c>
      <c r="CE209" s="3">
        <f>AC209-BX209</f>
        <v>102312</v>
      </c>
      <c r="CF209" s="3">
        <f>AC209-BY209</f>
        <v>102312</v>
      </c>
      <c r="CG209" s="3">
        <f>BX209-BZ209</f>
        <v>0</v>
      </c>
      <c r="CH209" s="3">
        <f>AC209-BX209-BY209+BZ209</f>
        <v>102312</v>
      </c>
      <c r="CI209" s="3">
        <f>BY209-BZ209</f>
        <v>0</v>
      </c>
      <c r="CJ209" s="3">
        <f>ROUND(SUMIF(AA24:AA207,"=34652951",GX24:GX207),0)</f>
        <v>0</v>
      </c>
      <c r="CK209" s="3">
        <f>ROUND(SUMIF(AA24:AA207,"=34652951",GY24:GY207),0)</f>
        <v>0</v>
      </c>
      <c r="CL209" s="3">
        <f>ROUND(SUMIF(AA24:AA207,"=34652951",GZ24:GZ207),0)</f>
        <v>0</v>
      </c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4">
        <f t="shared" ref="DG209:DL209" si="260">ROUND(DT209,0)</f>
        <v>1128389</v>
      </c>
      <c r="DH209" s="4">
        <f t="shared" si="260"/>
        <v>767341</v>
      </c>
      <c r="DI209" s="4">
        <f t="shared" si="260"/>
        <v>263105</v>
      </c>
      <c r="DJ209" s="4">
        <f t="shared" si="260"/>
        <v>40916</v>
      </c>
      <c r="DK209" s="4">
        <f t="shared" si="260"/>
        <v>97943</v>
      </c>
      <c r="DL209" s="4">
        <f t="shared" si="260"/>
        <v>0</v>
      </c>
      <c r="DM209" s="4">
        <f>DZ209</f>
        <v>570.39599999999996</v>
      </c>
      <c r="DN209" s="4">
        <f>EA209</f>
        <v>167.17</v>
      </c>
      <c r="DO209" s="4">
        <f>ROUND(EB209,0)</f>
        <v>0</v>
      </c>
      <c r="DP209" s="4">
        <f>ROUND(EC209,0)</f>
        <v>118609</v>
      </c>
      <c r="DQ209" s="4">
        <f>ROUND(ED209,0)</f>
        <v>65327</v>
      </c>
      <c r="DR209" s="4"/>
      <c r="DS209" s="4"/>
      <c r="DT209" s="4">
        <f>ROUND(SUMIF(AA24:AA207,"=34652952",O24:O207),0)</f>
        <v>1128389</v>
      </c>
      <c r="DU209" s="4">
        <f>ROUND(SUMIF(AA24:AA207,"=34652952",P24:P207),0)</f>
        <v>767341</v>
      </c>
      <c r="DV209" s="4">
        <f>ROUND(SUMIF(AA24:AA207,"=34652952",Q24:Q207),0)</f>
        <v>263105</v>
      </c>
      <c r="DW209" s="4">
        <f>ROUND(SUMIF(AA24:AA207,"=34652952",R24:R207),0)</f>
        <v>40916</v>
      </c>
      <c r="DX209" s="4">
        <f>ROUND(SUMIF(AA24:AA207,"=34652952",S24:S207),0)</f>
        <v>97943</v>
      </c>
      <c r="DY209" s="4">
        <f>ROUND(SUMIF(AA24:AA207,"=34652952",T24:T207),0)</f>
        <v>0</v>
      </c>
      <c r="DZ209" s="4">
        <f>SUMIF(AA24:AA207,"=34652952",U24:U207)</f>
        <v>570.39599999999996</v>
      </c>
      <c r="EA209" s="4">
        <f>SUMIF(AA24:AA207,"=34652952",V24:V207)</f>
        <v>167.17</v>
      </c>
      <c r="EB209" s="4">
        <f>ROUND(SUMIF(AA24:AA207,"=34652952",W24:W207),0)</f>
        <v>0</v>
      </c>
      <c r="EC209" s="4">
        <f>ROUND(SUMIF(AA24:AA207,"=34652952",X24:X207),0)</f>
        <v>118609</v>
      </c>
      <c r="ED209" s="4">
        <f>ROUND(SUMIF(AA24:AA207,"=34652952",Y24:Y207),0)</f>
        <v>65327</v>
      </c>
      <c r="EE209" s="4"/>
      <c r="EF209" s="4"/>
      <c r="EG209" s="4">
        <f t="shared" ref="EG209:EU209" si="261">ROUND(FP209,0)</f>
        <v>0</v>
      </c>
      <c r="EH209" s="4">
        <f t="shared" si="261"/>
        <v>0</v>
      </c>
      <c r="EI209" s="4">
        <f t="shared" si="261"/>
        <v>0</v>
      </c>
      <c r="EJ209" s="4">
        <f t="shared" si="261"/>
        <v>1312325</v>
      </c>
      <c r="EK209" s="4">
        <f t="shared" si="261"/>
        <v>1227761</v>
      </c>
      <c r="EL209" s="4">
        <f t="shared" si="261"/>
        <v>62972</v>
      </c>
      <c r="EM209" s="4">
        <f t="shared" si="261"/>
        <v>21592</v>
      </c>
      <c r="EN209" s="4">
        <f t="shared" si="261"/>
        <v>767341</v>
      </c>
      <c r="EO209" s="4">
        <f t="shared" si="261"/>
        <v>767341</v>
      </c>
      <c r="EP209" s="4">
        <f t="shared" si="261"/>
        <v>0</v>
      </c>
      <c r="EQ209" s="4">
        <f t="shared" si="261"/>
        <v>767341</v>
      </c>
      <c r="ER209" s="4">
        <f t="shared" si="261"/>
        <v>0</v>
      </c>
      <c r="ES209" s="4">
        <f t="shared" si="261"/>
        <v>0</v>
      </c>
      <c r="ET209" s="4">
        <f t="shared" si="261"/>
        <v>0</v>
      </c>
      <c r="EU209" s="4">
        <f t="shared" si="261"/>
        <v>0</v>
      </c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>
        <f>ROUND(SUMIF(AA24:AA207,"=34652952",FQ24:FQ207),0)</f>
        <v>0</v>
      </c>
      <c r="FQ209" s="4">
        <f>ROUND(SUMIF(AA24:AA207,"=34652952",FR24:FR207),0)</f>
        <v>0</v>
      </c>
      <c r="FR209" s="4">
        <f>ROUND(SUMIF(AA24:AA207,"=34652952",GL24:GL207),0)</f>
        <v>0</v>
      </c>
      <c r="FS209" s="4">
        <f>ROUND(SUMIF(AA24:AA207,"=34652952",GM24:GM207),0)</f>
        <v>1312325</v>
      </c>
      <c r="FT209" s="4">
        <f>ROUND(SUMIF(AA24:AA207,"=34652952",GN24:GN207),0)</f>
        <v>1227761</v>
      </c>
      <c r="FU209" s="4">
        <f>ROUND(SUMIF(AA24:AA207,"=34652952",GO24:GO207),0)</f>
        <v>62972</v>
      </c>
      <c r="FV209" s="4">
        <f>ROUND(SUMIF(AA24:AA207,"=34652952",GP24:GP207),0)</f>
        <v>21592</v>
      </c>
      <c r="FW209" s="4">
        <f>DU209-FP209</f>
        <v>767341</v>
      </c>
      <c r="FX209" s="4">
        <f>DU209-FQ209</f>
        <v>767341</v>
      </c>
      <c r="FY209" s="4">
        <f>FP209-FR209</f>
        <v>0</v>
      </c>
      <c r="FZ209" s="4">
        <f>DU209-FP209-FQ209+FR209</f>
        <v>767341</v>
      </c>
      <c r="GA209" s="4">
        <f>FQ209-FR209</f>
        <v>0</v>
      </c>
      <c r="GB209" s="4">
        <f>ROUND(SUMIF(AA24:AA207,"=34652952",GX24:GX207),0)</f>
        <v>0</v>
      </c>
      <c r="GC209" s="4">
        <f>ROUND(SUMIF(AA24:AA207,"=34652952",GY24:GY207),0)</f>
        <v>0</v>
      </c>
      <c r="GD209" s="4">
        <f>ROUND(SUMIF(AA24:AA207,"=34652952",GZ24:GZ207),0)</f>
        <v>0</v>
      </c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>
        <v>0</v>
      </c>
    </row>
    <row r="211" spans="1:206" x14ac:dyDescent="0.2">
      <c r="A211" s="5">
        <v>50</v>
      </c>
      <c r="B211" s="5">
        <v>0</v>
      </c>
      <c r="C211" s="5">
        <v>0</v>
      </c>
      <c r="D211" s="5">
        <v>1</v>
      </c>
      <c r="E211" s="5">
        <v>201</v>
      </c>
      <c r="F211" s="5">
        <f>ROUND(Source!O209,O211)</f>
        <v>128713</v>
      </c>
      <c r="G211" s="5" t="s">
        <v>302</v>
      </c>
      <c r="H211" s="5" t="s">
        <v>303</v>
      </c>
      <c r="I211" s="5"/>
      <c r="J211" s="5"/>
      <c r="K211" s="5">
        <v>201</v>
      </c>
      <c r="L211" s="5">
        <v>1</v>
      </c>
      <c r="M211" s="5">
        <v>3</v>
      </c>
      <c r="N211" s="5" t="s">
        <v>6</v>
      </c>
      <c r="O211" s="5">
        <v>0</v>
      </c>
      <c r="P211" s="5">
        <f>ROUND(Source!DG209,O211)</f>
        <v>1128389</v>
      </c>
      <c r="Q211" s="5"/>
      <c r="R211" s="5"/>
      <c r="S211" s="5"/>
      <c r="T211" s="5"/>
      <c r="U211" s="5"/>
      <c r="V211" s="5"/>
      <c r="W211" s="5"/>
    </row>
    <row r="212" spans="1:206" x14ac:dyDescent="0.2">
      <c r="A212" s="5">
        <v>50</v>
      </c>
      <c r="B212" s="5">
        <v>0</v>
      </c>
      <c r="C212" s="5">
        <v>0</v>
      </c>
      <c r="D212" s="5">
        <v>1</v>
      </c>
      <c r="E212" s="5">
        <v>202</v>
      </c>
      <c r="F212" s="5">
        <f>ROUND(Source!P209,O212)</f>
        <v>102312</v>
      </c>
      <c r="G212" s="5" t="s">
        <v>304</v>
      </c>
      <c r="H212" s="5" t="s">
        <v>305</v>
      </c>
      <c r="I212" s="5"/>
      <c r="J212" s="5"/>
      <c r="K212" s="5">
        <v>202</v>
      </c>
      <c r="L212" s="5">
        <v>2</v>
      </c>
      <c r="M212" s="5">
        <v>3</v>
      </c>
      <c r="N212" s="5" t="s">
        <v>6</v>
      </c>
      <c r="O212" s="5">
        <v>0</v>
      </c>
      <c r="P212" s="5">
        <f>ROUND(Source!DH209,O212)</f>
        <v>767341</v>
      </c>
      <c r="Q212" s="5"/>
      <c r="R212" s="5"/>
      <c r="S212" s="5"/>
      <c r="T212" s="5"/>
      <c r="U212" s="5"/>
      <c r="V212" s="5"/>
      <c r="W212" s="5"/>
    </row>
    <row r="213" spans="1:206" x14ac:dyDescent="0.2">
      <c r="A213" s="5">
        <v>50</v>
      </c>
      <c r="B213" s="5">
        <v>0</v>
      </c>
      <c r="C213" s="5">
        <v>0</v>
      </c>
      <c r="D213" s="5">
        <v>1</v>
      </c>
      <c r="E213" s="5">
        <v>222</v>
      </c>
      <c r="F213" s="5">
        <f>ROUND(Source!AO209,O213)</f>
        <v>0</v>
      </c>
      <c r="G213" s="5" t="s">
        <v>306</v>
      </c>
      <c r="H213" s="5" t="s">
        <v>307</v>
      </c>
      <c r="I213" s="5"/>
      <c r="J213" s="5"/>
      <c r="K213" s="5">
        <v>222</v>
      </c>
      <c r="L213" s="5">
        <v>3</v>
      </c>
      <c r="M213" s="5">
        <v>3</v>
      </c>
      <c r="N213" s="5" t="s">
        <v>6</v>
      </c>
      <c r="O213" s="5">
        <v>0</v>
      </c>
      <c r="P213" s="5">
        <f>ROUND(Source!EG209,O213)</f>
        <v>0</v>
      </c>
      <c r="Q213" s="5"/>
      <c r="R213" s="5"/>
      <c r="S213" s="5"/>
      <c r="T213" s="5"/>
      <c r="U213" s="5"/>
      <c r="V213" s="5"/>
      <c r="W213" s="5"/>
    </row>
    <row r="214" spans="1:206" x14ac:dyDescent="0.2">
      <c r="A214" s="5">
        <v>50</v>
      </c>
      <c r="B214" s="5">
        <v>0</v>
      </c>
      <c r="C214" s="5">
        <v>0</v>
      </c>
      <c r="D214" s="5">
        <v>1</v>
      </c>
      <c r="E214" s="5">
        <v>225</v>
      </c>
      <c r="F214" s="5">
        <f>ROUND(Source!AV209,O214)</f>
        <v>102312</v>
      </c>
      <c r="G214" s="5" t="s">
        <v>308</v>
      </c>
      <c r="H214" s="5" t="s">
        <v>309</v>
      </c>
      <c r="I214" s="5"/>
      <c r="J214" s="5"/>
      <c r="K214" s="5">
        <v>225</v>
      </c>
      <c r="L214" s="5">
        <v>4</v>
      </c>
      <c r="M214" s="5">
        <v>3</v>
      </c>
      <c r="N214" s="5" t="s">
        <v>6</v>
      </c>
      <c r="O214" s="5">
        <v>0</v>
      </c>
      <c r="P214" s="5">
        <f>ROUND(Source!EN209,O214)</f>
        <v>767341</v>
      </c>
      <c r="Q214" s="5"/>
      <c r="R214" s="5"/>
      <c r="S214" s="5"/>
      <c r="T214" s="5"/>
      <c r="U214" s="5"/>
      <c r="V214" s="5"/>
      <c r="W214" s="5"/>
    </row>
    <row r="215" spans="1:206" x14ac:dyDescent="0.2">
      <c r="A215" s="5">
        <v>50</v>
      </c>
      <c r="B215" s="5">
        <v>0</v>
      </c>
      <c r="C215" s="5">
        <v>0</v>
      </c>
      <c r="D215" s="5">
        <v>1</v>
      </c>
      <c r="E215" s="5">
        <v>226</v>
      </c>
      <c r="F215" s="5">
        <f>ROUND(Source!AW209,O215)</f>
        <v>102312</v>
      </c>
      <c r="G215" s="5" t="s">
        <v>310</v>
      </c>
      <c r="H215" s="5" t="s">
        <v>311</v>
      </c>
      <c r="I215" s="5"/>
      <c r="J215" s="5"/>
      <c r="K215" s="5">
        <v>226</v>
      </c>
      <c r="L215" s="5">
        <v>5</v>
      </c>
      <c r="M215" s="5">
        <v>3</v>
      </c>
      <c r="N215" s="5" t="s">
        <v>6</v>
      </c>
      <c r="O215" s="5">
        <v>0</v>
      </c>
      <c r="P215" s="5">
        <f>ROUND(Source!EO209,O215)</f>
        <v>767341</v>
      </c>
      <c r="Q215" s="5"/>
      <c r="R215" s="5"/>
      <c r="S215" s="5"/>
      <c r="T215" s="5"/>
      <c r="U215" s="5"/>
      <c r="V215" s="5"/>
      <c r="W215" s="5"/>
    </row>
    <row r="216" spans="1:206" x14ac:dyDescent="0.2">
      <c r="A216" s="5">
        <v>50</v>
      </c>
      <c r="B216" s="5">
        <v>0</v>
      </c>
      <c r="C216" s="5">
        <v>0</v>
      </c>
      <c r="D216" s="5">
        <v>1</v>
      </c>
      <c r="E216" s="5">
        <v>227</v>
      </c>
      <c r="F216" s="5">
        <f>ROUND(Source!AX209,O216)</f>
        <v>0</v>
      </c>
      <c r="G216" s="5" t="s">
        <v>312</v>
      </c>
      <c r="H216" s="5" t="s">
        <v>313</v>
      </c>
      <c r="I216" s="5"/>
      <c r="J216" s="5"/>
      <c r="K216" s="5">
        <v>227</v>
      </c>
      <c r="L216" s="5">
        <v>6</v>
      </c>
      <c r="M216" s="5">
        <v>3</v>
      </c>
      <c r="N216" s="5" t="s">
        <v>6</v>
      </c>
      <c r="O216" s="5">
        <v>0</v>
      </c>
      <c r="P216" s="5">
        <f>ROUND(Source!EP209,O216)</f>
        <v>0</v>
      </c>
      <c r="Q216" s="5"/>
      <c r="R216" s="5"/>
      <c r="S216" s="5"/>
      <c r="T216" s="5"/>
      <c r="U216" s="5"/>
      <c r="V216" s="5"/>
      <c r="W216" s="5"/>
    </row>
    <row r="217" spans="1:206" x14ac:dyDescent="0.2">
      <c r="A217" s="5">
        <v>50</v>
      </c>
      <c r="B217" s="5">
        <v>0</v>
      </c>
      <c r="C217" s="5">
        <v>0</v>
      </c>
      <c r="D217" s="5">
        <v>1</v>
      </c>
      <c r="E217" s="5">
        <v>228</v>
      </c>
      <c r="F217" s="5">
        <f>ROUND(Source!AY209,O217)</f>
        <v>102312</v>
      </c>
      <c r="G217" s="5" t="s">
        <v>314</v>
      </c>
      <c r="H217" s="5" t="s">
        <v>315</v>
      </c>
      <c r="I217" s="5"/>
      <c r="J217" s="5"/>
      <c r="K217" s="5">
        <v>228</v>
      </c>
      <c r="L217" s="5">
        <v>7</v>
      </c>
      <c r="M217" s="5">
        <v>3</v>
      </c>
      <c r="N217" s="5" t="s">
        <v>6</v>
      </c>
      <c r="O217" s="5">
        <v>0</v>
      </c>
      <c r="P217" s="5">
        <f>ROUND(Source!EQ209,O217)</f>
        <v>767341</v>
      </c>
      <c r="Q217" s="5"/>
      <c r="R217" s="5"/>
      <c r="S217" s="5"/>
      <c r="T217" s="5"/>
      <c r="U217" s="5"/>
      <c r="V217" s="5"/>
      <c r="W217" s="5"/>
    </row>
    <row r="218" spans="1:206" x14ac:dyDescent="0.2">
      <c r="A218" s="5">
        <v>50</v>
      </c>
      <c r="B218" s="5">
        <v>0</v>
      </c>
      <c r="C218" s="5">
        <v>0</v>
      </c>
      <c r="D218" s="5">
        <v>1</v>
      </c>
      <c r="E218" s="5">
        <v>216</v>
      </c>
      <c r="F218" s="5">
        <f>ROUND(Source!AP209,O218)</f>
        <v>0</v>
      </c>
      <c r="G218" s="5" t="s">
        <v>316</v>
      </c>
      <c r="H218" s="5" t="s">
        <v>317</v>
      </c>
      <c r="I218" s="5"/>
      <c r="J218" s="5"/>
      <c r="K218" s="5">
        <v>216</v>
      </c>
      <c r="L218" s="5">
        <v>8</v>
      </c>
      <c r="M218" s="5">
        <v>3</v>
      </c>
      <c r="N218" s="5" t="s">
        <v>6</v>
      </c>
      <c r="O218" s="5">
        <v>0</v>
      </c>
      <c r="P218" s="5">
        <f>ROUND(Source!EH209,O218)</f>
        <v>0</v>
      </c>
      <c r="Q218" s="5"/>
      <c r="R218" s="5"/>
      <c r="S218" s="5"/>
      <c r="T218" s="5"/>
      <c r="U218" s="5"/>
      <c r="V218" s="5"/>
      <c r="W218" s="5"/>
    </row>
    <row r="219" spans="1:206" x14ac:dyDescent="0.2">
      <c r="A219" s="5">
        <v>50</v>
      </c>
      <c r="B219" s="5">
        <v>0</v>
      </c>
      <c r="C219" s="5">
        <v>0</v>
      </c>
      <c r="D219" s="5">
        <v>1</v>
      </c>
      <c r="E219" s="5">
        <v>223</v>
      </c>
      <c r="F219" s="5">
        <f>ROUND(Source!AQ209,O219)</f>
        <v>0</v>
      </c>
      <c r="G219" s="5" t="s">
        <v>318</v>
      </c>
      <c r="H219" s="5" t="s">
        <v>319</v>
      </c>
      <c r="I219" s="5"/>
      <c r="J219" s="5"/>
      <c r="K219" s="5">
        <v>223</v>
      </c>
      <c r="L219" s="5">
        <v>9</v>
      </c>
      <c r="M219" s="5">
        <v>3</v>
      </c>
      <c r="N219" s="5" t="s">
        <v>6</v>
      </c>
      <c r="O219" s="5">
        <v>0</v>
      </c>
      <c r="P219" s="5">
        <f>ROUND(Source!EI209,O219)</f>
        <v>0</v>
      </c>
      <c r="Q219" s="5"/>
      <c r="R219" s="5"/>
      <c r="S219" s="5"/>
      <c r="T219" s="5"/>
      <c r="U219" s="5"/>
      <c r="V219" s="5"/>
      <c r="W219" s="5"/>
    </row>
    <row r="220" spans="1:206" x14ac:dyDescent="0.2">
      <c r="A220" s="5">
        <v>50</v>
      </c>
      <c r="B220" s="5">
        <v>0</v>
      </c>
      <c r="C220" s="5">
        <v>0</v>
      </c>
      <c r="D220" s="5">
        <v>1</v>
      </c>
      <c r="E220" s="5">
        <v>229</v>
      </c>
      <c r="F220" s="5">
        <f>ROUND(Source!AZ209,O220)</f>
        <v>0</v>
      </c>
      <c r="G220" s="5" t="s">
        <v>320</v>
      </c>
      <c r="H220" s="5" t="s">
        <v>321</v>
      </c>
      <c r="I220" s="5"/>
      <c r="J220" s="5"/>
      <c r="K220" s="5">
        <v>229</v>
      </c>
      <c r="L220" s="5">
        <v>10</v>
      </c>
      <c r="M220" s="5">
        <v>3</v>
      </c>
      <c r="N220" s="5" t="s">
        <v>6</v>
      </c>
      <c r="O220" s="5">
        <v>0</v>
      </c>
      <c r="P220" s="5">
        <f>ROUND(Source!ER209,O220)</f>
        <v>0</v>
      </c>
      <c r="Q220" s="5"/>
      <c r="R220" s="5"/>
      <c r="S220" s="5"/>
      <c r="T220" s="5"/>
      <c r="U220" s="5"/>
      <c r="V220" s="5"/>
      <c r="W220" s="5"/>
    </row>
    <row r="221" spans="1:206" x14ac:dyDescent="0.2">
      <c r="A221" s="5">
        <v>50</v>
      </c>
      <c r="B221" s="5">
        <v>0</v>
      </c>
      <c r="C221" s="5">
        <v>0</v>
      </c>
      <c r="D221" s="5">
        <v>1</v>
      </c>
      <c r="E221" s="5">
        <v>203</v>
      </c>
      <c r="F221" s="5">
        <f>ROUND(Source!Q209,O221)</f>
        <v>21048</v>
      </c>
      <c r="G221" s="5" t="s">
        <v>322</v>
      </c>
      <c r="H221" s="5" t="s">
        <v>323</v>
      </c>
      <c r="I221" s="5"/>
      <c r="J221" s="5"/>
      <c r="K221" s="5">
        <v>203</v>
      </c>
      <c r="L221" s="5">
        <v>11</v>
      </c>
      <c r="M221" s="5">
        <v>3</v>
      </c>
      <c r="N221" s="5" t="s">
        <v>6</v>
      </c>
      <c r="O221" s="5">
        <v>0</v>
      </c>
      <c r="P221" s="5">
        <f>ROUND(Source!DI209,O221)</f>
        <v>263105</v>
      </c>
      <c r="Q221" s="5"/>
      <c r="R221" s="5"/>
      <c r="S221" s="5"/>
      <c r="T221" s="5"/>
      <c r="U221" s="5"/>
      <c r="V221" s="5"/>
      <c r="W221" s="5"/>
    </row>
    <row r="222" spans="1:206" x14ac:dyDescent="0.2">
      <c r="A222" s="5">
        <v>50</v>
      </c>
      <c r="B222" s="5">
        <v>0</v>
      </c>
      <c r="C222" s="5">
        <v>0</v>
      </c>
      <c r="D222" s="5">
        <v>1</v>
      </c>
      <c r="E222" s="5">
        <v>231</v>
      </c>
      <c r="F222" s="5">
        <f>ROUND(Source!BB209,O222)</f>
        <v>0</v>
      </c>
      <c r="G222" s="5" t="s">
        <v>324</v>
      </c>
      <c r="H222" s="5" t="s">
        <v>325</v>
      </c>
      <c r="I222" s="5"/>
      <c r="J222" s="5"/>
      <c r="K222" s="5">
        <v>231</v>
      </c>
      <c r="L222" s="5">
        <v>12</v>
      </c>
      <c r="M222" s="5">
        <v>3</v>
      </c>
      <c r="N222" s="5" t="s">
        <v>6</v>
      </c>
      <c r="O222" s="5">
        <v>0</v>
      </c>
      <c r="P222" s="5">
        <f>ROUND(Source!ET209,O222)</f>
        <v>0</v>
      </c>
      <c r="Q222" s="5"/>
      <c r="R222" s="5"/>
      <c r="S222" s="5"/>
      <c r="T222" s="5"/>
      <c r="U222" s="5"/>
      <c r="V222" s="5"/>
      <c r="W222" s="5"/>
    </row>
    <row r="223" spans="1:206" x14ac:dyDescent="0.2">
      <c r="A223" s="5">
        <v>50</v>
      </c>
      <c r="B223" s="5">
        <v>0</v>
      </c>
      <c r="C223" s="5">
        <v>0</v>
      </c>
      <c r="D223" s="5">
        <v>1</v>
      </c>
      <c r="E223" s="5">
        <v>204</v>
      </c>
      <c r="F223" s="5">
        <f>ROUND(Source!R209,O223)</f>
        <v>2236</v>
      </c>
      <c r="G223" s="5" t="s">
        <v>326</v>
      </c>
      <c r="H223" s="5" t="s">
        <v>327</v>
      </c>
      <c r="I223" s="5"/>
      <c r="J223" s="5"/>
      <c r="K223" s="5">
        <v>204</v>
      </c>
      <c r="L223" s="5">
        <v>13</v>
      </c>
      <c r="M223" s="5">
        <v>3</v>
      </c>
      <c r="N223" s="5" t="s">
        <v>6</v>
      </c>
      <c r="O223" s="5">
        <v>0</v>
      </c>
      <c r="P223" s="5">
        <f>ROUND(Source!DJ209,O223)</f>
        <v>40916</v>
      </c>
      <c r="Q223" s="5"/>
      <c r="R223" s="5"/>
      <c r="S223" s="5"/>
      <c r="T223" s="5"/>
      <c r="U223" s="5"/>
      <c r="V223" s="5"/>
      <c r="W223" s="5"/>
    </row>
    <row r="224" spans="1:206" x14ac:dyDescent="0.2">
      <c r="A224" s="5">
        <v>50</v>
      </c>
      <c r="B224" s="5">
        <v>0</v>
      </c>
      <c r="C224" s="5">
        <v>0</v>
      </c>
      <c r="D224" s="5">
        <v>1</v>
      </c>
      <c r="E224" s="5">
        <v>205</v>
      </c>
      <c r="F224" s="5">
        <f>ROUND(Source!S209,O224)</f>
        <v>5353</v>
      </c>
      <c r="G224" s="5" t="s">
        <v>328</v>
      </c>
      <c r="H224" s="5" t="s">
        <v>329</v>
      </c>
      <c r="I224" s="5"/>
      <c r="J224" s="5"/>
      <c r="K224" s="5">
        <v>205</v>
      </c>
      <c r="L224" s="5">
        <v>14</v>
      </c>
      <c r="M224" s="5">
        <v>3</v>
      </c>
      <c r="N224" s="5" t="s">
        <v>6</v>
      </c>
      <c r="O224" s="5">
        <v>0</v>
      </c>
      <c r="P224" s="5">
        <f>ROUND(Source!DK209,O224)</f>
        <v>97943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232</v>
      </c>
      <c r="F225" s="5">
        <f>ROUND(Source!BC209,O225)</f>
        <v>0</v>
      </c>
      <c r="G225" s="5" t="s">
        <v>330</v>
      </c>
      <c r="H225" s="5" t="s">
        <v>331</v>
      </c>
      <c r="I225" s="5"/>
      <c r="J225" s="5"/>
      <c r="K225" s="5">
        <v>232</v>
      </c>
      <c r="L225" s="5">
        <v>15</v>
      </c>
      <c r="M225" s="5">
        <v>3</v>
      </c>
      <c r="N225" s="5" t="s">
        <v>6</v>
      </c>
      <c r="O225" s="5">
        <v>0</v>
      </c>
      <c r="P225" s="5">
        <f>ROUND(Source!EU209,O225)</f>
        <v>0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214</v>
      </c>
      <c r="F226" s="5">
        <f>ROUND(Source!AS209,O226)</f>
        <v>134882</v>
      </c>
      <c r="G226" s="5" t="s">
        <v>332</v>
      </c>
      <c r="H226" s="5" t="s">
        <v>333</v>
      </c>
      <c r="I226" s="5"/>
      <c r="J226" s="5"/>
      <c r="K226" s="5">
        <v>214</v>
      </c>
      <c r="L226" s="5">
        <v>16</v>
      </c>
      <c r="M226" s="5">
        <v>3</v>
      </c>
      <c r="N226" s="5" t="s">
        <v>6</v>
      </c>
      <c r="O226" s="5">
        <v>0</v>
      </c>
      <c r="P226" s="5">
        <f>ROUND(Source!EK209,O226)</f>
        <v>1227761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215</v>
      </c>
      <c r="F227" s="5">
        <f>ROUND(Source!AT209,O227)</f>
        <v>4644</v>
      </c>
      <c r="G227" s="5" t="s">
        <v>334</v>
      </c>
      <c r="H227" s="5" t="s">
        <v>335</v>
      </c>
      <c r="I227" s="5"/>
      <c r="J227" s="5"/>
      <c r="K227" s="5">
        <v>215</v>
      </c>
      <c r="L227" s="5">
        <v>17</v>
      </c>
      <c r="M227" s="5">
        <v>3</v>
      </c>
      <c r="N227" s="5" t="s">
        <v>6</v>
      </c>
      <c r="O227" s="5">
        <v>0</v>
      </c>
      <c r="P227" s="5">
        <f>ROUND(Source!EL209,O227)</f>
        <v>62972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217</v>
      </c>
      <c r="F228" s="5">
        <f>ROUND(Source!AU209,O228)</f>
        <v>1294</v>
      </c>
      <c r="G228" s="5" t="s">
        <v>336</v>
      </c>
      <c r="H228" s="5" t="s">
        <v>337</v>
      </c>
      <c r="I228" s="5"/>
      <c r="J228" s="5"/>
      <c r="K228" s="5">
        <v>217</v>
      </c>
      <c r="L228" s="5">
        <v>18</v>
      </c>
      <c r="M228" s="5">
        <v>3</v>
      </c>
      <c r="N228" s="5" t="s">
        <v>6</v>
      </c>
      <c r="O228" s="5">
        <v>0</v>
      </c>
      <c r="P228" s="5">
        <f>ROUND(Source!EM209,O228)</f>
        <v>21592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230</v>
      </c>
      <c r="F229" s="5">
        <f>ROUND(Source!BA209,O229)</f>
        <v>0</v>
      </c>
      <c r="G229" s="5" t="s">
        <v>338</v>
      </c>
      <c r="H229" s="5" t="s">
        <v>339</v>
      </c>
      <c r="I229" s="5"/>
      <c r="J229" s="5"/>
      <c r="K229" s="5">
        <v>230</v>
      </c>
      <c r="L229" s="5">
        <v>19</v>
      </c>
      <c r="M229" s="5">
        <v>3</v>
      </c>
      <c r="N229" s="5" t="s">
        <v>6</v>
      </c>
      <c r="O229" s="5">
        <v>0</v>
      </c>
      <c r="P229" s="5">
        <f>ROUND(Source!ES209,O229)</f>
        <v>0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206</v>
      </c>
      <c r="F230" s="5">
        <f>ROUND(Source!T209,O230)</f>
        <v>0</v>
      </c>
      <c r="G230" s="5" t="s">
        <v>340</v>
      </c>
      <c r="H230" s="5" t="s">
        <v>341</v>
      </c>
      <c r="I230" s="5"/>
      <c r="J230" s="5"/>
      <c r="K230" s="5">
        <v>206</v>
      </c>
      <c r="L230" s="5">
        <v>20</v>
      </c>
      <c r="M230" s="5">
        <v>3</v>
      </c>
      <c r="N230" s="5" t="s">
        <v>6</v>
      </c>
      <c r="O230" s="5">
        <v>0</v>
      </c>
      <c r="P230" s="5">
        <f>ROUND(Source!DL209,O230)</f>
        <v>0</v>
      </c>
      <c r="Q230" s="5"/>
      <c r="R230" s="5"/>
      <c r="S230" s="5"/>
      <c r="T230" s="5"/>
      <c r="U230" s="5"/>
      <c r="V230" s="5"/>
      <c r="W230" s="5"/>
    </row>
    <row r="231" spans="1:206" x14ac:dyDescent="0.2">
      <c r="A231" s="5">
        <v>50</v>
      </c>
      <c r="B231" s="5">
        <v>0</v>
      </c>
      <c r="C231" s="5">
        <v>0</v>
      </c>
      <c r="D231" s="5">
        <v>1</v>
      </c>
      <c r="E231" s="5">
        <v>207</v>
      </c>
      <c r="F231" s="5">
        <f>Source!U209</f>
        <v>570.39599999999996</v>
      </c>
      <c r="G231" s="5" t="s">
        <v>342</v>
      </c>
      <c r="H231" s="5" t="s">
        <v>343</v>
      </c>
      <c r="I231" s="5"/>
      <c r="J231" s="5"/>
      <c r="K231" s="5">
        <v>207</v>
      </c>
      <c r="L231" s="5">
        <v>21</v>
      </c>
      <c r="M231" s="5">
        <v>3</v>
      </c>
      <c r="N231" s="5" t="s">
        <v>6</v>
      </c>
      <c r="O231" s="5">
        <v>-1</v>
      </c>
      <c r="P231" s="5">
        <f>Source!DM209</f>
        <v>570.39599999999996</v>
      </c>
      <c r="Q231" s="5"/>
      <c r="R231" s="5"/>
      <c r="S231" s="5"/>
      <c r="T231" s="5"/>
      <c r="U231" s="5"/>
      <c r="V231" s="5"/>
      <c r="W231" s="5"/>
    </row>
    <row r="232" spans="1:206" x14ac:dyDescent="0.2">
      <c r="A232" s="5">
        <v>50</v>
      </c>
      <c r="B232" s="5">
        <v>0</v>
      </c>
      <c r="C232" s="5">
        <v>0</v>
      </c>
      <c r="D232" s="5">
        <v>1</v>
      </c>
      <c r="E232" s="5">
        <v>208</v>
      </c>
      <c r="F232" s="5">
        <f>Source!V209</f>
        <v>167.17</v>
      </c>
      <c r="G232" s="5" t="s">
        <v>344</v>
      </c>
      <c r="H232" s="5" t="s">
        <v>345</v>
      </c>
      <c r="I232" s="5"/>
      <c r="J232" s="5"/>
      <c r="K232" s="5">
        <v>208</v>
      </c>
      <c r="L232" s="5">
        <v>22</v>
      </c>
      <c r="M232" s="5">
        <v>3</v>
      </c>
      <c r="N232" s="5" t="s">
        <v>6</v>
      </c>
      <c r="O232" s="5">
        <v>-1</v>
      </c>
      <c r="P232" s="5">
        <f>Source!DN209</f>
        <v>167.17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0</v>
      </c>
      <c r="C233" s="5">
        <v>0</v>
      </c>
      <c r="D233" s="5">
        <v>1</v>
      </c>
      <c r="E233" s="5">
        <v>209</v>
      </c>
      <c r="F233" s="5">
        <f>ROUND(Source!W209,O233)</f>
        <v>0</v>
      </c>
      <c r="G233" s="5" t="s">
        <v>346</v>
      </c>
      <c r="H233" s="5" t="s">
        <v>347</v>
      </c>
      <c r="I233" s="5"/>
      <c r="J233" s="5"/>
      <c r="K233" s="5">
        <v>209</v>
      </c>
      <c r="L233" s="5">
        <v>23</v>
      </c>
      <c r="M233" s="5">
        <v>3</v>
      </c>
      <c r="N233" s="5" t="s">
        <v>6</v>
      </c>
      <c r="O233" s="5">
        <v>0</v>
      </c>
      <c r="P233" s="5">
        <f>ROUND(Source!DO209,O233)</f>
        <v>0</v>
      </c>
      <c r="Q233" s="5"/>
      <c r="R233" s="5"/>
      <c r="S233" s="5"/>
      <c r="T233" s="5"/>
      <c r="U233" s="5"/>
      <c r="V233" s="5"/>
      <c r="W233" s="5"/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210</v>
      </c>
      <c r="F234" s="5">
        <f>ROUND(Source!X209,O234)</f>
        <v>7645</v>
      </c>
      <c r="G234" s="5" t="s">
        <v>348</v>
      </c>
      <c r="H234" s="5" t="s">
        <v>349</v>
      </c>
      <c r="I234" s="5"/>
      <c r="J234" s="5"/>
      <c r="K234" s="5">
        <v>210</v>
      </c>
      <c r="L234" s="5">
        <v>24</v>
      </c>
      <c r="M234" s="5">
        <v>3</v>
      </c>
      <c r="N234" s="5" t="s">
        <v>6</v>
      </c>
      <c r="O234" s="5">
        <v>0</v>
      </c>
      <c r="P234" s="5">
        <f>ROUND(Source!DP209,O234)</f>
        <v>118609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211</v>
      </c>
      <c r="F235" s="5">
        <f>ROUND(Source!Y209,O235)</f>
        <v>4462</v>
      </c>
      <c r="G235" s="5" t="s">
        <v>350</v>
      </c>
      <c r="H235" s="5" t="s">
        <v>351</v>
      </c>
      <c r="I235" s="5"/>
      <c r="J235" s="5"/>
      <c r="K235" s="5">
        <v>211</v>
      </c>
      <c r="L235" s="5">
        <v>25</v>
      </c>
      <c r="M235" s="5">
        <v>3</v>
      </c>
      <c r="N235" s="5" t="s">
        <v>6</v>
      </c>
      <c r="O235" s="5">
        <v>0</v>
      </c>
      <c r="P235" s="5">
        <f>ROUND(Source!DQ209,O235)</f>
        <v>65327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224</v>
      </c>
      <c r="F236" s="5">
        <f>ROUND(Source!AR209,O236)</f>
        <v>140820</v>
      </c>
      <c r="G236" s="5" t="s">
        <v>352</v>
      </c>
      <c r="H236" s="5" t="s">
        <v>353</v>
      </c>
      <c r="I236" s="5"/>
      <c r="J236" s="5"/>
      <c r="K236" s="5">
        <v>224</v>
      </c>
      <c r="L236" s="5">
        <v>26</v>
      </c>
      <c r="M236" s="5">
        <v>3</v>
      </c>
      <c r="N236" s="5" t="s">
        <v>6</v>
      </c>
      <c r="O236" s="5">
        <v>0</v>
      </c>
      <c r="P236" s="5">
        <f>ROUND(Source!EJ209,O236)</f>
        <v>1312325</v>
      </c>
      <c r="Q236" s="5"/>
      <c r="R236" s="5"/>
      <c r="S236" s="5"/>
      <c r="T236" s="5"/>
      <c r="U236" s="5"/>
      <c r="V236" s="5"/>
      <c r="W236" s="5"/>
    </row>
    <row r="238" spans="1:206" x14ac:dyDescent="0.2">
      <c r="A238" s="3">
        <v>51</v>
      </c>
      <c r="B238" s="3">
        <f>B12</f>
        <v>301</v>
      </c>
      <c r="C238" s="3">
        <f>A12</f>
        <v>1</v>
      </c>
      <c r="D238" s="3">
        <f>ROW(A12)</f>
        <v>12</v>
      </c>
      <c r="E238" s="3"/>
      <c r="F238" s="3" t="str">
        <f>IF(F12&lt;&gt;"",F12,"")</f>
        <v>Новый объект</v>
      </c>
      <c r="G238" s="3" t="str">
        <f>IF(G12&lt;&gt;"",G12,"")</f>
        <v>Реконструкция 6 10кВ СИП 3 1х95</v>
      </c>
      <c r="H238" s="3">
        <v>0</v>
      </c>
      <c r="I238" s="3"/>
      <c r="J238" s="3"/>
      <c r="K238" s="3"/>
      <c r="L238" s="3"/>
      <c r="M238" s="3"/>
      <c r="N238" s="3"/>
      <c r="O238" s="3">
        <f t="shared" ref="O238:T238" si="262">ROUND(O209,0)</f>
        <v>128713</v>
      </c>
      <c r="P238" s="3">
        <f t="shared" si="262"/>
        <v>102312</v>
      </c>
      <c r="Q238" s="3">
        <f t="shared" si="262"/>
        <v>21048</v>
      </c>
      <c r="R238" s="3">
        <f t="shared" si="262"/>
        <v>2236</v>
      </c>
      <c r="S238" s="3">
        <f t="shared" si="262"/>
        <v>5353</v>
      </c>
      <c r="T238" s="3">
        <f t="shared" si="262"/>
        <v>0</v>
      </c>
      <c r="U238" s="3">
        <f>U209</f>
        <v>570.39599999999996</v>
      </c>
      <c r="V238" s="3">
        <f>V209</f>
        <v>167.17</v>
      </c>
      <c r="W238" s="3">
        <f>ROUND(W209,0)</f>
        <v>0</v>
      </c>
      <c r="X238" s="3">
        <f>ROUND(X209,0)</f>
        <v>7645</v>
      </c>
      <c r="Y238" s="3">
        <f>ROUND(Y209,0)</f>
        <v>4462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>
        <f t="shared" ref="AO238:BC238" si="263">ROUND(AO209,0)</f>
        <v>0</v>
      </c>
      <c r="AP238" s="3">
        <f t="shared" si="263"/>
        <v>0</v>
      </c>
      <c r="AQ238" s="3">
        <f t="shared" si="263"/>
        <v>0</v>
      </c>
      <c r="AR238" s="3">
        <f t="shared" si="263"/>
        <v>140820</v>
      </c>
      <c r="AS238" s="3">
        <f t="shared" si="263"/>
        <v>134882</v>
      </c>
      <c r="AT238" s="3">
        <f t="shared" si="263"/>
        <v>4644</v>
      </c>
      <c r="AU238" s="3">
        <f t="shared" si="263"/>
        <v>1294</v>
      </c>
      <c r="AV238" s="3">
        <f t="shared" si="263"/>
        <v>102312</v>
      </c>
      <c r="AW238" s="3">
        <f t="shared" si="263"/>
        <v>102312</v>
      </c>
      <c r="AX238" s="3">
        <f t="shared" si="263"/>
        <v>0</v>
      </c>
      <c r="AY238" s="3">
        <f t="shared" si="263"/>
        <v>102312</v>
      </c>
      <c r="AZ238" s="3">
        <f t="shared" si="263"/>
        <v>0</v>
      </c>
      <c r="BA238" s="3">
        <f t="shared" si="263"/>
        <v>0</v>
      </c>
      <c r="BB238" s="3">
        <f t="shared" si="263"/>
        <v>0</v>
      </c>
      <c r="BC238" s="3">
        <f t="shared" si="263"/>
        <v>0</v>
      </c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4">
        <f t="shared" ref="DG238:DL238" si="264">ROUND(DG209,0)</f>
        <v>1128389</v>
      </c>
      <c r="DH238" s="4">
        <f t="shared" si="264"/>
        <v>767341</v>
      </c>
      <c r="DI238" s="4">
        <f t="shared" si="264"/>
        <v>263105</v>
      </c>
      <c r="DJ238" s="4">
        <f t="shared" si="264"/>
        <v>40916</v>
      </c>
      <c r="DK238" s="4">
        <f t="shared" si="264"/>
        <v>97943</v>
      </c>
      <c r="DL238" s="4">
        <f t="shared" si="264"/>
        <v>0</v>
      </c>
      <c r="DM238" s="4">
        <f>DM209</f>
        <v>570.39599999999996</v>
      </c>
      <c r="DN238" s="4">
        <f>DN209</f>
        <v>167.17</v>
      </c>
      <c r="DO238" s="4">
        <f>ROUND(DO209,0)</f>
        <v>0</v>
      </c>
      <c r="DP238" s="4">
        <f>ROUND(DP209,0)</f>
        <v>118609</v>
      </c>
      <c r="DQ238" s="4">
        <f>ROUND(DQ209,0)</f>
        <v>65327</v>
      </c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>
        <f t="shared" ref="EG238:EU238" si="265">ROUND(EG209,0)</f>
        <v>0</v>
      </c>
      <c r="EH238" s="4">
        <f t="shared" si="265"/>
        <v>0</v>
      </c>
      <c r="EI238" s="4">
        <f t="shared" si="265"/>
        <v>0</v>
      </c>
      <c r="EJ238" s="4">
        <f t="shared" si="265"/>
        <v>1312325</v>
      </c>
      <c r="EK238" s="4">
        <f t="shared" si="265"/>
        <v>1227761</v>
      </c>
      <c r="EL238" s="4">
        <f t="shared" si="265"/>
        <v>62972</v>
      </c>
      <c r="EM238" s="4">
        <f t="shared" si="265"/>
        <v>21592</v>
      </c>
      <c r="EN238" s="4">
        <f t="shared" si="265"/>
        <v>767341</v>
      </c>
      <c r="EO238" s="4">
        <f t="shared" si="265"/>
        <v>767341</v>
      </c>
      <c r="EP238" s="4">
        <f t="shared" si="265"/>
        <v>0</v>
      </c>
      <c r="EQ238" s="4">
        <f t="shared" si="265"/>
        <v>767341</v>
      </c>
      <c r="ER238" s="4">
        <f t="shared" si="265"/>
        <v>0</v>
      </c>
      <c r="ES238" s="4">
        <f t="shared" si="265"/>
        <v>0</v>
      </c>
      <c r="ET238" s="4">
        <f t="shared" si="265"/>
        <v>0</v>
      </c>
      <c r="EU238" s="4">
        <f t="shared" si="265"/>
        <v>0</v>
      </c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>
        <v>0</v>
      </c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201</v>
      </c>
      <c r="F240" s="5">
        <f>ROUND(Source!O238,O240)</f>
        <v>128713</v>
      </c>
      <c r="G240" s="5" t="s">
        <v>302</v>
      </c>
      <c r="H240" s="5" t="s">
        <v>303</v>
      </c>
      <c r="I240" s="5"/>
      <c r="J240" s="5"/>
      <c r="K240" s="5">
        <v>201</v>
      </c>
      <c r="L240" s="5">
        <v>1</v>
      </c>
      <c r="M240" s="5">
        <v>3</v>
      </c>
      <c r="N240" s="5" t="s">
        <v>6</v>
      </c>
      <c r="O240" s="5">
        <v>0</v>
      </c>
      <c r="P240" s="5">
        <f>ROUND(Source!DG238,O240)</f>
        <v>1128389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202</v>
      </c>
      <c r="F241" s="5">
        <f>ROUND(Source!P238,O241)</f>
        <v>102312</v>
      </c>
      <c r="G241" s="5" t="s">
        <v>304</v>
      </c>
      <c r="H241" s="5" t="s">
        <v>305</v>
      </c>
      <c r="I241" s="5"/>
      <c r="J241" s="5"/>
      <c r="K241" s="5">
        <v>202</v>
      </c>
      <c r="L241" s="5">
        <v>2</v>
      </c>
      <c r="M241" s="5">
        <v>3</v>
      </c>
      <c r="N241" s="5" t="s">
        <v>6</v>
      </c>
      <c r="O241" s="5">
        <v>0</v>
      </c>
      <c r="P241" s="5">
        <f>ROUND(Source!DH238,O241)</f>
        <v>767341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222</v>
      </c>
      <c r="F242" s="5">
        <f>ROUND(Source!AO238,O242)</f>
        <v>0</v>
      </c>
      <c r="G242" s="5" t="s">
        <v>306</v>
      </c>
      <c r="H242" s="5" t="s">
        <v>307</v>
      </c>
      <c r="I242" s="5"/>
      <c r="J242" s="5"/>
      <c r="K242" s="5">
        <v>222</v>
      </c>
      <c r="L242" s="5">
        <v>3</v>
      </c>
      <c r="M242" s="5">
        <v>3</v>
      </c>
      <c r="N242" s="5" t="s">
        <v>6</v>
      </c>
      <c r="O242" s="5">
        <v>0</v>
      </c>
      <c r="P242" s="5">
        <f>ROUND(Source!EG238,O242)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225</v>
      </c>
      <c r="F243" s="5">
        <f>ROUND(Source!AV238,O243)</f>
        <v>102312</v>
      </c>
      <c r="G243" s="5" t="s">
        <v>308</v>
      </c>
      <c r="H243" s="5" t="s">
        <v>309</v>
      </c>
      <c r="I243" s="5"/>
      <c r="J243" s="5"/>
      <c r="K243" s="5">
        <v>225</v>
      </c>
      <c r="L243" s="5">
        <v>4</v>
      </c>
      <c r="M243" s="5">
        <v>3</v>
      </c>
      <c r="N243" s="5" t="s">
        <v>6</v>
      </c>
      <c r="O243" s="5">
        <v>0</v>
      </c>
      <c r="P243" s="5">
        <f>ROUND(Source!EN238,O243)</f>
        <v>767341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226</v>
      </c>
      <c r="F244" s="5">
        <f>ROUND(Source!AW238,O244)</f>
        <v>102312</v>
      </c>
      <c r="G244" s="5" t="s">
        <v>310</v>
      </c>
      <c r="H244" s="5" t="s">
        <v>311</v>
      </c>
      <c r="I244" s="5"/>
      <c r="J244" s="5"/>
      <c r="K244" s="5">
        <v>226</v>
      </c>
      <c r="L244" s="5">
        <v>5</v>
      </c>
      <c r="M244" s="5">
        <v>3</v>
      </c>
      <c r="N244" s="5" t="s">
        <v>6</v>
      </c>
      <c r="O244" s="5">
        <v>0</v>
      </c>
      <c r="P244" s="5">
        <f>ROUND(Source!EO238,O244)</f>
        <v>767341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227</v>
      </c>
      <c r="F245" s="5">
        <f>ROUND(Source!AX238,O245)</f>
        <v>0</v>
      </c>
      <c r="G245" s="5" t="s">
        <v>312</v>
      </c>
      <c r="H245" s="5" t="s">
        <v>313</v>
      </c>
      <c r="I245" s="5"/>
      <c r="J245" s="5"/>
      <c r="K245" s="5">
        <v>227</v>
      </c>
      <c r="L245" s="5">
        <v>6</v>
      </c>
      <c r="M245" s="5">
        <v>3</v>
      </c>
      <c r="N245" s="5" t="s">
        <v>6</v>
      </c>
      <c r="O245" s="5">
        <v>0</v>
      </c>
      <c r="P245" s="5">
        <f>ROUND(Source!EP238,O245)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228</v>
      </c>
      <c r="F246" s="5">
        <f>ROUND(Source!AY238,O246)</f>
        <v>102312</v>
      </c>
      <c r="G246" s="5" t="s">
        <v>314</v>
      </c>
      <c r="H246" s="5" t="s">
        <v>315</v>
      </c>
      <c r="I246" s="5"/>
      <c r="J246" s="5"/>
      <c r="K246" s="5">
        <v>228</v>
      </c>
      <c r="L246" s="5">
        <v>7</v>
      </c>
      <c r="M246" s="5">
        <v>3</v>
      </c>
      <c r="N246" s="5" t="s">
        <v>6</v>
      </c>
      <c r="O246" s="5">
        <v>0</v>
      </c>
      <c r="P246" s="5">
        <f>ROUND(Source!EQ238,O246)</f>
        <v>767341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216</v>
      </c>
      <c r="F247" s="5">
        <f>ROUND(Source!AP238,O247)</f>
        <v>0</v>
      </c>
      <c r="G247" s="5" t="s">
        <v>316</v>
      </c>
      <c r="H247" s="5" t="s">
        <v>317</v>
      </c>
      <c r="I247" s="5"/>
      <c r="J247" s="5"/>
      <c r="K247" s="5">
        <v>216</v>
      </c>
      <c r="L247" s="5">
        <v>8</v>
      </c>
      <c r="M247" s="5">
        <v>3</v>
      </c>
      <c r="N247" s="5" t="s">
        <v>6</v>
      </c>
      <c r="O247" s="5">
        <v>0</v>
      </c>
      <c r="P247" s="5">
        <f>ROUND(Source!EH238,O247)</f>
        <v>0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223</v>
      </c>
      <c r="F248" s="5">
        <f>ROUND(Source!AQ238,O248)</f>
        <v>0</v>
      </c>
      <c r="G248" s="5" t="s">
        <v>318</v>
      </c>
      <c r="H248" s="5" t="s">
        <v>319</v>
      </c>
      <c r="I248" s="5"/>
      <c r="J248" s="5"/>
      <c r="K248" s="5">
        <v>223</v>
      </c>
      <c r="L248" s="5">
        <v>9</v>
      </c>
      <c r="M248" s="5">
        <v>3</v>
      </c>
      <c r="N248" s="5" t="s">
        <v>6</v>
      </c>
      <c r="O248" s="5">
        <v>0</v>
      </c>
      <c r="P248" s="5">
        <f>ROUND(Source!EI238,O248)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229</v>
      </c>
      <c r="F249" s="5">
        <f>ROUND(Source!AZ238,O249)</f>
        <v>0</v>
      </c>
      <c r="G249" s="5" t="s">
        <v>320</v>
      </c>
      <c r="H249" s="5" t="s">
        <v>321</v>
      </c>
      <c r="I249" s="5"/>
      <c r="J249" s="5"/>
      <c r="K249" s="5">
        <v>229</v>
      </c>
      <c r="L249" s="5">
        <v>10</v>
      </c>
      <c r="M249" s="5">
        <v>3</v>
      </c>
      <c r="N249" s="5" t="s">
        <v>6</v>
      </c>
      <c r="O249" s="5">
        <v>0</v>
      </c>
      <c r="P249" s="5">
        <f>ROUND(Source!ER238,O249)</f>
        <v>0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203</v>
      </c>
      <c r="F250" s="5">
        <f>ROUND(Source!Q238,O250)</f>
        <v>21048</v>
      </c>
      <c r="G250" s="5" t="s">
        <v>322</v>
      </c>
      <c r="H250" s="5" t="s">
        <v>323</v>
      </c>
      <c r="I250" s="5"/>
      <c r="J250" s="5"/>
      <c r="K250" s="5">
        <v>203</v>
      </c>
      <c r="L250" s="5">
        <v>11</v>
      </c>
      <c r="M250" s="5">
        <v>3</v>
      </c>
      <c r="N250" s="5" t="s">
        <v>6</v>
      </c>
      <c r="O250" s="5">
        <v>0</v>
      </c>
      <c r="P250" s="5">
        <f>ROUND(Source!DI238,O250)</f>
        <v>263105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231</v>
      </c>
      <c r="F251" s="5">
        <f>ROUND(Source!BB238,O251)</f>
        <v>0</v>
      </c>
      <c r="G251" s="5" t="s">
        <v>324</v>
      </c>
      <c r="H251" s="5" t="s">
        <v>325</v>
      </c>
      <c r="I251" s="5"/>
      <c r="J251" s="5"/>
      <c r="K251" s="5">
        <v>231</v>
      </c>
      <c r="L251" s="5">
        <v>12</v>
      </c>
      <c r="M251" s="5">
        <v>3</v>
      </c>
      <c r="N251" s="5" t="s">
        <v>6</v>
      </c>
      <c r="O251" s="5">
        <v>0</v>
      </c>
      <c r="P251" s="5">
        <f>ROUND(Source!ET238,O251)</f>
        <v>0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204</v>
      </c>
      <c r="F252" s="5">
        <f>ROUND(Source!R238,O252)</f>
        <v>2236</v>
      </c>
      <c r="G252" s="5" t="s">
        <v>326</v>
      </c>
      <c r="H252" s="5" t="s">
        <v>327</v>
      </c>
      <c r="I252" s="5"/>
      <c r="J252" s="5"/>
      <c r="K252" s="5">
        <v>204</v>
      </c>
      <c r="L252" s="5">
        <v>13</v>
      </c>
      <c r="M252" s="5">
        <v>3</v>
      </c>
      <c r="N252" s="5" t="s">
        <v>6</v>
      </c>
      <c r="O252" s="5">
        <v>0</v>
      </c>
      <c r="P252" s="5">
        <f>ROUND(Source!DJ238,O252)</f>
        <v>40916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205</v>
      </c>
      <c r="F253" s="5">
        <f>ROUND(Source!S238,O253)</f>
        <v>5353</v>
      </c>
      <c r="G253" s="5" t="s">
        <v>328</v>
      </c>
      <c r="H253" s="5" t="s">
        <v>329</v>
      </c>
      <c r="I253" s="5"/>
      <c r="J253" s="5"/>
      <c r="K253" s="5">
        <v>205</v>
      </c>
      <c r="L253" s="5">
        <v>14</v>
      </c>
      <c r="M253" s="5">
        <v>3</v>
      </c>
      <c r="N253" s="5" t="s">
        <v>6</v>
      </c>
      <c r="O253" s="5">
        <v>0</v>
      </c>
      <c r="P253" s="5">
        <f>ROUND(Source!DK238,O253)</f>
        <v>97943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232</v>
      </c>
      <c r="F254" s="5">
        <f>ROUND(Source!BC238,O254)</f>
        <v>0</v>
      </c>
      <c r="G254" s="5" t="s">
        <v>330</v>
      </c>
      <c r="H254" s="5" t="s">
        <v>331</v>
      </c>
      <c r="I254" s="5"/>
      <c r="J254" s="5"/>
      <c r="K254" s="5">
        <v>232</v>
      </c>
      <c r="L254" s="5">
        <v>15</v>
      </c>
      <c r="M254" s="5">
        <v>3</v>
      </c>
      <c r="N254" s="5" t="s">
        <v>6</v>
      </c>
      <c r="O254" s="5">
        <v>0</v>
      </c>
      <c r="P254" s="5">
        <f>ROUND(Source!EU238,O254)</f>
        <v>0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214</v>
      </c>
      <c r="F255" s="5">
        <f>ROUND(Source!AS238,O255)</f>
        <v>134882</v>
      </c>
      <c r="G255" s="5" t="s">
        <v>332</v>
      </c>
      <c r="H255" s="5" t="s">
        <v>333</v>
      </c>
      <c r="I255" s="5"/>
      <c r="J255" s="5"/>
      <c r="K255" s="5">
        <v>214</v>
      </c>
      <c r="L255" s="5">
        <v>16</v>
      </c>
      <c r="M255" s="5">
        <v>3</v>
      </c>
      <c r="N255" s="5" t="s">
        <v>6</v>
      </c>
      <c r="O255" s="5">
        <v>0</v>
      </c>
      <c r="P255" s="5">
        <f>ROUND(Source!EK238,O255)</f>
        <v>1227761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215</v>
      </c>
      <c r="F256" s="5">
        <f>ROUND(Source!AT238,O256)</f>
        <v>4644</v>
      </c>
      <c r="G256" s="5" t="s">
        <v>334</v>
      </c>
      <c r="H256" s="5" t="s">
        <v>335</v>
      </c>
      <c r="I256" s="5"/>
      <c r="J256" s="5"/>
      <c r="K256" s="5">
        <v>215</v>
      </c>
      <c r="L256" s="5">
        <v>17</v>
      </c>
      <c r="M256" s="5">
        <v>3</v>
      </c>
      <c r="N256" s="5" t="s">
        <v>6</v>
      </c>
      <c r="O256" s="5">
        <v>0</v>
      </c>
      <c r="P256" s="5">
        <f>ROUND(Source!EL238,O256)</f>
        <v>62972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217</v>
      </c>
      <c r="F257" s="5">
        <f>ROUND(Source!AU238,O257)</f>
        <v>1294</v>
      </c>
      <c r="G257" s="5" t="s">
        <v>336</v>
      </c>
      <c r="H257" s="5" t="s">
        <v>337</v>
      </c>
      <c r="I257" s="5"/>
      <c r="J257" s="5"/>
      <c r="K257" s="5">
        <v>217</v>
      </c>
      <c r="L257" s="5">
        <v>18</v>
      </c>
      <c r="M257" s="5">
        <v>3</v>
      </c>
      <c r="N257" s="5" t="s">
        <v>6</v>
      </c>
      <c r="O257" s="5">
        <v>0</v>
      </c>
      <c r="P257" s="5">
        <f>ROUND(Source!EM238,O257)</f>
        <v>21592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230</v>
      </c>
      <c r="F258" s="5">
        <f>ROUND(Source!BA238,O258)</f>
        <v>0</v>
      </c>
      <c r="G258" s="5" t="s">
        <v>338</v>
      </c>
      <c r="H258" s="5" t="s">
        <v>339</v>
      </c>
      <c r="I258" s="5"/>
      <c r="J258" s="5"/>
      <c r="K258" s="5">
        <v>230</v>
      </c>
      <c r="L258" s="5">
        <v>19</v>
      </c>
      <c r="M258" s="5">
        <v>3</v>
      </c>
      <c r="N258" s="5" t="s">
        <v>6</v>
      </c>
      <c r="O258" s="5">
        <v>0</v>
      </c>
      <c r="P258" s="5">
        <f>ROUND(Source!ES238,O258)</f>
        <v>0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206</v>
      </c>
      <c r="F259" s="5">
        <f>ROUND(Source!T238,O259)</f>
        <v>0</v>
      </c>
      <c r="G259" s="5" t="s">
        <v>340</v>
      </c>
      <c r="H259" s="5" t="s">
        <v>341</v>
      </c>
      <c r="I259" s="5"/>
      <c r="J259" s="5"/>
      <c r="K259" s="5">
        <v>206</v>
      </c>
      <c r="L259" s="5">
        <v>20</v>
      </c>
      <c r="M259" s="5">
        <v>3</v>
      </c>
      <c r="N259" s="5" t="s">
        <v>6</v>
      </c>
      <c r="O259" s="5">
        <v>0</v>
      </c>
      <c r="P259" s="5">
        <f>ROUND(Source!DL238,O259)</f>
        <v>0</v>
      </c>
      <c r="Q259" s="5"/>
      <c r="R259" s="5"/>
      <c r="S259" s="5"/>
      <c r="T259" s="5"/>
      <c r="U259" s="5"/>
      <c r="V259" s="5"/>
      <c r="W259" s="5"/>
    </row>
    <row r="260" spans="1:23" x14ac:dyDescent="0.2">
      <c r="A260" s="5">
        <v>50</v>
      </c>
      <c r="B260" s="5">
        <v>0</v>
      </c>
      <c r="C260" s="5">
        <v>0</v>
      </c>
      <c r="D260" s="5">
        <v>1</v>
      </c>
      <c r="E260" s="5">
        <v>207</v>
      </c>
      <c r="F260" s="5">
        <f>Source!U238</f>
        <v>570.39599999999996</v>
      </c>
      <c r="G260" s="5" t="s">
        <v>342</v>
      </c>
      <c r="H260" s="5" t="s">
        <v>343</v>
      </c>
      <c r="I260" s="5"/>
      <c r="J260" s="5"/>
      <c r="K260" s="5">
        <v>207</v>
      </c>
      <c r="L260" s="5">
        <v>21</v>
      </c>
      <c r="M260" s="5">
        <v>3</v>
      </c>
      <c r="N260" s="5" t="s">
        <v>6</v>
      </c>
      <c r="O260" s="5">
        <v>-1</v>
      </c>
      <c r="P260" s="5">
        <f>Source!DM238</f>
        <v>570.39599999999996</v>
      </c>
      <c r="Q260" s="5"/>
      <c r="R260" s="5"/>
      <c r="S260" s="5"/>
      <c r="T260" s="5"/>
      <c r="U260" s="5"/>
      <c r="V260" s="5"/>
      <c r="W260" s="5"/>
    </row>
    <row r="261" spans="1:23" x14ac:dyDescent="0.2">
      <c r="A261" s="5">
        <v>50</v>
      </c>
      <c r="B261" s="5">
        <v>0</v>
      </c>
      <c r="C261" s="5">
        <v>0</v>
      </c>
      <c r="D261" s="5">
        <v>1</v>
      </c>
      <c r="E261" s="5">
        <v>208</v>
      </c>
      <c r="F261" s="5">
        <f>Source!V238</f>
        <v>167.17</v>
      </c>
      <c r="G261" s="5" t="s">
        <v>344</v>
      </c>
      <c r="H261" s="5" t="s">
        <v>345</v>
      </c>
      <c r="I261" s="5"/>
      <c r="J261" s="5"/>
      <c r="K261" s="5">
        <v>208</v>
      </c>
      <c r="L261" s="5">
        <v>22</v>
      </c>
      <c r="M261" s="5">
        <v>3</v>
      </c>
      <c r="N261" s="5" t="s">
        <v>6</v>
      </c>
      <c r="O261" s="5">
        <v>-1</v>
      </c>
      <c r="P261" s="5">
        <f>Source!DN238</f>
        <v>167.17</v>
      </c>
      <c r="Q261" s="5"/>
      <c r="R261" s="5"/>
      <c r="S261" s="5"/>
      <c r="T261" s="5"/>
      <c r="U261" s="5"/>
      <c r="V261" s="5"/>
      <c r="W261" s="5"/>
    </row>
    <row r="262" spans="1:23" x14ac:dyDescent="0.2">
      <c r="A262" s="5">
        <v>50</v>
      </c>
      <c r="B262" s="5">
        <v>0</v>
      </c>
      <c r="C262" s="5">
        <v>0</v>
      </c>
      <c r="D262" s="5">
        <v>1</v>
      </c>
      <c r="E262" s="5">
        <v>209</v>
      </c>
      <c r="F262" s="5">
        <f>ROUND(Source!W238,O262)</f>
        <v>0</v>
      </c>
      <c r="G262" s="5" t="s">
        <v>346</v>
      </c>
      <c r="H262" s="5" t="s">
        <v>347</v>
      </c>
      <c r="I262" s="5"/>
      <c r="J262" s="5"/>
      <c r="K262" s="5">
        <v>209</v>
      </c>
      <c r="L262" s="5">
        <v>23</v>
      </c>
      <c r="M262" s="5">
        <v>3</v>
      </c>
      <c r="N262" s="5" t="s">
        <v>6</v>
      </c>
      <c r="O262" s="5">
        <v>0</v>
      </c>
      <c r="P262" s="5">
        <f>ROUND(Source!DO238,O262)</f>
        <v>0</v>
      </c>
      <c r="Q262" s="5"/>
      <c r="R262" s="5"/>
      <c r="S262" s="5"/>
      <c r="T262" s="5"/>
      <c r="U262" s="5"/>
      <c r="V262" s="5"/>
      <c r="W262" s="5"/>
    </row>
    <row r="263" spans="1:23" x14ac:dyDescent="0.2">
      <c r="A263" s="5">
        <v>50</v>
      </c>
      <c r="B263" s="5">
        <v>0</v>
      </c>
      <c r="C263" s="5">
        <v>0</v>
      </c>
      <c r="D263" s="5">
        <v>1</v>
      </c>
      <c r="E263" s="5">
        <v>210</v>
      </c>
      <c r="F263" s="5">
        <f>ROUND(Source!X238,O263)</f>
        <v>7645</v>
      </c>
      <c r="G263" s="5" t="s">
        <v>348</v>
      </c>
      <c r="H263" s="5" t="s">
        <v>349</v>
      </c>
      <c r="I263" s="5"/>
      <c r="J263" s="5"/>
      <c r="K263" s="5">
        <v>210</v>
      </c>
      <c r="L263" s="5">
        <v>24</v>
      </c>
      <c r="M263" s="5">
        <v>3</v>
      </c>
      <c r="N263" s="5" t="s">
        <v>6</v>
      </c>
      <c r="O263" s="5">
        <v>0</v>
      </c>
      <c r="P263" s="5">
        <f>ROUND(Source!DP238,O263)</f>
        <v>118609</v>
      </c>
      <c r="Q263" s="5"/>
      <c r="R263" s="5"/>
      <c r="S263" s="5"/>
      <c r="T263" s="5"/>
      <c r="U263" s="5"/>
      <c r="V263" s="5"/>
      <c r="W263" s="5"/>
    </row>
    <row r="264" spans="1:23" x14ac:dyDescent="0.2">
      <c r="A264" s="5">
        <v>50</v>
      </c>
      <c r="B264" s="5">
        <v>0</v>
      </c>
      <c r="C264" s="5">
        <v>0</v>
      </c>
      <c r="D264" s="5">
        <v>1</v>
      </c>
      <c r="E264" s="5">
        <v>211</v>
      </c>
      <c r="F264" s="5">
        <f>ROUND(Source!Y238,O264)</f>
        <v>4462</v>
      </c>
      <c r="G264" s="5" t="s">
        <v>350</v>
      </c>
      <c r="H264" s="5" t="s">
        <v>351</v>
      </c>
      <c r="I264" s="5"/>
      <c r="J264" s="5"/>
      <c r="K264" s="5">
        <v>211</v>
      </c>
      <c r="L264" s="5">
        <v>25</v>
      </c>
      <c r="M264" s="5">
        <v>3</v>
      </c>
      <c r="N264" s="5" t="s">
        <v>6</v>
      </c>
      <c r="O264" s="5">
        <v>0</v>
      </c>
      <c r="P264" s="5">
        <f>ROUND(Source!DQ238,O264)</f>
        <v>65327</v>
      </c>
      <c r="Q264" s="5"/>
      <c r="R264" s="5"/>
      <c r="S264" s="5"/>
      <c r="T264" s="5"/>
      <c r="U264" s="5"/>
      <c r="V264" s="5"/>
      <c r="W264" s="5"/>
    </row>
    <row r="265" spans="1:23" x14ac:dyDescent="0.2">
      <c r="A265" s="5">
        <v>50</v>
      </c>
      <c r="B265" s="5">
        <v>0</v>
      </c>
      <c r="C265" s="5">
        <v>0</v>
      </c>
      <c r="D265" s="5">
        <v>1</v>
      </c>
      <c r="E265" s="5">
        <v>224</v>
      </c>
      <c r="F265" s="5">
        <f>ROUND(Source!AR238,O265)</f>
        <v>140820</v>
      </c>
      <c r="G265" s="5" t="s">
        <v>352</v>
      </c>
      <c r="H265" s="5" t="s">
        <v>353</v>
      </c>
      <c r="I265" s="5"/>
      <c r="J265" s="5"/>
      <c r="K265" s="5">
        <v>224</v>
      </c>
      <c r="L265" s="5">
        <v>26</v>
      </c>
      <c r="M265" s="5">
        <v>3</v>
      </c>
      <c r="N265" s="5" t="s">
        <v>6</v>
      </c>
      <c r="O265" s="5">
        <v>0</v>
      </c>
      <c r="P265" s="5">
        <f>ROUND(Source!EJ238,O265)</f>
        <v>1312325</v>
      </c>
      <c r="Q265" s="5"/>
      <c r="R265" s="5"/>
      <c r="S265" s="5"/>
      <c r="T265" s="5"/>
      <c r="U265" s="5"/>
      <c r="V265" s="5"/>
      <c r="W265" s="5"/>
    </row>
    <row r="268" spans="1:23" x14ac:dyDescent="0.2">
      <c r="A268">
        <v>70</v>
      </c>
      <c r="B268">
        <v>1</v>
      </c>
      <c r="D268">
        <v>1</v>
      </c>
      <c r="E268" t="s">
        <v>354</v>
      </c>
      <c r="F268" t="s">
        <v>355</v>
      </c>
      <c r="G268">
        <v>1</v>
      </c>
      <c r="H268">
        <v>0</v>
      </c>
      <c r="I268" t="s">
        <v>356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23" x14ac:dyDescent="0.2">
      <c r="A269">
        <v>70</v>
      </c>
      <c r="B269">
        <v>1</v>
      </c>
      <c r="D269">
        <v>2</v>
      </c>
      <c r="E269" t="s">
        <v>357</v>
      </c>
      <c r="F269" t="s">
        <v>358</v>
      </c>
      <c r="G269">
        <v>0</v>
      </c>
      <c r="H269">
        <v>0</v>
      </c>
      <c r="I269" t="s">
        <v>356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0" spans="1:23" x14ac:dyDescent="0.2">
      <c r="A270">
        <v>70</v>
      </c>
      <c r="B270">
        <v>1</v>
      </c>
      <c r="D270">
        <v>3</v>
      </c>
      <c r="E270" t="s">
        <v>359</v>
      </c>
      <c r="F270" t="s">
        <v>360</v>
      </c>
      <c r="G270">
        <v>0</v>
      </c>
      <c r="H270">
        <v>0</v>
      </c>
      <c r="I270" t="s">
        <v>356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</v>
      </c>
    </row>
    <row r="271" spans="1:23" x14ac:dyDescent="0.2">
      <c r="A271">
        <v>70</v>
      </c>
      <c r="B271">
        <v>1</v>
      </c>
      <c r="D271">
        <v>4</v>
      </c>
      <c r="E271" t="s">
        <v>361</v>
      </c>
      <c r="F271" t="s">
        <v>362</v>
      </c>
      <c r="G271">
        <v>0</v>
      </c>
      <c r="H271">
        <v>0</v>
      </c>
      <c r="I271" t="s">
        <v>356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0</v>
      </c>
    </row>
    <row r="272" spans="1:23" x14ac:dyDescent="0.2">
      <c r="A272">
        <v>70</v>
      </c>
      <c r="B272">
        <v>1</v>
      </c>
      <c r="D272">
        <v>5</v>
      </c>
      <c r="E272" t="s">
        <v>363</v>
      </c>
      <c r="F272" t="s">
        <v>364</v>
      </c>
      <c r="G272">
        <v>0</v>
      </c>
      <c r="H272">
        <v>0</v>
      </c>
      <c r="I272" t="s">
        <v>356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0</v>
      </c>
    </row>
    <row r="273" spans="1:15" x14ac:dyDescent="0.2">
      <c r="A273">
        <v>70</v>
      </c>
      <c r="B273">
        <v>1</v>
      </c>
      <c r="D273">
        <v>6</v>
      </c>
      <c r="E273" t="s">
        <v>365</v>
      </c>
      <c r="F273" t="s">
        <v>366</v>
      </c>
      <c r="G273">
        <v>0</v>
      </c>
      <c r="H273">
        <v>0</v>
      </c>
      <c r="I273" t="s">
        <v>356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0</v>
      </c>
    </row>
    <row r="274" spans="1:15" x14ac:dyDescent="0.2">
      <c r="A274">
        <v>70</v>
      </c>
      <c r="B274">
        <v>1</v>
      </c>
      <c r="D274">
        <v>7</v>
      </c>
      <c r="E274" t="s">
        <v>367</v>
      </c>
      <c r="F274" t="s">
        <v>368</v>
      </c>
      <c r="G274">
        <v>0</v>
      </c>
      <c r="H274">
        <v>0</v>
      </c>
      <c r="I274" t="s">
        <v>356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0</v>
      </c>
    </row>
    <row r="275" spans="1:15" x14ac:dyDescent="0.2">
      <c r="A275">
        <v>70</v>
      </c>
      <c r="B275">
        <v>1</v>
      </c>
      <c r="D275">
        <v>8</v>
      </c>
      <c r="E275" t="s">
        <v>369</v>
      </c>
      <c r="F275" t="s">
        <v>370</v>
      </c>
      <c r="G275">
        <v>0</v>
      </c>
      <c r="H275">
        <v>0</v>
      </c>
      <c r="I275" t="s">
        <v>356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</v>
      </c>
    </row>
    <row r="276" spans="1:15" x14ac:dyDescent="0.2">
      <c r="A276">
        <v>70</v>
      </c>
      <c r="B276">
        <v>1</v>
      </c>
      <c r="D276">
        <v>9</v>
      </c>
      <c r="E276" t="s">
        <v>371</v>
      </c>
      <c r="F276" t="s">
        <v>372</v>
      </c>
      <c r="G276">
        <v>0</v>
      </c>
      <c r="H276">
        <v>0</v>
      </c>
      <c r="I276" t="s">
        <v>356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</v>
      </c>
    </row>
    <row r="277" spans="1:15" x14ac:dyDescent="0.2">
      <c r="A277">
        <v>70</v>
      </c>
      <c r="B277">
        <v>1</v>
      </c>
      <c r="D277">
        <v>1</v>
      </c>
      <c r="E277" t="s">
        <v>373</v>
      </c>
      <c r="F277" t="s">
        <v>374</v>
      </c>
      <c r="G277">
        <v>1</v>
      </c>
      <c r="H277">
        <v>1</v>
      </c>
      <c r="I277" t="s">
        <v>356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2</v>
      </c>
      <c r="E278" t="s">
        <v>375</v>
      </c>
      <c r="F278" t="s">
        <v>376</v>
      </c>
      <c r="G278">
        <v>1</v>
      </c>
      <c r="H278">
        <v>1</v>
      </c>
      <c r="I278" t="s">
        <v>356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3</v>
      </c>
      <c r="E279" t="s">
        <v>377</v>
      </c>
      <c r="F279" t="s">
        <v>378</v>
      </c>
      <c r="G279">
        <v>1</v>
      </c>
      <c r="H279">
        <v>0</v>
      </c>
      <c r="I279" t="s">
        <v>356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15" x14ac:dyDescent="0.2">
      <c r="A280">
        <v>70</v>
      </c>
      <c r="B280">
        <v>1</v>
      </c>
      <c r="D280">
        <v>4</v>
      </c>
      <c r="E280" t="s">
        <v>379</v>
      </c>
      <c r="F280" t="s">
        <v>380</v>
      </c>
      <c r="G280">
        <v>1</v>
      </c>
      <c r="H280">
        <v>0</v>
      </c>
      <c r="I280" t="s">
        <v>356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5</v>
      </c>
      <c r="E281" t="s">
        <v>381</v>
      </c>
      <c r="F281" t="s">
        <v>382</v>
      </c>
      <c r="G281">
        <v>1</v>
      </c>
      <c r="H281">
        <v>0</v>
      </c>
      <c r="I281" t="s">
        <v>356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0.85</v>
      </c>
    </row>
    <row r="282" spans="1:15" x14ac:dyDescent="0.2">
      <c r="A282">
        <v>70</v>
      </c>
      <c r="B282">
        <v>1</v>
      </c>
      <c r="D282">
        <v>6</v>
      </c>
      <c r="E282" t="s">
        <v>383</v>
      </c>
      <c r="F282" t="s">
        <v>384</v>
      </c>
      <c r="G282">
        <v>1</v>
      </c>
      <c r="H282">
        <v>0</v>
      </c>
      <c r="I282" t="s">
        <v>356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0.8</v>
      </c>
    </row>
    <row r="283" spans="1:15" x14ac:dyDescent="0.2">
      <c r="A283">
        <v>70</v>
      </c>
      <c r="B283">
        <v>1</v>
      </c>
      <c r="D283">
        <v>7</v>
      </c>
      <c r="E283" t="s">
        <v>385</v>
      </c>
      <c r="F283" t="s">
        <v>386</v>
      </c>
      <c r="G283">
        <v>1</v>
      </c>
      <c r="H283">
        <v>0</v>
      </c>
      <c r="I283" t="s">
        <v>356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1</v>
      </c>
    </row>
    <row r="284" spans="1:15" x14ac:dyDescent="0.2">
      <c r="A284">
        <v>70</v>
      </c>
      <c r="B284">
        <v>1</v>
      </c>
      <c r="D284">
        <v>8</v>
      </c>
      <c r="E284" t="s">
        <v>387</v>
      </c>
      <c r="F284" t="s">
        <v>388</v>
      </c>
      <c r="G284">
        <v>1</v>
      </c>
      <c r="H284">
        <v>0.8</v>
      </c>
      <c r="I284" t="s">
        <v>356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9</v>
      </c>
      <c r="E285" t="s">
        <v>389</v>
      </c>
      <c r="F285" t="s">
        <v>390</v>
      </c>
      <c r="G285">
        <v>1</v>
      </c>
      <c r="H285">
        <v>0.85</v>
      </c>
      <c r="I285" t="s">
        <v>356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</v>
      </c>
    </row>
    <row r="286" spans="1:15" x14ac:dyDescent="0.2">
      <c r="A286">
        <v>70</v>
      </c>
      <c r="B286">
        <v>1</v>
      </c>
      <c r="D286">
        <v>10</v>
      </c>
      <c r="E286" t="s">
        <v>391</v>
      </c>
      <c r="F286" t="s">
        <v>392</v>
      </c>
      <c r="G286">
        <v>1</v>
      </c>
      <c r="H286">
        <v>0</v>
      </c>
      <c r="I286" t="s">
        <v>356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11</v>
      </c>
      <c r="E287" t="s">
        <v>393</v>
      </c>
      <c r="F287" t="s">
        <v>394</v>
      </c>
      <c r="G287">
        <v>1</v>
      </c>
      <c r="H287">
        <v>0</v>
      </c>
      <c r="I287" t="s">
        <v>356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0.94</v>
      </c>
    </row>
    <row r="288" spans="1:15" x14ac:dyDescent="0.2">
      <c r="A288">
        <v>70</v>
      </c>
      <c r="B288">
        <v>1</v>
      </c>
      <c r="D288">
        <v>12</v>
      </c>
      <c r="E288" t="s">
        <v>395</v>
      </c>
      <c r="F288" t="s">
        <v>396</v>
      </c>
      <c r="G288">
        <v>1</v>
      </c>
      <c r="H288">
        <v>0</v>
      </c>
      <c r="I288" t="s">
        <v>356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0.9</v>
      </c>
    </row>
    <row r="289" spans="1:34" x14ac:dyDescent="0.2">
      <c r="A289">
        <v>70</v>
      </c>
      <c r="B289">
        <v>1</v>
      </c>
      <c r="D289">
        <v>13</v>
      </c>
      <c r="E289" t="s">
        <v>397</v>
      </c>
      <c r="F289" t="s">
        <v>398</v>
      </c>
      <c r="G289">
        <v>0.6</v>
      </c>
      <c r="H289">
        <v>0</v>
      </c>
      <c r="I289" t="s">
        <v>356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0.6</v>
      </c>
    </row>
    <row r="290" spans="1:34" x14ac:dyDescent="0.2">
      <c r="A290">
        <v>70</v>
      </c>
      <c r="B290">
        <v>1</v>
      </c>
      <c r="D290">
        <v>14</v>
      </c>
      <c r="E290" t="s">
        <v>399</v>
      </c>
      <c r="F290" t="s">
        <v>400</v>
      </c>
      <c r="G290">
        <v>1</v>
      </c>
      <c r="H290">
        <v>0</v>
      </c>
      <c r="I290" t="s">
        <v>356</v>
      </c>
      <c r="J290">
        <v>0</v>
      </c>
      <c r="K290">
        <v>0</v>
      </c>
      <c r="L290" t="s">
        <v>6</v>
      </c>
      <c r="M290" t="s">
        <v>6</v>
      </c>
      <c r="N290">
        <v>0</v>
      </c>
      <c r="O290">
        <v>1</v>
      </c>
    </row>
    <row r="291" spans="1:34" x14ac:dyDescent="0.2">
      <c r="A291">
        <v>70</v>
      </c>
      <c r="B291">
        <v>1</v>
      </c>
      <c r="D291">
        <v>15</v>
      </c>
      <c r="E291" t="s">
        <v>401</v>
      </c>
      <c r="F291" t="s">
        <v>402</v>
      </c>
      <c r="G291">
        <v>1.2</v>
      </c>
      <c r="H291">
        <v>0</v>
      </c>
      <c r="I291" t="s">
        <v>356</v>
      </c>
      <c r="J291">
        <v>0</v>
      </c>
      <c r="K291">
        <v>0</v>
      </c>
      <c r="L291" t="s">
        <v>6</v>
      </c>
      <c r="M291" t="s">
        <v>6</v>
      </c>
      <c r="N291">
        <v>0</v>
      </c>
      <c r="O291">
        <v>1.2</v>
      </c>
    </row>
    <row r="292" spans="1:34" x14ac:dyDescent="0.2">
      <c r="A292">
        <v>70</v>
      </c>
      <c r="B292">
        <v>1</v>
      </c>
      <c r="D292">
        <v>16</v>
      </c>
      <c r="E292" t="s">
        <v>403</v>
      </c>
      <c r="F292" t="s">
        <v>404</v>
      </c>
      <c r="G292">
        <v>1</v>
      </c>
      <c r="H292">
        <v>0</v>
      </c>
      <c r="I292" t="s">
        <v>356</v>
      </c>
      <c r="J292">
        <v>0</v>
      </c>
      <c r="K292">
        <v>0</v>
      </c>
      <c r="L292" t="s">
        <v>6</v>
      </c>
      <c r="M292" t="s">
        <v>6</v>
      </c>
      <c r="N292">
        <v>0</v>
      </c>
      <c r="O292">
        <v>1</v>
      </c>
    </row>
    <row r="293" spans="1:34" x14ac:dyDescent="0.2">
      <c r="A293">
        <v>70</v>
      </c>
      <c r="B293">
        <v>1</v>
      </c>
      <c r="D293">
        <v>17</v>
      </c>
      <c r="E293" t="s">
        <v>405</v>
      </c>
      <c r="F293" t="s">
        <v>406</v>
      </c>
      <c r="G293">
        <v>1</v>
      </c>
      <c r="H293">
        <v>0</v>
      </c>
      <c r="I293" t="s">
        <v>356</v>
      </c>
      <c r="J293">
        <v>0</v>
      </c>
      <c r="K293">
        <v>0</v>
      </c>
      <c r="L293" t="s">
        <v>6</v>
      </c>
      <c r="M293" t="s">
        <v>6</v>
      </c>
      <c r="N293">
        <v>0</v>
      </c>
      <c r="O293">
        <v>1</v>
      </c>
    </row>
    <row r="294" spans="1:34" x14ac:dyDescent="0.2">
      <c r="A294">
        <v>70</v>
      </c>
      <c r="B294">
        <v>1</v>
      </c>
      <c r="D294">
        <v>18</v>
      </c>
      <c r="E294" t="s">
        <v>407</v>
      </c>
      <c r="F294" t="s">
        <v>408</v>
      </c>
      <c r="G294">
        <v>1</v>
      </c>
      <c r="H294">
        <v>0</v>
      </c>
      <c r="I294" t="s">
        <v>356</v>
      </c>
      <c r="J294">
        <v>0</v>
      </c>
      <c r="K294">
        <v>0</v>
      </c>
      <c r="L294" t="s">
        <v>6</v>
      </c>
      <c r="M294" t="s">
        <v>6</v>
      </c>
      <c r="N294">
        <v>0</v>
      </c>
      <c r="O294">
        <v>1</v>
      </c>
    </row>
    <row r="295" spans="1:34" x14ac:dyDescent="0.2">
      <c r="A295">
        <v>70</v>
      </c>
      <c r="B295">
        <v>1</v>
      </c>
      <c r="D295">
        <v>19</v>
      </c>
      <c r="E295" t="s">
        <v>409</v>
      </c>
      <c r="F295" t="s">
        <v>406</v>
      </c>
      <c r="G295">
        <v>1</v>
      </c>
      <c r="H295">
        <v>0</v>
      </c>
      <c r="I295" t="s">
        <v>356</v>
      </c>
      <c r="J295">
        <v>0</v>
      </c>
      <c r="K295">
        <v>0</v>
      </c>
      <c r="L295" t="s">
        <v>6</v>
      </c>
      <c r="M295" t="s">
        <v>6</v>
      </c>
      <c r="N295">
        <v>0</v>
      </c>
      <c r="O295">
        <v>1</v>
      </c>
    </row>
    <row r="296" spans="1:34" x14ac:dyDescent="0.2">
      <c r="A296">
        <v>70</v>
      </c>
      <c r="B296">
        <v>1</v>
      </c>
      <c r="D296">
        <v>20</v>
      </c>
      <c r="E296" t="s">
        <v>410</v>
      </c>
      <c r="F296" t="s">
        <v>408</v>
      </c>
      <c r="G296">
        <v>1</v>
      </c>
      <c r="H296">
        <v>0</v>
      </c>
      <c r="I296" t="s">
        <v>356</v>
      </c>
      <c r="J296">
        <v>0</v>
      </c>
      <c r="K296">
        <v>0</v>
      </c>
      <c r="L296" t="s">
        <v>6</v>
      </c>
      <c r="M296" t="s">
        <v>6</v>
      </c>
      <c r="N296">
        <v>0</v>
      </c>
      <c r="O296">
        <v>1</v>
      </c>
    </row>
    <row r="297" spans="1:34" x14ac:dyDescent="0.2">
      <c r="A297">
        <v>70</v>
      </c>
      <c r="B297">
        <v>1</v>
      </c>
      <c r="D297">
        <v>21</v>
      </c>
      <c r="E297" t="s">
        <v>411</v>
      </c>
      <c r="F297" t="s">
        <v>412</v>
      </c>
      <c r="G297">
        <v>0</v>
      </c>
      <c r="H297">
        <v>0</v>
      </c>
      <c r="I297" t="s">
        <v>356</v>
      </c>
      <c r="J297">
        <v>0</v>
      </c>
      <c r="K297">
        <v>0</v>
      </c>
      <c r="L297" t="s">
        <v>6</v>
      </c>
      <c r="M297" t="s">
        <v>6</v>
      </c>
      <c r="N297">
        <v>0</v>
      </c>
      <c r="O297">
        <v>0</v>
      </c>
    </row>
    <row r="299" spans="1:34" x14ac:dyDescent="0.2">
      <c r="A299">
        <v>-1</v>
      </c>
    </row>
    <row r="301" spans="1:34" x14ac:dyDescent="0.2">
      <c r="A301" s="4">
        <v>75</v>
      </c>
      <c r="B301" s="4" t="s">
        <v>413</v>
      </c>
      <c r="C301" s="4">
        <v>2000</v>
      </c>
      <c r="D301" s="4">
        <v>0</v>
      </c>
      <c r="E301" s="4">
        <v>1</v>
      </c>
      <c r="F301" s="4">
        <v>0</v>
      </c>
      <c r="G301" s="4">
        <v>0</v>
      </c>
      <c r="H301" s="4">
        <v>1</v>
      </c>
      <c r="I301" s="4">
        <v>0</v>
      </c>
      <c r="J301" s="4">
        <v>4</v>
      </c>
      <c r="K301" s="4">
        <v>0</v>
      </c>
      <c r="L301" s="4">
        <v>0</v>
      </c>
      <c r="M301" s="4">
        <v>0</v>
      </c>
      <c r="N301" s="4">
        <v>34652951</v>
      </c>
      <c r="O301" s="4">
        <v>1</v>
      </c>
    </row>
    <row r="302" spans="1:34" x14ac:dyDescent="0.2">
      <c r="A302" s="4">
        <v>75</v>
      </c>
      <c r="B302" s="4" t="s">
        <v>414</v>
      </c>
      <c r="C302" s="4">
        <v>2018</v>
      </c>
      <c r="D302" s="4">
        <v>1</v>
      </c>
      <c r="E302" s="4">
        <v>0</v>
      </c>
      <c r="F302" s="4">
        <v>0</v>
      </c>
      <c r="G302" s="4">
        <v>0</v>
      </c>
      <c r="H302" s="4">
        <v>1</v>
      </c>
      <c r="I302" s="4">
        <v>0</v>
      </c>
      <c r="J302" s="4">
        <v>4</v>
      </c>
      <c r="K302" s="4">
        <v>0</v>
      </c>
      <c r="L302" s="4">
        <v>0</v>
      </c>
      <c r="M302" s="4">
        <v>1</v>
      </c>
      <c r="N302" s="4">
        <v>34652952</v>
      </c>
      <c r="O302" s="4">
        <v>2</v>
      </c>
    </row>
    <row r="303" spans="1:34" x14ac:dyDescent="0.2">
      <c r="A303" s="6">
        <v>3</v>
      </c>
      <c r="B303" s="6" t="s">
        <v>415</v>
      </c>
      <c r="C303" s="6">
        <v>12.5</v>
      </c>
      <c r="D303" s="6">
        <v>7.5</v>
      </c>
      <c r="E303" s="6">
        <v>12.5</v>
      </c>
      <c r="F303" s="6">
        <v>18.3</v>
      </c>
      <c r="G303" s="6">
        <v>18.3</v>
      </c>
      <c r="H303" s="6">
        <v>7.5</v>
      </c>
      <c r="I303" s="6">
        <v>18.3</v>
      </c>
      <c r="J303" s="6">
        <v>2</v>
      </c>
      <c r="K303" s="6">
        <v>18.3</v>
      </c>
      <c r="L303" s="6">
        <v>12.5</v>
      </c>
      <c r="M303" s="6">
        <v>12.5</v>
      </c>
      <c r="N303" s="6">
        <v>7.5</v>
      </c>
      <c r="O303" s="6">
        <v>7.5</v>
      </c>
      <c r="P303" s="6">
        <v>18.3</v>
      </c>
      <c r="Q303" s="6">
        <v>18.3</v>
      </c>
      <c r="R303" s="6">
        <v>12.5</v>
      </c>
      <c r="S303" s="6" t="s">
        <v>6</v>
      </c>
      <c r="T303" s="6" t="s">
        <v>6</v>
      </c>
      <c r="U303" s="6" t="s">
        <v>6</v>
      </c>
      <c r="V303" s="6" t="s">
        <v>6</v>
      </c>
      <c r="W303" s="6" t="s">
        <v>6</v>
      </c>
      <c r="X303" s="6" t="s">
        <v>6</v>
      </c>
      <c r="Y303" s="6" t="s">
        <v>6</v>
      </c>
      <c r="Z303" s="6" t="s">
        <v>6</v>
      </c>
      <c r="AA303" s="6" t="s">
        <v>6</v>
      </c>
      <c r="AB303" s="6" t="s">
        <v>6</v>
      </c>
      <c r="AC303" s="6" t="s">
        <v>6</v>
      </c>
      <c r="AD303" s="6" t="s">
        <v>6</v>
      </c>
      <c r="AE303" s="6" t="s">
        <v>6</v>
      </c>
      <c r="AF303" s="6" t="s">
        <v>6</v>
      </c>
      <c r="AG303" s="6" t="s">
        <v>6</v>
      </c>
      <c r="AH303" s="6" t="s">
        <v>6</v>
      </c>
    </row>
    <row r="307" spans="1:5" x14ac:dyDescent="0.2">
      <c r="A307">
        <v>65</v>
      </c>
      <c r="C307">
        <v>1</v>
      </c>
      <c r="D307">
        <v>0</v>
      </c>
      <c r="E30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416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34652951</v>
      </c>
      <c r="E14" s="1">
        <v>34652952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(Source!F226)/1000</f>
        <v>134.88200000000001</v>
      </c>
      <c r="F16" s="8">
        <f>(Source!F227)/1000</f>
        <v>4.6440000000000001</v>
      </c>
      <c r="G16" s="8">
        <f>(Source!F218)/1000</f>
        <v>0</v>
      </c>
      <c r="H16" s="8">
        <f>(Source!F228)/1000+(Source!F229)/1000</f>
        <v>1.294</v>
      </c>
      <c r="I16" s="8">
        <f>E16+F16+G16+H16</f>
        <v>140.82000000000002</v>
      </c>
      <c r="J16" s="8">
        <f>(Source!F224)/1000</f>
        <v>5.3529999999999998</v>
      </c>
      <c r="T16" s="9">
        <f>(Source!P226)/1000</f>
        <v>1227.761</v>
      </c>
      <c r="U16" s="9">
        <f>(Source!P227)/1000</f>
        <v>62.972000000000001</v>
      </c>
      <c r="V16" s="9">
        <f>(Source!P218)/1000</f>
        <v>0</v>
      </c>
      <c r="W16" s="9">
        <f>(Source!P228)/1000+(Source!P229)/1000</f>
        <v>21.591999999999999</v>
      </c>
      <c r="X16" s="9">
        <f>T16+U16+V16+W16</f>
        <v>1312.325</v>
      </c>
      <c r="Y16" s="9">
        <f>(Source!P224)/1000</f>
        <v>97.942999999999998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128713</v>
      </c>
      <c r="AU16" s="8">
        <v>102312</v>
      </c>
      <c r="AV16" s="8">
        <v>0</v>
      </c>
      <c r="AW16" s="8">
        <v>0</v>
      </c>
      <c r="AX16" s="8">
        <v>0</v>
      </c>
      <c r="AY16" s="8">
        <v>21048</v>
      </c>
      <c r="AZ16" s="8">
        <v>2236</v>
      </c>
      <c r="BA16" s="8">
        <v>5353</v>
      </c>
      <c r="BB16" s="8">
        <v>134882</v>
      </c>
      <c r="BC16" s="8">
        <v>4644</v>
      </c>
      <c r="BD16" s="8">
        <v>1294</v>
      </c>
      <c r="BE16" s="8">
        <v>0</v>
      </c>
      <c r="BF16" s="8">
        <v>570.39599999999996</v>
      </c>
      <c r="BG16" s="8">
        <v>167.17</v>
      </c>
      <c r="BH16" s="8">
        <v>0</v>
      </c>
      <c r="BI16" s="8">
        <v>7645</v>
      </c>
      <c r="BJ16" s="8">
        <v>4462</v>
      </c>
      <c r="BK16" s="8">
        <v>140820</v>
      </c>
      <c r="BR16" s="9">
        <v>1128389</v>
      </c>
      <c r="BS16" s="9">
        <v>767341</v>
      </c>
      <c r="BT16" s="9">
        <v>0</v>
      </c>
      <c r="BU16" s="9">
        <v>0</v>
      </c>
      <c r="BV16" s="9">
        <v>0</v>
      </c>
      <c r="BW16" s="9">
        <v>263105</v>
      </c>
      <c r="BX16" s="9">
        <v>40916</v>
      </c>
      <c r="BY16" s="9">
        <v>97943</v>
      </c>
      <c r="BZ16" s="9">
        <v>1227761</v>
      </c>
      <c r="CA16" s="9">
        <v>62972</v>
      </c>
      <c r="CB16" s="9">
        <v>21592</v>
      </c>
      <c r="CC16" s="9">
        <v>0</v>
      </c>
      <c r="CD16" s="9">
        <v>570.39599999999996</v>
      </c>
      <c r="CE16" s="9">
        <v>167.17</v>
      </c>
      <c r="CF16" s="9">
        <v>0</v>
      </c>
      <c r="CG16" s="9">
        <v>118609</v>
      </c>
      <c r="CH16" s="9">
        <v>65327</v>
      </c>
      <c r="CI16" s="9">
        <v>1312325</v>
      </c>
    </row>
    <row r="18" spans="1:40" x14ac:dyDescent="0.2">
      <c r="A18">
        <v>51</v>
      </c>
      <c r="E18" s="10">
        <f>SUMIF(A16:A17,3,E16:E17)</f>
        <v>134.88200000000001</v>
      </c>
      <c r="F18" s="10">
        <f>SUMIF(A16:A17,3,F16:F17)</f>
        <v>4.6440000000000001</v>
      </c>
      <c r="G18" s="10">
        <f>SUMIF(A16:A17,3,G16:G17)</f>
        <v>0</v>
      </c>
      <c r="H18" s="10">
        <f>SUMIF(A16:A17,3,H16:H17)</f>
        <v>1.294</v>
      </c>
      <c r="I18" s="10">
        <f>SUMIF(A16:A17,3,I16:I17)</f>
        <v>140.82000000000002</v>
      </c>
      <c r="J18" s="10">
        <f>SUMIF(A16:A17,3,J16:J17)</f>
        <v>5.3529999999999998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1227.761</v>
      </c>
      <c r="U18" s="3">
        <f>SUMIF(A16:A17,3,U16:U17)</f>
        <v>62.972000000000001</v>
      </c>
      <c r="V18" s="3">
        <f>SUMIF(A16:A17,3,V16:V17)</f>
        <v>0</v>
      </c>
      <c r="W18" s="3">
        <f>SUMIF(A16:A17,3,W16:W17)</f>
        <v>21.591999999999999</v>
      </c>
      <c r="X18" s="3">
        <f>SUMIF(A16:A17,3,X16:X17)</f>
        <v>1312.325</v>
      </c>
      <c r="Y18" s="3">
        <f>SUMIF(A16:A17,3,Y16:Y17)</f>
        <v>97.942999999999998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128713</v>
      </c>
      <c r="G20" s="5" t="s">
        <v>302</v>
      </c>
      <c r="H20" s="5" t="s">
        <v>303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1128389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102312</v>
      </c>
      <c r="G21" s="5" t="s">
        <v>304</v>
      </c>
      <c r="H21" s="5" t="s">
        <v>305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767341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306</v>
      </c>
      <c r="H22" s="5" t="s">
        <v>307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102312</v>
      </c>
      <c r="G23" s="5" t="s">
        <v>308</v>
      </c>
      <c r="H23" s="5" t="s">
        <v>309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767341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102312</v>
      </c>
      <c r="G24" s="5" t="s">
        <v>310</v>
      </c>
      <c r="H24" s="5" t="s">
        <v>311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767341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312</v>
      </c>
      <c r="H25" s="5" t="s">
        <v>313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102312</v>
      </c>
      <c r="G26" s="5" t="s">
        <v>314</v>
      </c>
      <c r="H26" s="5" t="s">
        <v>315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767341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316</v>
      </c>
      <c r="H27" s="5" t="s">
        <v>317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318</v>
      </c>
      <c r="H28" s="5" t="s">
        <v>319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320</v>
      </c>
      <c r="H29" s="5" t="s">
        <v>321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21048</v>
      </c>
      <c r="G30" s="5" t="s">
        <v>322</v>
      </c>
      <c r="H30" s="5" t="s">
        <v>323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263105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324</v>
      </c>
      <c r="H31" s="5" t="s">
        <v>325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2236</v>
      </c>
      <c r="G32" s="5" t="s">
        <v>326</v>
      </c>
      <c r="H32" s="5" t="s">
        <v>327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40916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5353</v>
      </c>
      <c r="G33" s="5" t="s">
        <v>328</v>
      </c>
      <c r="H33" s="5" t="s">
        <v>329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97943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330</v>
      </c>
      <c r="H34" s="5" t="s">
        <v>331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134882</v>
      </c>
      <c r="G35" s="5" t="s">
        <v>332</v>
      </c>
      <c r="H35" s="5" t="s">
        <v>333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1227761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4644</v>
      </c>
      <c r="G36" s="5" t="s">
        <v>334</v>
      </c>
      <c r="H36" s="5" t="s">
        <v>335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62972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1294</v>
      </c>
      <c r="G37" s="5" t="s">
        <v>336</v>
      </c>
      <c r="H37" s="5" t="s">
        <v>337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21592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338</v>
      </c>
      <c r="H38" s="5" t="s">
        <v>339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340</v>
      </c>
      <c r="H39" s="5" t="s">
        <v>341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570.39599999999996</v>
      </c>
      <c r="G40" s="5" t="s">
        <v>342</v>
      </c>
      <c r="H40" s="5" t="s">
        <v>343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570.39599999999996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167.17</v>
      </c>
      <c r="G41" s="5" t="s">
        <v>344</v>
      </c>
      <c r="H41" s="5" t="s">
        <v>345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167.17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346</v>
      </c>
      <c r="H42" s="5" t="s">
        <v>347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7645</v>
      </c>
      <c r="G43" s="5" t="s">
        <v>348</v>
      </c>
      <c r="H43" s="5" t="s">
        <v>349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118609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4462</v>
      </c>
      <c r="G44" s="5" t="s">
        <v>350</v>
      </c>
      <c r="H44" s="5" t="s">
        <v>351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65327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140820</v>
      </c>
      <c r="G45" s="5" t="s">
        <v>352</v>
      </c>
      <c r="H45" s="5" t="s">
        <v>353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1312325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413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34652951</v>
      </c>
      <c r="O50" s="4">
        <v>1</v>
      </c>
    </row>
    <row r="51" spans="1:34" x14ac:dyDescent="0.2">
      <c r="A51" s="4">
        <v>75</v>
      </c>
      <c r="B51" s="4" t="s">
        <v>414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34652952</v>
      </c>
      <c r="O51" s="4">
        <v>2</v>
      </c>
    </row>
    <row r="52" spans="1:34" x14ac:dyDescent="0.2">
      <c r="A52" s="6">
        <v>3</v>
      </c>
      <c r="B52" s="6" t="s">
        <v>415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34652951</v>
      </c>
      <c r="C1">
        <v>34653014</v>
      </c>
      <c r="D1">
        <v>31709544</v>
      </c>
      <c r="E1">
        <v>1</v>
      </c>
      <c r="F1">
        <v>1</v>
      </c>
      <c r="G1">
        <v>1</v>
      </c>
      <c r="H1">
        <v>1</v>
      </c>
      <c r="I1" t="s">
        <v>417</v>
      </c>
      <c r="J1" t="s">
        <v>6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W1">
        <v>0</v>
      </c>
      <c r="X1">
        <v>145020957</v>
      </c>
      <c r="Y1">
        <v>0.97199999999999998</v>
      </c>
      <c r="AA1">
        <v>0</v>
      </c>
      <c r="AB1">
        <v>0</v>
      </c>
      <c r="AC1">
        <v>0</v>
      </c>
      <c r="AD1">
        <v>9.07</v>
      </c>
      <c r="AE1">
        <v>0</v>
      </c>
      <c r="AF1">
        <v>0</v>
      </c>
      <c r="AG1">
        <v>0</v>
      </c>
      <c r="AH1">
        <v>9.07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0.81</v>
      </c>
      <c r="AU1" t="s">
        <v>19</v>
      </c>
      <c r="AV1">
        <v>1</v>
      </c>
      <c r="AW1">
        <v>2</v>
      </c>
      <c r="AX1">
        <v>34653019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16.524000000000001</v>
      </c>
      <c r="CY1">
        <f>AD1</f>
        <v>9.07</v>
      </c>
      <c r="CZ1">
        <f>AH1</f>
        <v>9.07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34652951</v>
      </c>
      <c r="C2">
        <v>34653014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420</v>
      </c>
      <c r="J2" t="s">
        <v>6</v>
      </c>
      <c r="K2" t="s">
        <v>421</v>
      </c>
      <c r="L2">
        <v>1191</v>
      </c>
      <c r="N2">
        <v>1013</v>
      </c>
      <c r="O2" t="s">
        <v>419</v>
      </c>
      <c r="P2" t="s">
        <v>419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34653020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-9.5999999999999974E-2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8.16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34652951</v>
      </c>
      <c r="C3">
        <v>34653014</v>
      </c>
      <c r="D3">
        <v>31526561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W3">
        <v>0</v>
      </c>
      <c r="X3">
        <v>-742200527</v>
      </c>
      <c r="Y3">
        <v>0.52800000000000002</v>
      </c>
      <c r="AA3">
        <v>0</v>
      </c>
      <c r="AB3">
        <v>138.54</v>
      </c>
      <c r="AC3">
        <v>11.6</v>
      </c>
      <c r="AD3">
        <v>0</v>
      </c>
      <c r="AE3">
        <v>0</v>
      </c>
      <c r="AF3">
        <v>138.54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0.44</v>
      </c>
      <c r="AU3" t="s">
        <v>19</v>
      </c>
      <c r="AV3">
        <v>0</v>
      </c>
      <c r="AW3">
        <v>2</v>
      </c>
      <c r="AX3">
        <v>34653021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8.9760000000000009</v>
      </c>
      <c r="CY3">
        <f>AB3</f>
        <v>138.54</v>
      </c>
      <c r="CZ3">
        <f>AF3</f>
        <v>138.54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34652951</v>
      </c>
      <c r="C4">
        <v>34653014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426</v>
      </c>
      <c r="J4" t="s">
        <v>427</v>
      </c>
      <c r="K4" t="s">
        <v>428</v>
      </c>
      <c r="L4">
        <v>1368</v>
      </c>
      <c r="N4">
        <v>1011</v>
      </c>
      <c r="O4" t="s">
        <v>425</v>
      </c>
      <c r="P4" t="s">
        <v>425</v>
      </c>
      <c r="Q4">
        <v>1</v>
      </c>
      <c r="W4">
        <v>0</v>
      </c>
      <c r="X4">
        <v>1372534845</v>
      </c>
      <c r="Y4">
        <v>4.8000000000000001E-2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0.04</v>
      </c>
      <c r="AU4" t="s">
        <v>19</v>
      </c>
      <c r="AV4">
        <v>0</v>
      </c>
      <c r="AW4">
        <v>2</v>
      </c>
      <c r="AX4">
        <v>34653022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0.81600000000000006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34652952</v>
      </c>
      <c r="C5">
        <v>34653014</v>
      </c>
      <c r="D5">
        <v>31709544</v>
      </c>
      <c r="E5">
        <v>1</v>
      </c>
      <c r="F5">
        <v>1</v>
      </c>
      <c r="G5">
        <v>1</v>
      </c>
      <c r="H5">
        <v>1</v>
      </c>
      <c r="I5" t="s">
        <v>417</v>
      </c>
      <c r="J5" t="s">
        <v>6</v>
      </c>
      <c r="K5" t="s">
        <v>418</v>
      </c>
      <c r="L5">
        <v>1191</v>
      </c>
      <c r="N5">
        <v>1013</v>
      </c>
      <c r="O5" t="s">
        <v>419</v>
      </c>
      <c r="P5" t="s">
        <v>419</v>
      </c>
      <c r="Q5">
        <v>1</v>
      </c>
      <c r="W5">
        <v>0</v>
      </c>
      <c r="X5">
        <v>145020957</v>
      </c>
      <c r="Y5">
        <v>0.97199999999999998</v>
      </c>
      <c r="AA5">
        <v>0</v>
      </c>
      <c r="AB5">
        <v>0</v>
      </c>
      <c r="AC5">
        <v>0</v>
      </c>
      <c r="AD5">
        <v>165.98</v>
      </c>
      <c r="AE5">
        <v>0</v>
      </c>
      <c r="AF5">
        <v>0</v>
      </c>
      <c r="AG5">
        <v>0</v>
      </c>
      <c r="AH5">
        <v>9.07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0.81</v>
      </c>
      <c r="AU5" t="s">
        <v>19</v>
      </c>
      <c r="AV5">
        <v>1</v>
      </c>
      <c r="AW5">
        <v>2</v>
      </c>
      <c r="AX5">
        <v>34653019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16.524000000000001</v>
      </c>
      <c r="CY5">
        <f>AD5</f>
        <v>165.98</v>
      </c>
      <c r="CZ5">
        <f>AH5</f>
        <v>9.07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34652952</v>
      </c>
      <c r="C6">
        <v>34653014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420</v>
      </c>
      <c r="J6" t="s">
        <v>6</v>
      </c>
      <c r="K6" t="s">
        <v>421</v>
      </c>
      <c r="L6">
        <v>1191</v>
      </c>
      <c r="N6">
        <v>1013</v>
      </c>
      <c r="O6" t="s">
        <v>419</v>
      </c>
      <c r="P6" t="s">
        <v>419</v>
      </c>
      <c r="Q6">
        <v>1</v>
      </c>
      <c r="W6">
        <v>0</v>
      </c>
      <c r="X6">
        <v>-1417349443</v>
      </c>
      <c r="Y6">
        <v>0.48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0.48</v>
      </c>
      <c r="AU6" t="s">
        <v>6</v>
      </c>
      <c r="AV6">
        <v>2</v>
      </c>
      <c r="AW6">
        <v>2</v>
      </c>
      <c r="AX6">
        <v>34653020</v>
      </c>
      <c r="AY6">
        <v>1</v>
      </c>
      <c r="AZ6">
        <v>2048</v>
      </c>
      <c r="BA6">
        <v>6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-9.5999999999999974E-2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8.16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34652952</v>
      </c>
      <c r="C7">
        <v>34653014</v>
      </c>
      <c r="D7">
        <v>31526561</v>
      </c>
      <c r="E7">
        <v>1</v>
      </c>
      <c r="F7">
        <v>1</v>
      </c>
      <c r="G7">
        <v>1</v>
      </c>
      <c r="H7">
        <v>2</v>
      </c>
      <c r="I7" t="s">
        <v>422</v>
      </c>
      <c r="J7" t="s">
        <v>423</v>
      </c>
      <c r="K7" t="s">
        <v>424</v>
      </c>
      <c r="L7">
        <v>1368</v>
      </c>
      <c r="N7">
        <v>1011</v>
      </c>
      <c r="O7" t="s">
        <v>425</v>
      </c>
      <c r="P7" t="s">
        <v>425</v>
      </c>
      <c r="Q7">
        <v>1</v>
      </c>
      <c r="W7">
        <v>0</v>
      </c>
      <c r="X7">
        <v>-742200527</v>
      </c>
      <c r="Y7">
        <v>0.52800000000000002</v>
      </c>
      <c r="AA7">
        <v>0</v>
      </c>
      <c r="AB7">
        <v>1731.75</v>
      </c>
      <c r="AC7">
        <v>212.28</v>
      </c>
      <c r="AD7">
        <v>0</v>
      </c>
      <c r="AE7">
        <v>0</v>
      </c>
      <c r="AF7">
        <v>138.54</v>
      </c>
      <c r="AG7">
        <v>11.6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0.44</v>
      </c>
      <c r="AU7" t="s">
        <v>19</v>
      </c>
      <c r="AV7">
        <v>0</v>
      </c>
      <c r="AW7">
        <v>2</v>
      </c>
      <c r="AX7">
        <v>34653021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8.9760000000000009</v>
      </c>
      <c r="CY7">
        <f>AB7</f>
        <v>1731.75</v>
      </c>
      <c r="CZ7">
        <f>AF7</f>
        <v>138.54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34652952</v>
      </c>
      <c r="C8">
        <v>34653014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426</v>
      </c>
      <c r="J8" t="s">
        <v>427</v>
      </c>
      <c r="K8" t="s">
        <v>428</v>
      </c>
      <c r="L8">
        <v>1368</v>
      </c>
      <c r="N8">
        <v>1011</v>
      </c>
      <c r="O8" t="s">
        <v>425</v>
      </c>
      <c r="P8" t="s">
        <v>425</v>
      </c>
      <c r="Q8">
        <v>1</v>
      </c>
      <c r="W8">
        <v>0</v>
      </c>
      <c r="X8">
        <v>1372534845</v>
      </c>
      <c r="Y8">
        <v>4.8000000000000001E-2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0.04</v>
      </c>
      <c r="AU8" t="s">
        <v>19</v>
      </c>
      <c r="AV8">
        <v>0</v>
      </c>
      <c r="AW8">
        <v>2</v>
      </c>
      <c r="AX8">
        <v>34653022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0.81600000000000006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34652951</v>
      </c>
      <c r="C9">
        <v>34653023</v>
      </c>
      <c r="D9">
        <v>31709863</v>
      </c>
      <c r="E9">
        <v>1</v>
      </c>
      <c r="F9">
        <v>1</v>
      </c>
      <c r="G9">
        <v>1</v>
      </c>
      <c r="H9">
        <v>1</v>
      </c>
      <c r="I9" t="s">
        <v>429</v>
      </c>
      <c r="J9" t="s">
        <v>6</v>
      </c>
      <c r="K9" t="s">
        <v>430</v>
      </c>
      <c r="L9">
        <v>1191</v>
      </c>
      <c r="N9">
        <v>1013</v>
      </c>
      <c r="O9" t="s">
        <v>419</v>
      </c>
      <c r="P9" t="s">
        <v>419</v>
      </c>
      <c r="Q9">
        <v>1</v>
      </c>
      <c r="W9">
        <v>0</v>
      </c>
      <c r="X9">
        <v>-400197608</v>
      </c>
      <c r="Y9">
        <v>2.4359999999999995</v>
      </c>
      <c r="AA9">
        <v>0</v>
      </c>
      <c r="AB9">
        <v>0</v>
      </c>
      <c r="AC9">
        <v>0</v>
      </c>
      <c r="AD9">
        <v>8.5299999999999994</v>
      </c>
      <c r="AE9">
        <v>0</v>
      </c>
      <c r="AF9">
        <v>0</v>
      </c>
      <c r="AG9">
        <v>0</v>
      </c>
      <c r="AH9">
        <v>8.5299999999999994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2.0299999999999998</v>
      </c>
      <c r="AU9" t="s">
        <v>19</v>
      </c>
      <c r="AV9">
        <v>1</v>
      </c>
      <c r="AW9">
        <v>2</v>
      </c>
      <c r="AX9">
        <v>34662244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60.899999999999984</v>
      </c>
      <c r="CY9">
        <f>AD9</f>
        <v>8.5299999999999994</v>
      </c>
      <c r="CZ9">
        <f>AH9</f>
        <v>8.5299999999999994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34652951</v>
      </c>
      <c r="C10">
        <v>34653023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420</v>
      </c>
      <c r="J10" t="s">
        <v>6</v>
      </c>
      <c r="K10" t="s">
        <v>421</v>
      </c>
      <c r="L10">
        <v>1191</v>
      </c>
      <c r="N10">
        <v>1013</v>
      </c>
      <c r="O10" t="s">
        <v>419</v>
      </c>
      <c r="P10" t="s">
        <v>419</v>
      </c>
      <c r="Q10">
        <v>1</v>
      </c>
      <c r="W10">
        <v>0</v>
      </c>
      <c r="X10">
        <v>-1417349443</v>
      </c>
      <c r="Y10">
        <v>0.55000000000000004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0.55000000000000004</v>
      </c>
      <c r="AU10" t="s">
        <v>6</v>
      </c>
      <c r="AV10">
        <v>2</v>
      </c>
      <c r="AW10">
        <v>2</v>
      </c>
      <c r="AX10">
        <v>34662245</v>
      </c>
      <c r="AY10">
        <v>1</v>
      </c>
      <c r="AZ10">
        <v>2048</v>
      </c>
      <c r="BA10">
        <v>10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-0.10999999999999999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13.750000000000002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34652951</v>
      </c>
      <c r="C11">
        <v>34653023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431</v>
      </c>
      <c r="J11" t="s">
        <v>432</v>
      </c>
      <c r="K11" t="s">
        <v>433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W11">
        <v>0</v>
      </c>
      <c r="X11">
        <v>-2134233284</v>
      </c>
      <c r="Y11">
        <v>0.54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0.45</v>
      </c>
      <c r="AU11" t="s">
        <v>19</v>
      </c>
      <c r="AV11">
        <v>0</v>
      </c>
      <c r="AW11">
        <v>2</v>
      </c>
      <c r="AX11">
        <v>34662246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13.5</v>
      </c>
      <c r="CY11">
        <f>AB11</f>
        <v>82.22</v>
      </c>
      <c r="CZ11">
        <f>AF11</f>
        <v>82.22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34652951</v>
      </c>
      <c r="C12">
        <v>34653023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426</v>
      </c>
      <c r="J12" t="s">
        <v>427</v>
      </c>
      <c r="K12" t="s">
        <v>428</v>
      </c>
      <c r="L12">
        <v>1368</v>
      </c>
      <c r="N12">
        <v>1011</v>
      </c>
      <c r="O12" t="s">
        <v>425</v>
      </c>
      <c r="P12" t="s">
        <v>425</v>
      </c>
      <c r="Q12">
        <v>1</v>
      </c>
      <c r="W12">
        <v>0</v>
      </c>
      <c r="X12">
        <v>1372534845</v>
      </c>
      <c r="Y12">
        <v>0.12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0.1</v>
      </c>
      <c r="AU12" t="s">
        <v>19</v>
      </c>
      <c r="AV12">
        <v>0</v>
      </c>
      <c r="AW12">
        <v>2</v>
      </c>
      <c r="AX12">
        <v>34662247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3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ROW(Source!A27)</f>
        <v>27</v>
      </c>
      <c r="B13">
        <v>34652952</v>
      </c>
      <c r="C13">
        <v>34653023</v>
      </c>
      <c r="D13">
        <v>31709863</v>
      </c>
      <c r="E13">
        <v>1</v>
      </c>
      <c r="F13">
        <v>1</v>
      </c>
      <c r="G13">
        <v>1</v>
      </c>
      <c r="H13">
        <v>1</v>
      </c>
      <c r="I13" t="s">
        <v>429</v>
      </c>
      <c r="J13" t="s">
        <v>6</v>
      </c>
      <c r="K13" t="s">
        <v>430</v>
      </c>
      <c r="L13">
        <v>1191</v>
      </c>
      <c r="N13">
        <v>1013</v>
      </c>
      <c r="O13" t="s">
        <v>419</v>
      </c>
      <c r="P13" t="s">
        <v>419</v>
      </c>
      <c r="Q13">
        <v>1</v>
      </c>
      <c r="W13">
        <v>0</v>
      </c>
      <c r="X13">
        <v>-400197608</v>
      </c>
      <c r="Y13">
        <v>2.4359999999999995</v>
      </c>
      <c r="AA13">
        <v>0</v>
      </c>
      <c r="AB13">
        <v>0</v>
      </c>
      <c r="AC13">
        <v>0</v>
      </c>
      <c r="AD13">
        <v>156.1</v>
      </c>
      <c r="AE13">
        <v>0</v>
      </c>
      <c r="AF13">
        <v>0</v>
      </c>
      <c r="AG13">
        <v>0</v>
      </c>
      <c r="AH13">
        <v>8.5299999999999994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2.0299999999999998</v>
      </c>
      <c r="AU13" t="s">
        <v>19</v>
      </c>
      <c r="AV13">
        <v>1</v>
      </c>
      <c r="AW13">
        <v>2</v>
      </c>
      <c r="AX13">
        <v>34662244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60.899999999999984</v>
      </c>
      <c r="CY13">
        <f>AD13</f>
        <v>156.1</v>
      </c>
      <c r="CZ13">
        <f>AH13</f>
        <v>8.5299999999999994</v>
      </c>
      <c r="DA13">
        <f>AL13</f>
        <v>18.3</v>
      </c>
      <c r="DB13">
        <v>0</v>
      </c>
    </row>
    <row r="14" spans="1:106" x14ac:dyDescent="0.2">
      <c r="A14">
        <f>ROW(Source!A27)</f>
        <v>27</v>
      </c>
      <c r="B14">
        <v>34652952</v>
      </c>
      <c r="C14">
        <v>34653023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420</v>
      </c>
      <c r="J14" t="s">
        <v>6</v>
      </c>
      <c r="K14" t="s">
        <v>421</v>
      </c>
      <c r="L14">
        <v>1191</v>
      </c>
      <c r="N14">
        <v>1013</v>
      </c>
      <c r="O14" t="s">
        <v>419</v>
      </c>
      <c r="P14" t="s">
        <v>419</v>
      </c>
      <c r="Q14">
        <v>1</v>
      </c>
      <c r="W14">
        <v>0</v>
      </c>
      <c r="X14">
        <v>-1417349443</v>
      </c>
      <c r="Y14">
        <v>0.55000000000000004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0.55000000000000004</v>
      </c>
      <c r="AU14" t="s">
        <v>6</v>
      </c>
      <c r="AV14">
        <v>2</v>
      </c>
      <c r="AW14">
        <v>2</v>
      </c>
      <c r="AX14">
        <v>34662245</v>
      </c>
      <c r="AY14">
        <v>1</v>
      </c>
      <c r="AZ14">
        <v>2048</v>
      </c>
      <c r="BA14">
        <v>14</v>
      </c>
      <c r="BB14">
        <v>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-0.10999999999999999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13.750000000000002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ROW(Source!A27)</f>
        <v>27</v>
      </c>
      <c r="B15">
        <v>34652952</v>
      </c>
      <c r="C15">
        <v>34653023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431</v>
      </c>
      <c r="J15" t="s">
        <v>432</v>
      </c>
      <c r="K15" t="s">
        <v>433</v>
      </c>
      <c r="L15">
        <v>1368</v>
      </c>
      <c r="N15">
        <v>1011</v>
      </c>
      <c r="O15" t="s">
        <v>425</v>
      </c>
      <c r="P15" t="s">
        <v>425</v>
      </c>
      <c r="Q15">
        <v>1</v>
      </c>
      <c r="W15">
        <v>0</v>
      </c>
      <c r="X15">
        <v>-2134233284</v>
      </c>
      <c r="Y15">
        <v>0.54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0.45</v>
      </c>
      <c r="AU15" t="s">
        <v>19</v>
      </c>
      <c r="AV15">
        <v>0</v>
      </c>
      <c r="AW15">
        <v>2</v>
      </c>
      <c r="AX15">
        <v>34662246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13.5</v>
      </c>
      <c r="CY15">
        <f>AB15</f>
        <v>1027.75</v>
      </c>
      <c r="CZ15">
        <f>AF15</f>
        <v>82.22</v>
      </c>
      <c r="DA15">
        <f>AJ15</f>
        <v>12.5</v>
      </c>
      <c r="DB15">
        <v>0</v>
      </c>
    </row>
    <row r="16" spans="1:106" x14ac:dyDescent="0.2">
      <c r="A16">
        <f>ROW(Source!A27)</f>
        <v>27</v>
      </c>
      <c r="B16">
        <v>34652952</v>
      </c>
      <c r="C16">
        <v>34653023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426</v>
      </c>
      <c r="J16" t="s">
        <v>427</v>
      </c>
      <c r="K16" t="s">
        <v>428</v>
      </c>
      <c r="L16">
        <v>1368</v>
      </c>
      <c r="N16">
        <v>1011</v>
      </c>
      <c r="O16" t="s">
        <v>425</v>
      </c>
      <c r="P16" t="s">
        <v>425</v>
      </c>
      <c r="Q16">
        <v>1</v>
      </c>
      <c r="W16">
        <v>0</v>
      </c>
      <c r="X16">
        <v>1372534845</v>
      </c>
      <c r="Y16">
        <v>0.12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6</v>
      </c>
      <c r="AT16">
        <v>0.1</v>
      </c>
      <c r="AU16" t="s">
        <v>19</v>
      </c>
      <c r="AV16">
        <v>0</v>
      </c>
      <c r="AW16">
        <v>2</v>
      </c>
      <c r="AX16">
        <v>34662247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3</v>
      </c>
      <c r="CY16">
        <f>AB16</f>
        <v>821.38</v>
      </c>
      <c r="CZ16">
        <f>AF16</f>
        <v>65.709999999999994</v>
      </c>
      <c r="DA16">
        <f>AJ16</f>
        <v>12.5</v>
      </c>
      <c r="DB16">
        <v>0</v>
      </c>
    </row>
    <row r="17" spans="1:106" x14ac:dyDescent="0.2">
      <c r="A17">
        <f>ROW(Source!A28)</f>
        <v>28</v>
      </c>
      <c r="B17">
        <v>34652951</v>
      </c>
      <c r="C17">
        <v>34653043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419</v>
      </c>
      <c r="P17" t="s">
        <v>419</v>
      </c>
      <c r="Q17">
        <v>1</v>
      </c>
      <c r="W17">
        <v>0</v>
      </c>
      <c r="X17">
        <v>145020957</v>
      </c>
      <c r="Y17">
        <v>2.1</v>
      </c>
      <c r="AA17">
        <v>0</v>
      </c>
      <c r="AB17">
        <v>0</v>
      </c>
      <c r="AC17">
        <v>0</v>
      </c>
      <c r="AD17">
        <v>9.07</v>
      </c>
      <c r="AE17">
        <v>0</v>
      </c>
      <c r="AF17">
        <v>0</v>
      </c>
      <c r="AG17">
        <v>0</v>
      </c>
      <c r="AH17">
        <v>9.07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1.75</v>
      </c>
      <c r="AU17" t="s">
        <v>19</v>
      </c>
      <c r="AV17">
        <v>1</v>
      </c>
      <c r="AW17">
        <v>2</v>
      </c>
      <c r="AX17">
        <v>34653049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8.4</v>
      </c>
      <c r="CY17">
        <f>AD17</f>
        <v>9.07</v>
      </c>
      <c r="CZ17">
        <f>AH17</f>
        <v>9.07</v>
      </c>
      <c r="DA17">
        <f>AL17</f>
        <v>1</v>
      </c>
      <c r="DB17">
        <v>0</v>
      </c>
    </row>
    <row r="18" spans="1:106" x14ac:dyDescent="0.2">
      <c r="A18">
        <f>ROW(Source!A28)</f>
        <v>28</v>
      </c>
      <c r="B18">
        <v>34652951</v>
      </c>
      <c r="C18">
        <v>34653043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420</v>
      </c>
      <c r="J18" t="s">
        <v>6</v>
      </c>
      <c r="K18" t="s">
        <v>421</v>
      </c>
      <c r="L18">
        <v>1191</v>
      </c>
      <c r="N18">
        <v>1013</v>
      </c>
      <c r="O18" t="s">
        <v>419</v>
      </c>
      <c r="P18" t="s">
        <v>419</v>
      </c>
      <c r="Q18">
        <v>1</v>
      </c>
      <c r="W18">
        <v>0</v>
      </c>
      <c r="X18">
        <v>-1417349443</v>
      </c>
      <c r="Y18">
        <v>1.89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1.89</v>
      </c>
      <c r="AU18" t="s">
        <v>6</v>
      </c>
      <c r="AV18">
        <v>2</v>
      </c>
      <c r="AW18">
        <v>2</v>
      </c>
      <c r="AX18">
        <v>34653050</v>
      </c>
      <c r="AY18">
        <v>1</v>
      </c>
      <c r="AZ18">
        <v>2048</v>
      </c>
      <c r="BA18">
        <v>18</v>
      </c>
      <c r="BB18">
        <v>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-0.37799999999999989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7.56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ROW(Source!A28)</f>
        <v>28</v>
      </c>
      <c r="B19">
        <v>34652951</v>
      </c>
      <c r="C19">
        <v>34653043</v>
      </c>
      <c r="D19">
        <v>31526561</v>
      </c>
      <c r="E19">
        <v>1</v>
      </c>
      <c r="F19">
        <v>1</v>
      </c>
      <c r="G19">
        <v>1</v>
      </c>
      <c r="H19">
        <v>2</v>
      </c>
      <c r="I19" t="s">
        <v>422</v>
      </c>
      <c r="J19" t="s">
        <v>423</v>
      </c>
      <c r="K19" t="s">
        <v>424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W19">
        <v>0</v>
      </c>
      <c r="X19">
        <v>-742200527</v>
      </c>
      <c r="Y19">
        <v>1.1519999999999999</v>
      </c>
      <c r="AA19">
        <v>0</v>
      </c>
      <c r="AB19">
        <v>138.54</v>
      </c>
      <c r="AC19">
        <v>11.6</v>
      </c>
      <c r="AD19">
        <v>0</v>
      </c>
      <c r="AE19">
        <v>0</v>
      </c>
      <c r="AF19">
        <v>138.54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0.96</v>
      </c>
      <c r="AU19" t="s">
        <v>19</v>
      </c>
      <c r="AV19">
        <v>0</v>
      </c>
      <c r="AW19">
        <v>2</v>
      </c>
      <c r="AX19">
        <v>34653051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4.6079999999999997</v>
      </c>
      <c r="CY19">
        <f>AB19</f>
        <v>138.54</v>
      </c>
      <c r="CZ19">
        <f>AF19</f>
        <v>138.54</v>
      </c>
      <c r="DA19">
        <f>AJ19</f>
        <v>1</v>
      </c>
      <c r="DB19">
        <v>0</v>
      </c>
    </row>
    <row r="20" spans="1:106" x14ac:dyDescent="0.2">
      <c r="A20">
        <f>ROW(Source!A28)</f>
        <v>28</v>
      </c>
      <c r="B20">
        <v>34652951</v>
      </c>
      <c r="C20">
        <v>34653043</v>
      </c>
      <c r="D20">
        <v>31527023</v>
      </c>
      <c r="E20">
        <v>1</v>
      </c>
      <c r="F20">
        <v>1</v>
      </c>
      <c r="G20">
        <v>1</v>
      </c>
      <c r="H20">
        <v>2</v>
      </c>
      <c r="I20" t="s">
        <v>431</v>
      </c>
      <c r="J20" t="s">
        <v>432</v>
      </c>
      <c r="K20" t="s">
        <v>433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W20">
        <v>0</v>
      </c>
      <c r="X20">
        <v>-2134233284</v>
      </c>
      <c r="Y20">
        <v>1.008</v>
      </c>
      <c r="AA20">
        <v>0</v>
      </c>
      <c r="AB20">
        <v>82.22</v>
      </c>
      <c r="AC20">
        <v>10.06</v>
      </c>
      <c r="AD20">
        <v>0</v>
      </c>
      <c r="AE20">
        <v>0</v>
      </c>
      <c r="AF20">
        <v>82.22</v>
      </c>
      <c r="AG20">
        <v>10.06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6</v>
      </c>
      <c r="AT20">
        <v>0.84</v>
      </c>
      <c r="AU20" t="s">
        <v>19</v>
      </c>
      <c r="AV20">
        <v>0</v>
      </c>
      <c r="AW20">
        <v>2</v>
      </c>
      <c r="AX20">
        <v>34653052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4.032</v>
      </c>
      <c r="CY20">
        <f>AB20</f>
        <v>82.22</v>
      </c>
      <c r="CZ20">
        <f>AF20</f>
        <v>82.22</v>
      </c>
      <c r="DA20">
        <f>AJ20</f>
        <v>1</v>
      </c>
      <c r="DB20">
        <v>0</v>
      </c>
    </row>
    <row r="21" spans="1:106" x14ac:dyDescent="0.2">
      <c r="A21">
        <f>ROW(Source!A28)</f>
        <v>28</v>
      </c>
      <c r="B21">
        <v>34652951</v>
      </c>
      <c r="C21">
        <v>34653043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426</v>
      </c>
      <c r="J21" t="s">
        <v>427</v>
      </c>
      <c r="K21" t="s">
        <v>428</v>
      </c>
      <c r="L21">
        <v>1368</v>
      </c>
      <c r="N21">
        <v>1011</v>
      </c>
      <c r="O21" t="s">
        <v>425</v>
      </c>
      <c r="P21" t="s">
        <v>425</v>
      </c>
      <c r="Q21">
        <v>1</v>
      </c>
      <c r="W21">
        <v>0</v>
      </c>
      <c r="X21">
        <v>1372534845</v>
      </c>
      <c r="Y21">
        <v>0.108</v>
      </c>
      <c r="AA21">
        <v>0</v>
      </c>
      <c r="AB21">
        <v>65.709999999999994</v>
      </c>
      <c r="AC21">
        <v>11.6</v>
      </c>
      <c r="AD21">
        <v>0</v>
      </c>
      <c r="AE21">
        <v>0</v>
      </c>
      <c r="AF21">
        <v>65.709999999999994</v>
      </c>
      <c r="AG21">
        <v>11.6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6</v>
      </c>
      <c r="AT21">
        <v>0.09</v>
      </c>
      <c r="AU21" t="s">
        <v>19</v>
      </c>
      <c r="AV21">
        <v>0</v>
      </c>
      <c r="AW21">
        <v>2</v>
      </c>
      <c r="AX21">
        <v>34653053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0.432</v>
      </c>
      <c r="CY21">
        <f>AB21</f>
        <v>65.709999999999994</v>
      </c>
      <c r="CZ21">
        <f>AF21</f>
        <v>65.709999999999994</v>
      </c>
      <c r="DA21">
        <f>AJ21</f>
        <v>1</v>
      </c>
      <c r="DB21">
        <v>0</v>
      </c>
    </row>
    <row r="22" spans="1:106" x14ac:dyDescent="0.2">
      <c r="A22">
        <f>ROW(Source!A29)</f>
        <v>29</v>
      </c>
      <c r="B22">
        <v>34652952</v>
      </c>
      <c r="C22">
        <v>34653043</v>
      </c>
      <c r="D22">
        <v>31709544</v>
      </c>
      <c r="E22">
        <v>1</v>
      </c>
      <c r="F22">
        <v>1</v>
      </c>
      <c r="G22">
        <v>1</v>
      </c>
      <c r="H22">
        <v>1</v>
      </c>
      <c r="I22" t="s">
        <v>417</v>
      </c>
      <c r="J22" t="s">
        <v>6</v>
      </c>
      <c r="K22" t="s">
        <v>418</v>
      </c>
      <c r="L22">
        <v>1191</v>
      </c>
      <c r="N22">
        <v>1013</v>
      </c>
      <c r="O22" t="s">
        <v>419</v>
      </c>
      <c r="P22" t="s">
        <v>419</v>
      </c>
      <c r="Q22">
        <v>1</v>
      </c>
      <c r="W22">
        <v>0</v>
      </c>
      <c r="X22">
        <v>145020957</v>
      </c>
      <c r="Y22">
        <v>2.1</v>
      </c>
      <c r="AA22">
        <v>0</v>
      </c>
      <c r="AB22">
        <v>0</v>
      </c>
      <c r="AC22">
        <v>0</v>
      </c>
      <c r="AD22">
        <v>165.98</v>
      </c>
      <c r="AE22">
        <v>0</v>
      </c>
      <c r="AF22">
        <v>0</v>
      </c>
      <c r="AG22">
        <v>0</v>
      </c>
      <c r="AH22">
        <v>9.07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1.75</v>
      </c>
      <c r="AU22" t="s">
        <v>19</v>
      </c>
      <c r="AV22">
        <v>1</v>
      </c>
      <c r="AW22">
        <v>2</v>
      </c>
      <c r="AX22">
        <v>34653049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8.4</v>
      </c>
      <c r="CY22">
        <f>AD22</f>
        <v>165.98</v>
      </c>
      <c r="CZ22">
        <f>AH22</f>
        <v>9.07</v>
      </c>
      <c r="DA22">
        <f>AL22</f>
        <v>18.3</v>
      </c>
      <c r="DB22">
        <v>0</v>
      </c>
    </row>
    <row r="23" spans="1:106" x14ac:dyDescent="0.2">
      <c r="A23">
        <f>ROW(Source!A29)</f>
        <v>29</v>
      </c>
      <c r="B23">
        <v>34652952</v>
      </c>
      <c r="C23">
        <v>34653043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420</v>
      </c>
      <c r="J23" t="s">
        <v>6</v>
      </c>
      <c r="K23" t="s">
        <v>421</v>
      </c>
      <c r="L23">
        <v>1191</v>
      </c>
      <c r="N23">
        <v>1013</v>
      </c>
      <c r="O23" t="s">
        <v>419</v>
      </c>
      <c r="P23" t="s">
        <v>419</v>
      </c>
      <c r="Q23">
        <v>1</v>
      </c>
      <c r="W23">
        <v>0</v>
      </c>
      <c r="X23">
        <v>-1417349443</v>
      </c>
      <c r="Y23">
        <v>1.89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1.89</v>
      </c>
      <c r="AU23" t="s">
        <v>6</v>
      </c>
      <c r="AV23">
        <v>2</v>
      </c>
      <c r="AW23">
        <v>2</v>
      </c>
      <c r="AX23">
        <v>34653050</v>
      </c>
      <c r="AY23">
        <v>1</v>
      </c>
      <c r="AZ23">
        <v>2048</v>
      </c>
      <c r="BA23">
        <v>23</v>
      </c>
      <c r="BB23">
        <v>2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-0.37799999999999989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7.56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2">
      <c r="A24">
        <f>ROW(Source!A29)</f>
        <v>29</v>
      </c>
      <c r="B24">
        <v>34652952</v>
      </c>
      <c r="C24">
        <v>34653043</v>
      </c>
      <c r="D24">
        <v>31526561</v>
      </c>
      <c r="E24">
        <v>1</v>
      </c>
      <c r="F24">
        <v>1</v>
      </c>
      <c r="G24">
        <v>1</v>
      </c>
      <c r="H24">
        <v>2</v>
      </c>
      <c r="I24" t="s">
        <v>422</v>
      </c>
      <c r="J24" t="s">
        <v>423</v>
      </c>
      <c r="K24" t="s">
        <v>424</v>
      </c>
      <c r="L24">
        <v>1368</v>
      </c>
      <c r="N24">
        <v>1011</v>
      </c>
      <c r="O24" t="s">
        <v>425</v>
      </c>
      <c r="P24" t="s">
        <v>425</v>
      </c>
      <c r="Q24">
        <v>1</v>
      </c>
      <c r="W24">
        <v>0</v>
      </c>
      <c r="X24">
        <v>-742200527</v>
      </c>
      <c r="Y24">
        <v>1.1519999999999999</v>
      </c>
      <c r="AA24">
        <v>0</v>
      </c>
      <c r="AB24">
        <v>1731.75</v>
      </c>
      <c r="AC24">
        <v>212.28</v>
      </c>
      <c r="AD24">
        <v>0</v>
      </c>
      <c r="AE24">
        <v>0</v>
      </c>
      <c r="AF24">
        <v>138.54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6</v>
      </c>
      <c r="AT24">
        <v>0.96</v>
      </c>
      <c r="AU24" t="s">
        <v>19</v>
      </c>
      <c r="AV24">
        <v>0</v>
      </c>
      <c r="AW24">
        <v>2</v>
      </c>
      <c r="AX24">
        <v>34653051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4.6079999999999997</v>
      </c>
      <c r="CY24">
        <f>AB24</f>
        <v>1731.75</v>
      </c>
      <c r="CZ24">
        <f>AF24</f>
        <v>138.54</v>
      </c>
      <c r="DA24">
        <f>AJ24</f>
        <v>12.5</v>
      </c>
      <c r="DB24">
        <v>0</v>
      </c>
    </row>
    <row r="25" spans="1:106" x14ac:dyDescent="0.2">
      <c r="A25">
        <f>ROW(Source!A29)</f>
        <v>29</v>
      </c>
      <c r="B25">
        <v>34652952</v>
      </c>
      <c r="C25">
        <v>34653043</v>
      </c>
      <c r="D25">
        <v>31527023</v>
      </c>
      <c r="E25">
        <v>1</v>
      </c>
      <c r="F25">
        <v>1</v>
      </c>
      <c r="G25">
        <v>1</v>
      </c>
      <c r="H25">
        <v>2</v>
      </c>
      <c r="I25" t="s">
        <v>431</v>
      </c>
      <c r="J25" t="s">
        <v>432</v>
      </c>
      <c r="K25" t="s">
        <v>433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W25">
        <v>0</v>
      </c>
      <c r="X25">
        <v>-2134233284</v>
      </c>
      <c r="Y25">
        <v>1.008</v>
      </c>
      <c r="AA25">
        <v>0</v>
      </c>
      <c r="AB25">
        <v>1027.75</v>
      </c>
      <c r="AC25">
        <v>184.1</v>
      </c>
      <c r="AD25">
        <v>0</v>
      </c>
      <c r="AE25">
        <v>0</v>
      </c>
      <c r="AF25">
        <v>82.22</v>
      </c>
      <c r="AG25">
        <v>10.06</v>
      </c>
      <c r="AH25">
        <v>0</v>
      </c>
      <c r="AI25">
        <v>1</v>
      </c>
      <c r="AJ25">
        <v>12.5</v>
      </c>
      <c r="AK25">
        <v>18.3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6</v>
      </c>
      <c r="AT25">
        <v>0.84</v>
      </c>
      <c r="AU25" t="s">
        <v>19</v>
      </c>
      <c r="AV25">
        <v>0</v>
      </c>
      <c r="AW25">
        <v>2</v>
      </c>
      <c r="AX25">
        <v>34653052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4.032</v>
      </c>
      <c r="CY25">
        <f>AB25</f>
        <v>1027.75</v>
      </c>
      <c r="CZ25">
        <f>AF25</f>
        <v>82.22</v>
      </c>
      <c r="DA25">
        <f>AJ25</f>
        <v>12.5</v>
      </c>
      <c r="DB25">
        <v>0</v>
      </c>
    </row>
    <row r="26" spans="1:106" x14ac:dyDescent="0.2">
      <c r="A26">
        <f>ROW(Source!A29)</f>
        <v>29</v>
      </c>
      <c r="B26">
        <v>34652952</v>
      </c>
      <c r="C26">
        <v>34653043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426</v>
      </c>
      <c r="J26" t="s">
        <v>427</v>
      </c>
      <c r="K26" t="s">
        <v>428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W26">
        <v>0</v>
      </c>
      <c r="X26">
        <v>1372534845</v>
      </c>
      <c r="Y26">
        <v>0.108</v>
      </c>
      <c r="AA26">
        <v>0</v>
      </c>
      <c r="AB26">
        <v>821.38</v>
      </c>
      <c r="AC26">
        <v>212.28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12.5</v>
      </c>
      <c r="AK26">
        <v>18.3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6</v>
      </c>
      <c r="AT26">
        <v>0.09</v>
      </c>
      <c r="AU26" t="s">
        <v>19</v>
      </c>
      <c r="AV26">
        <v>0</v>
      </c>
      <c r="AW26">
        <v>2</v>
      </c>
      <c r="AX26">
        <v>34653053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0.432</v>
      </c>
      <c r="CY26">
        <f>AB26</f>
        <v>821.38</v>
      </c>
      <c r="CZ26">
        <f>AF26</f>
        <v>65.709999999999994</v>
      </c>
      <c r="DA26">
        <f>AJ26</f>
        <v>12.5</v>
      </c>
      <c r="DB26">
        <v>0</v>
      </c>
    </row>
    <row r="27" spans="1:106" x14ac:dyDescent="0.2">
      <c r="A27">
        <f>ROW(Source!A30)</f>
        <v>30</v>
      </c>
      <c r="B27">
        <v>34652951</v>
      </c>
      <c r="C27">
        <v>34653054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434</v>
      </c>
      <c r="J27" t="s">
        <v>6</v>
      </c>
      <c r="K27" t="s">
        <v>435</v>
      </c>
      <c r="L27">
        <v>1191</v>
      </c>
      <c r="N27">
        <v>1013</v>
      </c>
      <c r="O27" t="s">
        <v>419</v>
      </c>
      <c r="P27" t="s">
        <v>419</v>
      </c>
      <c r="Q27">
        <v>1</v>
      </c>
      <c r="W27">
        <v>0</v>
      </c>
      <c r="X27">
        <v>-509590494</v>
      </c>
      <c r="Y27">
        <v>0.44</v>
      </c>
      <c r="AA27">
        <v>0</v>
      </c>
      <c r="AB27">
        <v>0</v>
      </c>
      <c r="AC27">
        <v>0</v>
      </c>
      <c r="AD27">
        <v>8.17</v>
      </c>
      <c r="AE27">
        <v>0</v>
      </c>
      <c r="AF27">
        <v>0</v>
      </c>
      <c r="AG27">
        <v>0</v>
      </c>
      <c r="AH27">
        <v>8.17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0.44</v>
      </c>
      <c r="AU27" t="s">
        <v>6</v>
      </c>
      <c r="AV27">
        <v>1</v>
      </c>
      <c r="AW27">
        <v>2</v>
      </c>
      <c r="AX27">
        <v>34653060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11</v>
      </c>
      <c r="CY27">
        <f>AD27</f>
        <v>8.17</v>
      </c>
      <c r="CZ27">
        <f>AH27</f>
        <v>8.17</v>
      </c>
      <c r="DA27">
        <f>AL27</f>
        <v>1</v>
      </c>
      <c r="DB27">
        <v>0</v>
      </c>
    </row>
    <row r="28" spans="1:106" x14ac:dyDescent="0.2">
      <c r="A28">
        <f>ROW(Source!A30)</f>
        <v>30</v>
      </c>
      <c r="B28">
        <v>34652951</v>
      </c>
      <c r="C28">
        <v>34653054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420</v>
      </c>
      <c r="J28" t="s">
        <v>6</v>
      </c>
      <c r="K28" t="s">
        <v>421</v>
      </c>
      <c r="L28">
        <v>1191</v>
      </c>
      <c r="N28">
        <v>1013</v>
      </c>
      <c r="O28" t="s">
        <v>419</v>
      </c>
      <c r="P28" t="s">
        <v>419</v>
      </c>
      <c r="Q28">
        <v>1</v>
      </c>
      <c r="W28">
        <v>0</v>
      </c>
      <c r="X28">
        <v>-1417349443</v>
      </c>
      <c r="Y28">
        <v>0.48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0.48</v>
      </c>
      <c r="AU28" t="s">
        <v>6</v>
      </c>
      <c r="AV28">
        <v>2</v>
      </c>
      <c r="AW28">
        <v>2</v>
      </c>
      <c r="AX28">
        <v>34653061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12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ROW(Source!A30)</f>
        <v>30</v>
      </c>
      <c r="B29">
        <v>34652951</v>
      </c>
      <c r="C29">
        <v>34653054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436</v>
      </c>
      <c r="J29" t="s">
        <v>437</v>
      </c>
      <c r="K29" t="s">
        <v>438</v>
      </c>
      <c r="L29">
        <v>1368</v>
      </c>
      <c r="N29">
        <v>1011</v>
      </c>
      <c r="O29" t="s">
        <v>425</v>
      </c>
      <c r="P29" t="s">
        <v>425</v>
      </c>
      <c r="Q29">
        <v>1</v>
      </c>
      <c r="W29">
        <v>0</v>
      </c>
      <c r="X29">
        <v>-1718674368</v>
      </c>
      <c r="Y29">
        <v>0.24</v>
      </c>
      <c r="AA29">
        <v>0</v>
      </c>
      <c r="AB29">
        <v>111.99</v>
      </c>
      <c r="AC29">
        <v>13.5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0.24</v>
      </c>
      <c r="AU29" t="s">
        <v>6</v>
      </c>
      <c r="AV29">
        <v>0</v>
      </c>
      <c r="AW29">
        <v>2</v>
      </c>
      <c r="AX29">
        <v>34653062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6</v>
      </c>
      <c r="CY29">
        <f>AB29</f>
        <v>111.99</v>
      </c>
      <c r="CZ29">
        <f>AF29</f>
        <v>111.99</v>
      </c>
      <c r="DA29">
        <f>AJ29</f>
        <v>1</v>
      </c>
      <c r="DB29">
        <v>0</v>
      </c>
    </row>
    <row r="30" spans="1:106" x14ac:dyDescent="0.2">
      <c r="A30">
        <f>ROW(Source!A30)</f>
        <v>30</v>
      </c>
      <c r="B30">
        <v>34652951</v>
      </c>
      <c r="C30">
        <v>34653054</v>
      </c>
      <c r="D30">
        <v>31528206</v>
      </c>
      <c r="E30">
        <v>1</v>
      </c>
      <c r="F30">
        <v>1</v>
      </c>
      <c r="G30">
        <v>1</v>
      </c>
      <c r="H30">
        <v>2</v>
      </c>
      <c r="I30" t="s">
        <v>439</v>
      </c>
      <c r="J30" t="s">
        <v>440</v>
      </c>
      <c r="K30" t="s">
        <v>441</v>
      </c>
      <c r="L30">
        <v>1368</v>
      </c>
      <c r="N30">
        <v>1011</v>
      </c>
      <c r="O30" t="s">
        <v>425</v>
      </c>
      <c r="P30" t="s">
        <v>425</v>
      </c>
      <c r="Q30">
        <v>1</v>
      </c>
      <c r="W30">
        <v>0</v>
      </c>
      <c r="X30">
        <v>-1566678675</v>
      </c>
      <c r="Y30">
        <v>0.24</v>
      </c>
      <c r="AA30">
        <v>0</v>
      </c>
      <c r="AB30">
        <v>4.01</v>
      </c>
      <c r="AC30">
        <v>0</v>
      </c>
      <c r="AD30">
        <v>0</v>
      </c>
      <c r="AE30">
        <v>0</v>
      </c>
      <c r="AF30">
        <v>4.01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0.24</v>
      </c>
      <c r="AU30" t="s">
        <v>6</v>
      </c>
      <c r="AV30">
        <v>0</v>
      </c>
      <c r="AW30">
        <v>2</v>
      </c>
      <c r="AX30">
        <v>34653063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6</v>
      </c>
      <c r="CY30">
        <f>AB30</f>
        <v>4.01</v>
      </c>
      <c r="CZ30">
        <f>AF30</f>
        <v>4.01</v>
      </c>
      <c r="DA30">
        <f>AJ30</f>
        <v>1</v>
      </c>
      <c r="DB30">
        <v>0</v>
      </c>
    </row>
    <row r="31" spans="1:106" x14ac:dyDescent="0.2">
      <c r="A31">
        <f>ROW(Source!A30)</f>
        <v>30</v>
      </c>
      <c r="B31">
        <v>34652951</v>
      </c>
      <c r="C31">
        <v>34653054</v>
      </c>
      <c r="D31">
        <v>31528255</v>
      </c>
      <c r="E31">
        <v>1</v>
      </c>
      <c r="F31">
        <v>1</v>
      </c>
      <c r="G31">
        <v>1</v>
      </c>
      <c r="H31">
        <v>2</v>
      </c>
      <c r="I31" t="s">
        <v>442</v>
      </c>
      <c r="J31" t="s">
        <v>443</v>
      </c>
      <c r="K31" t="s">
        <v>444</v>
      </c>
      <c r="L31">
        <v>1368</v>
      </c>
      <c r="N31">
        <v>1011</v>
      </c>
      <c r="O31" t="s">
        <v>425</v>
      </c>
      <c r="P31" t="s">
        <v>425</v>
      </c>
      <c r="Q31">
        <v>1</v>
      </c>
      <c r="W31">
        <v>0</v>
      </c>
      <c r="X31">
        <v>-1801140340</v>
      </c>
      <c r="Y31">
        <v>0.24</v>
      </c>
      <c r="AA31">
        <v>0</v>
      </c>
      <c r="AB31">
        <v>74.61</v>
      </c>
      <c r="AC31">
        <v>13.5</v>
      </c>
      <c r="AD31">
        <v>0</v>
      </c>
      <c r="AE31">
        <v>0</v>
      </c>
      <c r="AF31">
        <v>74.61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0.24</v>
      </c>
      <c r="AU31" t="s">
        <v>6</v>
      </c>
      <c r="AV31">
        <v>0</v>
      </c>
      <c r="AW31">
        <v>2</v>
      </c>
      <c r="AX31">
        <v>34653064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6</v>
      </c>
      <c r="CY31">
        <f>AB31</f>
        <v>74.61</v>
      </c>
      <c r="CZ31">
        <f>AF31</f>
        <v>74.61</v>
      </c>
      <c r="DA31">
        <f>AJ31</f>
        <v>1</v>
      </c>
      <c r="DB31">
        <v>0</v>
      </c>
    </row>
    <row r="32" spans="1:106" x14ac:dyDescent="0.2">
      <c r="A32">
        <f>ROW(Source!A31)</f>
        <v>31</v>
      </c>
      <c r="B32">
        <v>34652952</v>
      </c>
      <c r="C32">
        <v>34653054</v>
      </c>
      <c r="D32">
        <v>31711332</v>
      </c>
      <c r="E32">
        <v>1</v>
      </c>
      <c r="F32">
        <v>1</v>
      </c>
      <c r="G32">
        <v>1</v>
      </c>
      <c r="H32">
        <v>1</v>
      </c>
      <c r="I32" t="s">
        <v>434</v>
      </c>
      <c r="J32" t="s">
        <v>6</v>
      </c>
      <c r="K32" t="s">
        <v>435</v>
      </c>
      <c r="L32">
        <v>1191</v>
      </c>
      <c r="N32">
        <v>1013</v>
      </c>
      <c r="O32" t="s">
        <v>419</v>
      </c>
      <c r="P32" t="s">
        <v>419</v>
      </c>
      <c r="Q32">
        <v>1</v>
      </c>
      <c r="W32">
        <v>0</v>
      </c>
      <c r="X32">
        <v>-509590494</v>
      </c>
      <c r="Y32">
        <v>0.44</v>
      </c>
      <c r="AA32">
        <v>0</v>
      </c>
      <c r="AB32">
        <v>0</v>
      </c>
      <c r="AC32">
        <v>0</v>
      </c>
      <c r="AD32">
        <v>149.51</v>
      </c>
      <c r="AE32">
        <v>0</v>
      </c>
      <c r="AF32">
        <v>0</v>
      </c>
      <c r="AG32">
        <v>0</v>
      </c>
      <c r="AH32">
        <v>8.17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0.44</v>
      </c>
      <c r="AU32" t="s">
        <v>6</v>
      </c>
      <c r="AV32">
        <v>1</v>
      </c>
      <c r="AW32">
        <v>2</v>
      </c>
      <c r="AX32">
        <v>34653060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11</v>
      </c>
      <c r="CY32">
        <f>AD32</f>
        <v>149.51</v>
      </c>
      <c r="CZ32">
        <f>AH32</f>
        <v>8.17</v>
      </c>
      <c r="DA32">
        <f>AL32</f>
        <v>18.3</v>
      </c>
      <c r="DB32">
        <v>0</v>
      </c>
    </row>
    <row r="33" spans="1:106" x14ac:dyDescent="0.2">
      <c r="A33">
        <f>ROW(Source!A31)</f>
        <v>31</v>
      </c>
      <c r="B33">
        <v>34652952</v>
      </c>
      <c r="C33">
        <v>34653054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420</v>
      </c>
      <c r="J33" t="s">
        <v>6</v>
      </c>
      <c r="K33" t="s">
        <v>421</v>
      </c>
      <c r="L33">
        <v>1191</v>
      </c>
      <c r="N33">
        <v>1013</v>
      </c>
      <c r="O33" t="s">
        <v>419</v>
      </c>
      <c r="P33" t="s">
        <v>419</v>
      </c>
      <c r="Q33">
        <v>1</v>
      </c>
      <c r="W33">
        <v>0</v>
      </c>
      <c r="X33">
        <v>-1417349443</v>
      </c>
      <c r="Y33">
        <v>0.48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0.48</v>
      </c>
      <c r="AU33" t="s">
        <v>6</v>
      </c>
      <c r="AV33">
        <v>2</v>
      </c>
      <c r="AW33">
        <v>2</v>
      </c>
      <c r="AX33">
        <v>34653061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12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x14ac:dyDescent="0.2">
      <c r="A34">
        <f>ROW(Source!A31)</f>
        <v>31</v>
      </c>
      <c r="B34">
        <v>34652952</v>
      </c>
      <c r="C34">
        <v>34653054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436</v>
      </c>
      <c r="J34" t="s">
        <v>437</v>
      </c>
      <c r="K34" t="s">
        <v>438</v>
      </c>
      <c r="L34">
        <v>1368</v>
      </c>
      <c r="N34">
        <v>1011</v>
      </c>
      <c r="O34" t="s">
        <v>425</v>
      </c>
      <c r="P34" t="s">
        <v>425</v>
      </c>
      <c r="Q34">
        <v>1</v>
      </c>
      <c r="W34">
        <v>0</v>
      </c>
      <c r="X34">
        <v>-1718674368</v>
      </c>
      <c r="Y34">
        <v>0.24</v>
      </c>
      <c r="AA34">
        <v>0</v>
      </c>
      <c r="AB34">
        <v>1399.88</v>
      </c>
      <c r="AC34">
        <v>247.05</v>
      </c>
      <c r="AD34">
        <v>0</v>
      </c>
      <c r="AE34">
        <v>0</v>
      </c>
      <c r="AF34">
        <v>111.99</v>
      </c>
      <c r="AG34">
        <v>13.5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0.24</v>
      </c>
      <c r="AU34" t="s">
        <v>6</v>
      </c>
      <c r="AV34">
        <v>0</v>
      </c>
      <c r="AW34">
        <v>2</v>
      </c>
      <c r="AX34">
        <v>34653062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6</v>
      </c>
      <c r="CY34">
        <f>AB34</f>
        <v>1399.88</v>
      </c>
      <c r="CZ34">
        <f>AF34</f>
        <v>111.99</v>
      </c>
      <c r="DA34">
        <f>AJ34</f>
        <v>12.5</v>
      </c>
      <c r="DB34">
        <v>0</v>
      </c>
    </row>
    <row r="35" spans="1:106" x14ac:dyDescent="0.2">
      <c r="A35">
        <f>ROW(Source!A31)</f>
        <v>31</v>
      </c>
      <c r="B35">
        <v>34652952</v>
      </c>
      <c r="C35">
        <v>34653054</v>
      </c>
      <c r="D35">
        <v>31528206</v>
      </c>
      <c r="E35">
        <v>1</v>
      </c>
      <c r="F35">
        <v>1</v>
      </c>
      <c r="G35">
        <v>1</v>
      </c>
      <c r="H35">
        <v>2</v>
      </c>
      <c r="I35" t="s">
        <v>439</v>
      </c>
      <c r="J35" t="s">
        <v>440</v>
      </c>
      <c r="K35" t="s">
        <v>441</v>
      </c>
      <c r="L35">
        <v>1368</v>
      </c>
      <c r="N35">
        <v>1011</v>
      </c>
      <c r="O35" t="s">
        <v>425</v>
      </c>
      <c r="P35" t="s">
        <v>425</v>
      </c>
      <c r="Q35">
        <v>1</v>
      </c>
      <c r="W35">
        <v>0</v>
      </c>
      <c r="X35">
        <v>-1566678675</v>
      </c>
      <c r="Y35">
        <v>0.24</v>
      </c>
      <c r="AA35">
        <v>0</v>
      </c>
      <c r="AB35">
        <v>50.13</v>
      </c>
      <c r="AC35">
        <v>0</v>
      </c>
      <c r="AD35">
        <v>0</v>
      </c>
      <c r="AE35">
        <v>0</v>
      </c>
      <c r="AF35">
        <v>4.01</v>
      </c>
      <c r="AG35">
        <v>0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0.24</v>
      </c>
      <c r="AU35" t="s">
        <v>6</v>
      </c>
      <c r="AV35">
        <v>0</v>
      </c>
      <c r="AW35">
        <v>2</v>
      </c>
      <c r="AX35">
        <v>34653063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6</v>
      </c>
      <c r="CY35">
        <f>AB35</f>
        <v>50.13</v>
      </c>
      <c r="CZ35">
        <f>AF35</f>
        <v>4.01</v>
      </c>
      <c r="DA35">
        <f>AJ35</f>
        <v>12.5</v>
      </c>
      <c r="DB35">
        <v>0</v>
      </c>
    </row>
    <row r="36" spans="1:106" x14ac:dyDescent="0.2">
      <c r="A36">
        <f>ROW(Source!A31)</f>
        <v>31</v>
      </c>
      <c r="B36">
        <v>34652952</v>
      </c>
      <c r="C36">
        <v>34653054</v>
      </c>
      <c r="D36">
        <v>31528255</v>
      </c>
      <c r="E36">
        <v>1</v>
      </c>
      <c r="F36">
        <v>1</v>
      </c>
      <c r="G36">
        <v>1</v>
      </c>
      <c r="H36">
        <v>2</v>
      </c>
      <c r="I36" t="s">
        <v>442</v>
      </c>
      <c r="J36" t="s">
        <v>443</v>
      </c>
      <c r="K36" t="s">
        <v>444</v>
      </c>
      <c r="L36">
        <v>1368</v>
      </c>
      <c r="N36">
        <v>1011</v>
      </c>
      <c r="O36" t="s">
        <v>425</v>
      </c>
      <c r="P36" t="s">
        <v>425</v>
      </c>
      <c r="Q36">
        <v>1</v>
      </c>
      <c r="W36">
        <v>0</v>
      </c>
      <c r="X36">
        <v>-1801140340</v>
      </c>
      <c r="Y36">
        <v>0.24</v>
      </c>
      <c r="AA36">
        <v>0</v>
      </c>
      <c r="AB36">
        <v>932.63</v>
      </c>
      <c r="AC36">
        <v>247.05</v>
      </c>
      <c r="AD36">
        <v>0</v>
      </c>
      <c r="AE36">
        <v>0</v>
      </c>
      <c r="AF36">
        <v>74.61</v>
      </c>
      <c r="AG36">
        <v>13.5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0.24</v>
      </c>
      <c r="AU36" t="s">
        <v>6</v>
      </c>
      <c r="AV36">
        <v>0</v>
      </c>
      <c r="AW36">
        <v>2</v>
      </c>
      <c r="AX36">
        <v>34653064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6</v>
      </c>
      <c r="CY36">
        <f>AB36</f>
        <v>932.63</v>
      </c>
      <c r="CZ36">
        <f>AF36</f>
        <v>74.61</v>
      </c>
      <c r="DA36">
        <f>AJ36</f>
        <v>12.5</v>
      </c>
      <c r="DB36">
        <v>0</v>
      </c>
    </row>
    <row r="37" spans="1:106" x14ac:dyDescent="0.2">
      <c r="A37">
        <f>ROW(Source!A32)</f>
        <v>32</v>
      </c>
      <c r="B37">
        <v>34652951</v>
      </c>
      <c r="C37">
        <v>34653065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445</v>
      </c>
      <c r="J37" t="s">
        <v>6</v>
      </c>
      <c r="K37" t="s">
        <v>446</v>
      </c>
      <c r="L37">
        <v>1191</v>
      </c>
      <c r="N37">
        <v>1013</v>
      </c>
      <c r="O37" t="s">
        <v>419</v>
      </c>
      <c r="P37" t="s">
        <v>419</v>
      </c>
      <c r="Q37">
        <v>1</v>
      </c>
      <c r="W37">
        <v>0</v>
      </c>
      <c r="X37">
        <v>-719309759</v>
      </c>
      <c r="Y37">
        <v>4.5599999999999996</v>
      </c>
      <c r="AA37">
        <v>0</v>
      </c>
      <c r="AB37">
        <v>0</v>
      </c>
      <c r="AC37">
        <v>0</v>
      </c>
      <c r="AD37">
        <v>8.86</v>
      </c>
      <c r="AE37">
        <v>0</v>
      </c>
      <c r="AF37">
        <v>0</v>
      </c>
      <c r="AG37">
        <v>0</v>
      </c>
      <c r="AH37">
        <v>8.86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6</v>
      </c>
      <c r="AT37">
        <v>3.8</v>
      </c>
      <c r="AU37" t="s">
        <v>19</v>
      </c>
      <c r="AV37">
        <v>1</v>
      </c>
      <c r="AW37">
        <v>2</v>
      </c>
      <c r="AX37">
        <v>34653084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Y37*Source!I32</f>
        <v>77.52</v>
      </c>
      <c r="CY37">
        <f>AD37</f>
        <v>8.86</v>
      </c>
      <c r="CZ37">
        <f>AH37</f>
        <v>8.86</v>
      </c>
      <c r="DA37">
        <f>AL37</f>
        <v>1</v>
      </c>
      <c r="DB37">
        <v>0</v>
      </c>
    </row>
    <row r="38" spans="1:106" x14ac:dyDescent="0.2">
      <c r="A38">
        <f>ROW(Source!A32)</f>
        <v>32</v>
      </c>
      <c r="B38">
        <v>34652951</v>
      </c>
      <c r="C38">
        <v>34653065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420</v>
      </c>
      <c r="J38" t="s">
        <v>6</v>
      </c>
      <c r="K38" t="s">
        <v>421</v>
      </c>
      <c r="L38">
        <v>1191</v>
      </c>
      <c r="N38">
        <v>1013</v>
      </c>
      <c r="O38" t="s">
        <v>419</v>
      </c>
      <c r="P38" t="s">
        <v>419</v>
      </c>
      <c r="Q38">
        <v>1</v>
      </c>
      <c r="W38">
        <v>0</v>
      </c>
      <c r="X38">
        <v>-1417349443</v>
      </c>
      <c r="Y38">
        <v>0.97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0.97</v>
      </c>
      <c r="AU38" t="s">
        <v>6</v>
      </c>
      <c r="AV38">
        <v>2</v>
      </c>
      <c r="AW38">
        <v>2</v>
      </c>
      <c r="AX38">
        <v>34653085</v>
      </c>
      <c r="AY38">
        <v>1</v>
      </c>
      <c r="AZ38">
        <v>2048</v>
      </c>
      <c r="BA38">
        <v>38</v>
      </c>
      <c r="BB38">
        <v>2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-0.19399999999999995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Y38*Source!I32</f>
        <v>16.489999999999998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ROW(Source!A32)</f>
        <v>32</v>
      </c>
      <c r="B39">
        <v>34652951</v>
      </c>
      <c r="C39">
        <v>34653065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422</v>
      </c>
      <c r="J39" t="s">
        <v>423</v>
      </c>
      <c r="K39" t="s">
        <v>424</v>
      </c>
      <c r="L39">
        <v>1368</v>
      </c>
      <c r="N39">
        <v>1011</v>
      </c>
      <c r="O39" t="s">
        <v>425</v>
      </c>
      <c r="P39" t="s">
        <v>425</v>
      </c>
      <c r="Q39">
        <v>1</v>
      </c>
      <c r="W39">
        <v>0</v>
      </c>
      <c r="X39">
        <v>-742200527</v>
      </c>
      <c r="Y39">
        <v>0.93599999999999994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6</v>
      </c>
      <c r="AT39">
        <v>0.78</v>
      </c>
      <c r="AU39" t="s">
        <v>19</v>
      </c>
      <c r="AV39">
        <v>0</v>
      </c>
      <c r="AW39">
        <v>2</v>
      </c>
      <c r="AX39">
        <v>34653086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Y39*Source!I32</f>
        <v>15.911999999999999</v>
      </c>
      <c r="CY39">
        <f>AB39</f>
        <v>138.54</v>
      </c>
      <c r="CZ39">
        <f>AF39</f>
        <v>138.54</v>
      </c>
      <c r="DA39">
        <f>AJ39</f>
        <v>1</v>
      </c>
      <c r="DB39">
        <v>0</v>
      </c>
    </row>
    <row r="40" spans="1:106" x14ac:dyDescent="0.2">
      <c r="A40">
        <f>ROW(Source!A32)</f>
        <v>32</v>
      </c>
      <c r="B40">
        <v>34652951</v>
      </c>
      <c r="C40">
        <v>34653065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426</v>
      </c>
      <c r="J40" t="s">
        <v>427</v>
      </c>
      <c r="K40" t="s">
        <v>428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W40">
        <v>0</v>
      </c>
      <c r="X40">
        <v>1372534845</v>
      </c>
      <c r="Y40">
        <v>0.22799999999999998</v>
      </c>
      <c r="AA40">
        <v>0</v>
      </c>
      <c r="AB40">
        <v>65.709999999999994</v>
      </c>
      <c r="AC40">
        <v>11.6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0.19</v>
      </c>
      <c r="AU40" t="s">
        <v>19</v>
      </c>
      <c r="AV40">
        <v>0</v>
      </c>
      <c r="AW40">
        <v>2</v>
      </c>
      <c r="AX40">
        <v>34653087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Y40*Source!I32</f>
        <v>3.8759999999999994</v>
      </c>
      <c r="CY40">
        <f>AB40</f>
        <v>65.709999999999994</v>
      </c>
      <c r="CZ40">
        <f>AF40</f>
        <v>65.709999999999994</v>
      </c>
      <c r="DA40">
        <f>AJ40</f>
        <v>1</v>
      </c>
      <c r="DB40">
        <v>0</v>
      </c>
    </row>
    <row r="41" spans="1:106" x14ac:dyDescent="0.2">
      <c r="A41">
        <f>ROW(Source!A32)</f>
        <v>32</v>
      </c>
      <c r="B41">
        <v>34652951</v>
      </c>
      <c r="C41">
        <v>34653065</v>
      </c>
      <c r="D41">
        <v>31450127</v>
      </c>
      <c r="E41">
        <v>1</v>
      </c>
      <c r="F41">
        <v>1</v>
      </c>
      <c r="G41">
        <v>1</v>
      </c>
      <c r="H41">
        <v>3</v>
      </c>
      <c r="I41" t="s">
        <v>60</v>
      </c>
      <c r="J41" t="s">
        <v>63</v>
      </c>
      <c r="K41" t="s">
        <v>61</v>
      </c>
      <c r="L41">
        <v>1346</v>
      </c>
      <c r="N41">
        <v>1009</v>
      </c>
      <c r="O41" t="s">
        <v>62</v>
      </c>
      <c r="P41" t="s">
        <v>62</v>
      </c>
      <c r="Q41">
        <v>1</v>
      </c>
      <c r="W41">
        <v>0</v>
      </c>
      <c r="X41">
        <v>813963326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34653091</v>
      </c>
      <c r="AY41">
        <v>2</v>
      </c>
      <c r="AZ41">
        <v>22528</v>
      </c>
      <c r="BA41">
        <v>44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Y41*Source!I32</f>
        <v>0</v>
      </c>
      <c r="CY41">
        <f t="shared" ref="CY41:CY54" si="0">AA41</f>
        <v>0</v>
      </c>
      <c r="CZ41">
        <f t="shared" ref="CZ41:CZ54" si="1">AE41</f>
        <v>0</v>
      </c>
      <c r="DA41">
        <f t="shared" ref="DA41:DA54" si="2">AI41</f>
        <v>1</v>
      </c>
      <c r="DB41">
        <v>0</v>
      </c>
    </row>
    <row r="42" spans="1:106" x14ac:dyDescent="0.2">
      <c r="A42">
        <f>ROW(Source!A32)</f>
        <v>32</v>
      </c>
      <c r="B42">
        <v>34652951</v>
      </c>
      <c r="C42">
        <v>34653065</v>
      </c>
      <c r="D42">
        <v>31453451</v>
      </c>
      <c r="E42">
        <v>1</v>
      </c>
      <c r="F42">
        <v>1</v>
      </c>
      <c r="G42">
        <v>1</v>
      </c>
      <c r="H42">
        <v>3</v>
      </c>
      <c r="I42" t="s">
        <v>66</v>
      </c>
      <c r="J42" t="s">
        <v>68</v>
      </c>
      <c r="K42" t="s">
        <v>67</v>
      </c>
      <c r="L42">
        <v>1354</v>
      </c>
      <c r="N42">
        <v>1010</v>
      </c>
      <c r="O42" t="s">
        <v>45</v>
      </c>
      <c r="P42" t="s">
        <v>45</v>
      </c>
      <c r="Q42">
        <v>1</v>
      </c>
      <c r="W42">
        <v>0</v>
      </c>
      <c r="X42">
        <v>139708595</v>
      </c>
      <c r="Y42">
        <v>0</v>
      </c>
      <c r="AA42">
        <v>3358.74</v>
      </c>
      <c r="AB42">
        <v>0</v>
      </c>
      <c r="AC42">
        <v>0</v>
      </c>
      <c r="AD42">
        <v>0</v>
      </c>
      <c r="AE42">
        <v>3358.74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34653092</v>
      </c>
      <c r="AY42">
        <v>1</v>
      </c>
      <c r="AZ42">
        <v>0</v>
      </c>
      <c r="BA42">
        <v>45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Y42*Source!I32</f>
        <v>0</v>
      </c>
      <c r="CY42">
        <f t="shared" si="0"/>
        <v>3358.74</v>
      </c>
      <c r="CZ42">
        <f t="shared" si="1"/>
        <v>3358.74</v>
      </c>
      <c r="DA42">
        <f t="shared" si="2"/>
        <v>1</v>
      </c>
      <c r="DB42">
        <v>0</v>
      </c>
    </row>
    <row r="43" spans="1:106" x14ac:dyDescent="0.2">
      <c r="A43">
        <f>ROW(Source!A32)</f>
        <v>32</v>
      </c>
      <c r="B43">
        <v>34652951</v>
      </c>
      <c r="C43">
        <v>34653065</v>
      </c>
      <c r="D43">
        <v>31443366</v>
      </c>
      <c r="E43">
        <v>17</v>
      </c>
      <c r="F43">
        <v>1</v>
      </c>
      <c r="G43">
        <v>1</v>
      </c>
      <c r="H43">
        <v>3</v>
      </c>
      <c r="I43" t="s">
        <v>70</v>
      </c>
      <c r="J43" t="s">
        <v>6</v>
      </c>
      <c r="K43" t="s">
        <v>71</v>
      </c>
      <c r="L43">
        <v>1348</v>
      </c>
      <c r="N43">
        <v>1009</v>
      </c>
      <c r="O43" t="s">
        <v>72</v>
      </c>
      <c r="P43" t="s">
        <v>72</v>
      </c>
      <c r="Q43">
        <v>1000</v>
      </c>
      <c r="W43">
        <v>0</v>
      </c>
      <c r="X43">
        <v>1602794472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34653093</v>
      </c>
      <c r="AY43">
        <v>1</v>
      </c>
      <c r="AZ43">
        <v>0</v>
      </c>
      <c r="BA43">
        <v>46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0</v>
      </c>
      <c r="CY43">
        <f t="shared" si="0"/>
        <v>0</v>
      </c>
      <c r="CZ43">
        <f t="shared" si="1"/>
        <v>0</v>
      </c>
      <c r="DA43">
        <f t="shared" si="2"/>
        <v>1</v>
      </c>
      <c r="DB43">
        <v>0</v>
      </c>
    </row>
    <row r="44" spans="1:106" x14ac:dyDescent="0.2">
      <c r="A44">
        <f>ROW(Source!A32)</f>
        <v>32</v>
      </c>
      <c r="B44">
        <v>34652951</v>
      </c>
      <c r="C44">
        <v>34653065</v>
      </c>
      <c r="D44">
        <v>31440934</v>
      </c>
      <c r="E44">
        <v>17</v>
      </c>
      <c r="F44">
        <v>1</v>
      </c>
      <c r="G44">
        <v>1</v>
      </c>
      <c r="H44">
        <v>3</v>
      </c>
      <c r="I44" t="s">
        <v>76</v>
      </c>
      <c r="J44" t="s">
        <v>6</v>
      </c>
      <c r="K44" t="s">
        <v>77</v>
      </c>
      <c r="L44">
        <v>1346</v>
      </c>
      <c r="N44">
        <v>1009</v>
      </c>
      <c r="O44" t="s">
        <v>62</v>
      </c>
      <c r="P44" t="s">
        <v>62</v>
      </c>
      <c r="Q44">
        <v>1</v>
      </c>
      <c r="W44">
        <v>0</v>
      </c>
      <c r="X44">
        <v>-1111733769</v>
      </c>
      <c r="Y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34653094</v>
      </c>
      <c r="AY44">
        <v>1</v>
      </c>
      <c r="AZ44">
        <v>0</v>
      </c>
      <c r="BA44">
        <v>47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</v>
      </c>
      <c r="CY44">
        <f t="shared" si="0"/>
        <v>0</v>
      </c>
      <c r="CZ44">
        <f t="shared" si="1"/>
        <v>0</v>
      </c>
      <c r="DA44">
        <f t="shared" si="2"/>
        <v>1</v>
      </c>
      <c r="DB44">
        <v>0</v>
      </c>
    </row>
    <row r="45" spans="1:106" x14ac:dyDescent="0.2">
      <c r="A45">
        <f>ROW(Source!A32)</f>
        <v>32</v>
      </c>
      <c r="B45">
        <v>34652951</v>
      </c>
      <c r="C45">
        <v>34653065</v>
      </c>
      <c r="D45">
        <v>31443318</v>
      </c>
      <c r="E45">
        <v>17</v>
      </c>
      <c r="F45">
        <v>1</v>
      </c>
      <c r="G45">
        <v>1</v>
      </c>
      <c r="H45">
        <v>3</v>
      </c>
      <c r="I45" t="s">
        <v>79</v>
      </c>
      <c r="J45" t="s">
        <v>6</v>
      </c>
      <c r="K45" t="s">
        <v>80</v>
      </c>
      <c r="L45">
        <v>1348</v>
      </c>
      <c r="N45">
        <v>1009</v>
      </c>
      <c r="O45" t="s">
        <v>72</v>
      </c>
      <c r="P45" t="s">
        <v>72</v>
      </c>
      <c r="Q45">
        <v>1000</v>
      </c>
      <c r="W45">
        <v>0</v>
      </c>
      <c r="X45">
        <v>1613753229</v>
      </c>
      <c r="Y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34653095</v>
      </c>
      <c r="AY45">
        <v>1</v>
      </c>
      <c r="AZ45">
        <v>0</v>
      </c>
      <c r="BA45">
        <v>48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</v>
      </c>
      <c r="CY45">
        <f t="shared" si="0"/>
        <v>0</v>
      </c>
      <c r="CZ45">
        <f t="shared" si="1"/>
        <v>0</v>
      </c>
      <c r="DA45">
        <f t="shared" si="2"/>
        <v>1</v>
      </c>
      <c r="DB45">
        <v>0</v>
      </c>
    </row>
    <row r="46" spans="1:106" x14ac:dyDescent="0.2">
      <c r="A46">
        <f>ROW(Source!A32)</f>
        <v>32</v>
      </c>
      <c r="B46">
        <v>34652951</v>
      </c>
      <c r="C46">
        <v>34653065</v>
      </c>
      <c r="D46">
        <v>31482813</v>
      </c>
      <c r="E46">
        <v>1</v>
      </c>
      <c r="F46">
        <v>1</v>
      </c>
      <c r="G46">
        <v>1</v>
      </c>
      <c r="H46">
        <v>3</v>
      </c>
      <c r="I46" t="s">
        <v>82</v>
      </c>
      <c r="J46" t="s">
        <v>84</v>
      </c>
      <c r="K46" t="s">
        <v>83</v>
      </c>
      <c r="L46">
        <v>1348</v>
      </c>
      <c r="N46">
        <v>1009</v>
      </c>
      <c r="O46" t="s">
        <v>72</v>
      </c>
      <c r="P46" t="s">
        <v>72</v>
      </c>
      <c r="Q46">
        <v>1000</v>
      </c>
      <c r="W46">
        <v>0</v>
      </c>
      <c r="X46">
        <v>-1843346877</v>
      </c>
      <c r="Y46">
        <v>0</v>
      </c>
      <c r="AA46">
        <v>15707</v>
      </c>
      <c r="AB46">
        <v>0</v>
      </c>
      <c r="AC46">
        <v>0</v>
      </c>
      <c r="AD46">
        <v>0</v>
      </c>
      <c r="AE46">
        <v>15707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34653096</v>
      </c>
      <c r="AY46">
        <v>1</v>
      </c>
      <c r="AZ46">
        <v>6144</v>
      </c>
      <c r="BA46">
        <v>49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0</v>
      </c>
      <c r="CY46">
        <f t="shared" si="0"/>
        <v>15707</v>
      </c>
      <c r="CZ46">
        <f t="shared" si="1"/>
        <v>15707</v>
      </c>
      <c r="DA46">
        <f t="shared" si="2"/>
        <v>1</v>
      </c>
      <c r="DB46">
        <v>0</v>
      </c>
    </row>
    <row r="47" spans="1:106" x14ac:dyDescent="0.2">
      <c r="A47">
        <f>ROW(Source!A32)</f>
        <v>32</v>
      </c>
      <c r="B47">
        <v>34652951</v>
      </c>
      <c r="C47">
        <v>34653065</v>
      </c>
      <c r="D47">
        <v>31482963</v>
      </c>
      <c r="E47">
        <v>1</v>
      </c>
      <c r="F47">
        <v>1</v>
      </c>
      <c r="G47">
        <v>1</v>
      </c>
      <c r="H47">
        <v>3</v>
      </c>
      <c r="I47" t="s">
        <v>86</v>
      </c>
      <c r="J47" t="s">
        <v>88</v>
      </c>
      <c r="K47" t="s">
        <v>87</v>
      </c>
      <c r="L47">
        <v>1348</v>
      </c>
      <c r="N47">
        <v>1009</v>
      </c>
      <c r="O47" t="s">
        <v>72</v>
      </c>
      <c r="P47" t="s">
        <v>72</v>
      </c>
      <c r="Q47">
        <v>1000</v>
      </c>
      <c r="W47">
        <v>0</v>
      </c>
      <c r="X47">
        <v>654489916</v>
      </c>
      <c r="Y47">
        <v>0</v>
      </c>
      <c r="AA47">
        <v>9550.01</v>
      </c>
      <c r="AB47">
        <v>0</v>
      </c>
      <c r="AC47">
        <v>0</v>
      </c>
      <c r="AD47">
        <v>0</v>
      </c>
      <c r="AE47">
        <v>9550.01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34653097</v>
      </c>
      <c r="AY47">
        <v>1</v>
      </c>
      <c r="AZ47">
        <v>6144</v>
      </c>
      <c r="BA47">
        <v>50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Y47*Source!I32</f>
        <v>0</v>
      </c>
      <c r="CY47">
        <f t="shared" si="0"/>
        <v>9550.01</v>
      </c>
      <c r="CZ47">
        <f t="shared" si="1"/>
        <v>9550.01</v>
      </c>
      <c r="DA47">
        <f t="shared" si="2"/>
        <v>1</v>
      </c>
      <c r="DB47">
        <v>0</v>
      </c>
    </row>
    <row r="48" spans="1:106" x14ac:dyDescent="0.2">
      <c r="A48">
        <f>ROW(Source!A32)</f>
        <v>32</v>
      </c>
      <c r="B48">
        <v>34652951</v>
      </c>
      <c r="C48">
        <v>34653065</v>
      </c>
      <c r="D48">
        <v>31496699</v>
      </c>
      <c r="E48">
        <v>1</v>
      </c>
      <c r="F48">
        <v>1</v>
      </c>
      <c r="G48">
        <v>1</v>
      </c>
      <c r="H48">
        <v>3</v>
      </c>
      <c r="I48" t="s">
        <v>90</v>
      </c>
      <c r="J48" t="s">
        <v>93</v>
      </c>
      <c r="K48" t="s">
        <v>91</v>
      </c>
      <c r="L48">
        <v>1355</v>
      </c>
      <c r="N48">
        <v>1010</v>
      </c>
      <c r="O48" t="s">
        <v>92</v>
      </c>
      <c r="P48" t="s">
        <v>92</v>
      </c>
      <c r="Q48">
        <v>100</v>
      </c>
      <c r="W48">
        <v>0</v>
      </c>
      <c r="X48">
        <v>1556400765</v>
      </c>
      <c r="Y48">
        <v>0</v>
      </c>
      <c r="AA48">
        <v>610</v>
      </c>
      <c r="AB48">
        <v>0</v>
      </c>
      <c r="AC48">
        <v>0</v>
      </c>
      <c r="AD48">
        <v>0</v>
      </c>
      <c r="AE48">
        <v>610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34653098</v>
      </c>
      <c r="AY48">
        <v>1</v>
      </c>
      <c r="AZ48">
        <v>6144</v>
      </c>
      <c r="BA48">
        <v>51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Y48*Source!I32</f>
        <v>0</v>
      </c>
      <c r="CY48">
        <f t="shared" si="0"/>
        <v>610</v>
      </c>
      <c r="CZ48">
        <f t="shared" si="1"/>
        <v>610</v>
      </c>
      <c r="DA48">
        <f t="shared" si="2"/>
        <v>1</v>
      </c>
      <c r="DB48">
        <v>0</v>
      </c>
    </row>
    <row r="49" spans="1:106" x14ac:dyDescent="0.2">
      <c r="A49">
        <f>ROW(Source!A32)</f>
        <v>32</v>
      </c>
      <c r="B49">
        <v>34652951</v>
      </c>
      <c r="C49">
        <v>34653065</v>
      </c>
      <c r="D49">
        <v>31443118</v>
      </c>
      <c r="E49">
        <v>17</v>
      </c>
      <c r="F49">
        <v>1</v>
      </c>
      <c r="G49">
        <v>1</v>
      </c>
      <c r="H49">
        <v>3</v>
      </c>
      <c r="I49" t="s">
        <v>98</v>
      </c>
      <c r="J49" t="s">
        <v>6</v>
      </c>
      <c r="K49" t="s">
        <v>99</v>
      </c>
      <c r="L49">
        <v>1354</v>
      </c>
      <c r="N49">
        <v>1010</v>
      </c>
      <c r="O49" t="s">
        <v>45</v>
      </c>
      <c r="P49" t="s">
        <v>45</v>
      </c>
      <c r="Q49">
        <v>1</v>
      </c>
      <c r="W49">
        <v>0</v>
      </c>
      <c r="X49">
        <v>-1974579473</v>
      </c>
      <c r="Y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34653099</v>
      </c>
      <c r="AY49">
        <v>1</v>
      </c>
      <c r="AZ49">
        <v>0</v>
      </c>
      <c r="BA49">
        <v>52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Y49*Source!I32</f>
        <v>0</v>
      </c>
      <c r="CY49">
        <f t="shared" si="0"/>
        <v>0</v>
      </c>
      <c r="CZ49">
        <f t="shared" si="1"/>
        <v>0</v>
      </c>
      <c r="DA49">
        <f t="shared" si="2"/>
        <v>1</v>
      </c>
      <c r="DB49">
        <v>0</v>
      </c>
    </row>
    <row r="50" spans="1:106" x14ac:dyDescent="0.2">
      <c r="A50">
        <f>ROW(Source!A32)</f>
        <v>32</v>
      </c>
      <c r="B50">
        <v>34652951</v>
      </c>
      <c r="C50">
        <v>34653065</v>
      </c>
      <c r="D50">
        <v>31443369</v>
      </c>
      <c r="E50">
        <v>17</v>
      </c>
      <c r="F50">
        <v>1</v>
      </c>
      <c r="G50">
        <v>1</v>
      </c>
      <c r="H50">
        <v>3</v>
      </c>
      <c r="I50" t="s">
        <v>101</v>
      </c>
      <c r="J50" t="s">
        <v>6</v>
      </c>
      <c r="K50" t="s">
        <v>102</v>
      </c>
      <c r="L50">
        <v>1354</v>
      </c>
      <c r="N50">
        <v>1010</v>
      </c>
      <c r="O50" t="s">
        <v>45</v>
      </c>
      <c r="P50" t="s">
        <v>45</v>
      </c>
      <c r="Q50">
        <v>1</v>
      </c>
      <c r="W50">
        <v>0</v>
      </c>
      <c r="X50">
        <v>-1577809094</v>
      </c>
      <c r="Y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34653100</v>
      </c>
      <c r="AY50">
        <v>1</v>
      </c>
      <c r="AZ50">
        <v>0</v>
      </c>
      <c r="BA50">
        <v>53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Y50*Source!I32</f>
        <v>0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ROW(Source!A32)</f>
        <v>32</v>
      </c>
      <c r="B51">
        <v>34652951</v>
      </c>
      <c r="C51">
        <v>34653065</v>
      </c>
      <c r="D51">
        <v>31443336</v>
      </c>
      <c r="E51">
        <v>17</v>
      </c>
      <c r="F51">
        <v>1</v>
      </c>
      <c r="G51">
        <v>1</v>
      </c>
      <c r="H51">
        <v>3</v>
      </c>
      <c r="I51" t="s">
        <v>104</v>
      </c>
      <c r="J51" t="s">
        <v>6</v>
      </c>
      <c r="K51" t="s">
        <v>105</v>
      </c>
      <c r="L51">
        <v>1354</v>
      </c>
      <c r="N51">
        <v>1010</v>
      </c>
      <c r="O51" t="s">
        <v>45</v>
      </c>
      <c r="P51" t="s">
        <v>45</v>
      </c>
      <c r="Q51">
        <v>1</v>
      </c>
      <c r="W51">
        <v>0</v>
      </c>
      <c r="X51">
        <v>1584408094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34653101</v>
      </c>
      <c r="AY51">
        <v>1</v>
      </c>
      <c r="AZ51">
        <v>6144</v>
      </c>
      <c r="BA51">
        <v>54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Y51*Source!I32</f>
        <v>0</v>
      </c>
      <c r="CY51">
        <f t="shared" si="0"/>
        <v>0</v>
      </c>
      <c r="CZ51">
        <f t="shared" si="1"/>
        <v>0</v>
      </c>
      <c r="DA51">
        <f t="shared" si="2"/>
        <v>1</v>
      </c>
      <c r="DB51">
        <v>0</v>
      </c>
    </row>
    <row r="52" spans="1:106" x14ac:dyDescent="0.2">
      <c r="A52">
        <f>ROW(Source!A32)</f>
        <v>32</v>
      </c>
      <c r="B52">
        <v>34652951</v>
      </c>
      <c r="C52">
        <v>34653065</v>
      </c>
      <c r="D52">
        <v>0</v>
      </c>
      <c r="E52">
        <v>0</v>
      </c>
      <c r="F52">
        <v>1</v>
      </c>
      <c r="G52">
        <v>1</v>
      </c>
      <c r="H52">
        <v>3</v>
      </c>
      <c r="I52" t="s">
        <v>43</v>
      </c>
      <c r="J52" t="s">
        <v>46</v>
      </c>
      <c r="K52" t="s">
        <v>44</v>
      </c>
      <c r="L52">
        <v>1354</v>
      </c>
      <c r="N52">
        <v>1010</v>
      </c>
      <c r="O52" t="s">
        <v>45</v>
      </c>
      <c r="P52" t="s">
        <v>45</v>
      </c>
      <c r="Q52">
        <v>1</v>
      </c>
      <c r="W52">
        <v>0</v>
      </c>
      <c r="X52">
        <v>445135153</v>
      </c>
      <c r="Y52">
        <v>1</v>
      </c>
      <c r="AA52">
        <v>1016</v>
      </c>
      <c r="AB52">
        <v>0</v>
      </c>
      <c r="AC52">
        <v>0</v>
      </c>
      <c r="AD52">
        <v>0</v>
      </c>
      <c r="AE52">
        <v>1016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Y52*Source!I32</f>
        <v>17</v>
      </c>
      <c r="CY52">
        <f t="shared" si="0"/>
        <v>1016</v>
      </c>
      <c r="CZ52">
        <f t="shared" si="1"/>
        <v>1016</v>
      </c>
      <c r="DA52">
        <f t="shared" si="2"/>
        <v>1</v>
      </c>
      <c r="DB52">
        <v>0</v>
      </c>
    </row>
    <row r="53" spans="1:106" x14ac:dyDescent="0.2">
      <c r="A53">
        <f>ROW(Source!A32)</f>
        <v>32</v>
      </c>
      <c r="B53">
        <v>34652951</v>
      </c>
      <c r="C53">
        <v>34653065</v>
      </c>
      <c r="D53">
        <v>0</v>
      </c>
      <c r="E53">
        <v>0</v>
      </c>
      <c r="F53">
        <v>1</v>
      </c>
      <c r="G53">
        <v>1</v>
      </c>
      <c r="H53">
        <v>3</v>
      </c>
      <c r="I53" t="s">
        <v>43</v>
      </c>
      <c r="J53" t="s">
        <v>53</v>
      </c>
      <c r="K53" t="s">
        <v>52</v>
      </c>
      <c r="L53">
        <v>1354</v>
      </c>
      <c r="N53">
        <v>1010</v>
      </c>
      <c r="O53" t="s">
        <v>45</v>
      </c>
      <c r="P53" t="s">
        <v>45</v>
      </c>
      <c r="Q53">
        <v>1</v>
      </c>
      <c r="W53">
        <v>0</v>
      </c>
      <c r="X53">
        <v>600057312</v>
      </c>
      <c r="Y53">
        <v>1.470588</v>
      </c>
      <c r="AA53">
        <v>263.02999999999997</v>
      </c>
      <c r="AB53">
        <v>0</v>
      </c>
      <c r="AC53">
        <v>0</v>
      </c>
      <c r="AD53">
        <v>0</v>
      </c>
      <c r="AE53">
        <v>263.02999999999997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1.470588</v>
      </c>
      <c r="AU53" t="s">
        <v>6</v>
      </c>
      <c r="AV53">
        <v>0</v>
      </c>
      <c r="AW53">
        <v>1</v>
      </c>
      <c r="AX53">
        <v>-1</v>
      </c>
      <c r="AY53">
        <v>0</v>
      </c>
      <c r="AZ53">
        <v>0</v>
      </c>
      <c r="BA53" t="s">
        <v>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Y53*Source!I32</f>
        <v>24.999995999999999</v>
      </c>
      <c r="CY53">
        <f t="shared" si="0"/>
        <v>263.02999999999997</v>
      </c>
      <c r="CZ53">
        <f t="shared" si="1"/>
        <v>263.02999999999997</v>
      </c>
      <c r="DA53">
        <f t="shared" si="2"/>
        <v>1</v>
      </c>
      <c r="DB53">
        <v>0</v>
      </c>
    </row>
    <row r="54" spans="1:106" x14ac:dyDescent="0.2">
      <c r="A54">
        <f>ROW(Source!A32)</f>
        <v>32</v>
      </c>
      <c r="B54">
        <v>34652951</v>
      </c>
      <c r="C54">
        <v>34653065</v>
      </c>
      <c r="D54">
        <v>0</v>
      </c>
      <c r="E54">
        <v>0</v>
      </c>
      <c r="F54">
        <v>1</v>
      </c>
      <c r="G54">
        <v>1</v>
      </c>
      <c r="H54">
        <v>3</v>
      </c>
      <c r="I54" t="s">
        <v>43</v>
      </c>
      <c r="J54" t="s">
        <v>57</v>
      </c>
      <c r="K54" t="s">
        <v>56</v>
      </c>
      <c r="L54">
        <v>1354</v>
      </c>
      <c r="N54">
        <v>1010</v>
      </c>
      <c r="O54" t="s">
        <v>45</v>
      </c>
      <c r="P54" t="s">
        <v>45</v>
      </c>
      <c r="Q54">
        <v>1</v>
      </c>
      <c r="W54">
        <v>0</v>
      </c>
      <c r="X54">
        <v>-535556701</v>
      </c>
      <c r="Y54">
        <v>2.3529409999999999</v>
      </c>
      <c r="AA54">
        <v>17.440000000000001</v>
      </c>
      <c r="AB54">
        <v>0</v>
      </c>
      <c r="AC54">
        <v>0</v>
      </c>
      <c r="AD54">
        <v>0</v>
      </c>
      <c r="AE54">
        <v>17.440000000000001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1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2.3529409999999999</v>
      </c>
      <c r="AU54" t="s">
        <v>6</v>
      </c>
      <c r="AV54">
        <v>0</v>
      </c>
      <c r="AW54">
        <v>1</v>
      </c>
      <c r="AX54">
        <v>-1</v>
      </c>
      <c r="AY54">
        <v>0</v>
      </c>
      <c r="AZ54">
        <v>0</v>
      </c>
      <c r="BA54" t="s">
        <v>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Y54*Source!I32</f>
        <v>39.999997</v>
      </c>
      <c r="CY54">
        <f t="shared" si="0"/>
        <v>17.440000000000001</v>
      </c>
      <c r="CZ54">
        <f t="shared" si="1"/>
        <v>17.440000000000001</v>
      </c>
      <c r="DA54">
        <f t="shared" si="2"/>
        <v>1</v>
      </c>
      <c r="DB54">
        <v>0</v>
      </c>
    </row>
    <row r="55" spans="1:106" x14ac:dyDescent="0.2">
      <c r="A55">
        <f>ROW(Source!A33)</f>
        <v>33</v>
      </c>
      <c r="B55">
        <v>34652952</v>
      </c>
      <c r="C55">
        <v>34653065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445</v>
      </c>
      <c r="J55" t="s">
        <v>6</v>
      </c>
      <c r="K55" t="s">
        <v>446</v>
      </c>
      <c r="L55">
        <v>1191</v>
      </c>
      <c r="N55">
        <v>1013</v>
      </c>
      <c r="O55" t="s">
        <v>419</v>
      </c>
      <c r="P55" t="s">
        <v>419</v>
      </c>
      <c r="Q55">
        <v>1</v>
      </c>
      <c r="W55">
        <v>0</v>
      </c>
      <c r="X55">
        <v>-719309759</v>
      </c>
      <c r="Y55">
        <v>4.5599999999999996</v>
      </c>
      <c r="AA55">
        <v>0</v>
      </c>
      <c r="AB55">
        <v>0</v>
      </c>
      <c r="AC55">
        <v>0</v>
      </c>
      <c r="AD55">
        <v>162.13999999999999</v>
      </c>
      <c r="AE55">
        <v>0</v>
      </c>
      <c r="AF55">
        <v>0</v>
      </c>
      <c r="AG55">
        <v>0</v>
      </c>
      <c r="AH55">
        <v>8.86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3.8</v>
      </c>
      <c r="AU55" t="s">
        <v>19</v>
      </c>
      <c r="AV55">
        <v>1</v>
      </c>
      <c r="AW55">
        <v>2</v>
      </c>
      <c r="AX55">
        <v>34653084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Y55*Source!I33</f>
        <v>77.52</v>
      </c>
      <c r="CY55">
        <f>AD55</f>
        <v>162.13999999999999</v>
      </c>
      <c r="CZ55">
        <f>AH55</f>
        <v>8.86</v>
      </c>
      <c r="DA55">
        <f>AL55</f>
        <v>18.3</v>
      </c>
      <c r="DB55">
        <v>0</v>
      </c>
    </row>
    <row r="56" spans="1:106" x14ac:dyDescent="0.2">
      <c r="A56">
        <f>ROW(Source!A33)</f>
        <v>33</v>
      </c>
      <c r="B56">
        <v>34652952</v>
      </c>
      <c r="C56">
        <v>34653065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420</v>
      </c>
      <c r="J56" t="s">
        <v>6</v>
      </c>
      <c r="K56" t="s">
        <v>421</v>
      </c>
      <c r="L56">
        <v>1191</v>
      </c>
      <c r="N56">
        <v>1013</v>
      </c>
      <c r="O56" t="s">
        <v>419</v>
      </c>
      <c r="P56" t="s">
        <v>419</v>
      </c>
      <c r="Q56">
        <v>1</v>
      </c>
      <c r="W56">
        <v>0</v>
      </c>
      <c r="X56">
        <v>-1417349443</v>
      </c>
      <c r="Y56">
        <v>0.97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0.97</v>
      </c>
      <c r="AU56" t="s">
        <v>6</v>
      </c>
      <c r="AV56">
        <v>2</v>
      </c>
      <c r="AW56">
        <v>2</v>
      </c>
      <c r="AX56">
        <v>34653085</v>
      </c>
      <c r="AY56">
        <v>1</v>
      </c>
      <c r="AZ56">
        <v>2048</v>
      </c>
      <c r="BA56">
        <v>56</v>
      </c>
      <c r="BB56">
        <v>2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-0.19399999999999995</v>
      </c>
      <c r="BI56">
        <v>1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Y56*Source!I33</f>
        <v>16.489999999999998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ROW(Source!A33)</f>
        <v>33</v>
      </c>
      <c r="B57">
        <v>34652952</v>
      </c>
      <c r="C57">
        <v>34653065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422</v>
      </c>
      <c r="J57" t="s">
        <v>423</v>
      </c>
      <c r="K57" t="s">
        <v>424</v>
      </c>
      <c r="L57">
        <v>1368</v>
      </c>
      <c r="N57">
        <v>1011</v>
      </c>
      <c r="O57" t="s">
        <v>425</v>
      </c>
      <c r="P57" t="s">
        <v>425</v>
      </c>
      <c r="Q57">
        <v>1</v>
      </c>
      <c r="W57">
        <v>0</v>
      </c>
      <c r="X57">
        <v>-742200527</v>
      </c>
      <c r="Y57">
        <v>0.93599999999999994</v>
      </c>
      <c r="AA57">
        <v>0</v>
      </c>
      <c r="AB57">
        <v>1731.75</v>
      </c>
      <c r="AC57">
        <v>212.28</v>
      </c>
      <c r="AD57">
        <v>0</v>
      </c>
      <c r="AE57">
        <v>0</v>
      </c>
      <c r="AF57">
        <v>138.54</v>
      </c>
      <c r="AG57">
        <v>11.6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0.78</v>
      </c>
      <c r="AU57" t="s">
        <v>19</v>
      </c>
      <c r="AV57">
        <v>0</v>
      </c>
      <c r="AW57">
        <v>2</v>
      </c>
      <c r="AX57">
        <v>34653086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Y57*Source!I33</f>
        <v>15.911999999999999</v>
      </c>
      <c r="CY57">
        <f>AB57</f>
        <v>1731.75</v>
      </c>
      <c r="CZ57">
        <f>AF57</f>
        <v>138.54</v>
      </c>
      <c r="DA57">
        <f>AJ57</f>
        <v>12.5</v>
      </c>
      <c r="DB57">
        <v>0</v>
      </c>
    </row>
    <row r="58" spans="1:106" x14ac:dyDescent="0.2">
      <c r="A58">
        <f>ROW(Source!A33)</f>
        <v>33</v>
      </c>
      <c r="B58">
        <v>34652952</v>
      </c>
      <c r="C58">
        <v>34653065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426</v>
      </c>
      <c r="J58" t="s">
        <v>427</v>
      </c>
      <c r="K58" t="s">
        <v>428</v>
      </c>
      <c r="L58">
        <v>1368</v>
      </c>
      <c r="N58">
        <v>1011</v>
      </c>
      <c r="O58" t="s">
        <v>425</v>
      </c>
      <c r="P58" t="s">
        <v>425</v>
      </c>
      <c r="Q58">
        <v>1</v>
      </c>
      <c r="W58">
        <v>0</v>
      </c>
      <c r="X58">
        <v>1372534845</v>
      </c>
      <c r="Y58">
        <v>0.22799999999999998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6</v>
      </c>
      <c r="AT58">
        <v>0.19</v>
      </c>
      <c r="AU58" t="s">
        <v>19</v>
      </c>
      <c r="AV58">
        <v>0</v>
      </c>
      <c r="AW58">
        <v>2</v>
      </c>
      <c r="AX58">
        <v>34653087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Y58*Source!I33</f>
        <v>3.8759999999999994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ROW(Source!A33)</f>
        <v>33</v>
      </c>
      <c r="B59">
        <v>34652952</v>
      </c>
      <c r="C59">
        <v>34653065</v>
      </c>
      <c r="D59">
        <v>31450127</v>
      </c>
      <c r="E59">
        <v>1</v>
      </c>
      <c r="F59">
        <v>1</v>
      </c>
      <c r="G59">
        <v>1</v>
      </c>
      <c r="H59">
        <v>3</v>
      </c>
      <c r="I59" t="s">
        <v>60</v>
      </c>
      <c r="J59" t="s">
        <v>63</v>
      </c>
      <c r="K59" t="s">
        <v>61</v>
      </c>
      <c r="L59">
        <v>1346</v>
      </c>
      <c r="N59">
        <v>1009</v>
      </c>
      <c r="O59" t="s">
        <v>62</v>
      </c>
      <c r="P59" t="s">
        <v>62</v>
      </c>
      <c r="Q59">
        <v>1</v>
      </c>
      <c r="W59">
        <v>0</v>
      </c>
      <c r="X59">
        <v>813963326</v>
      </c>
      <c r="Y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7.5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34653091</v>
      </c>
      <c r="AY59">
        <v>2</v>
      </c>
      <c r="AZ59">
        <v>22528</v>
      </c>
      <c r="BA59">
        <v>62</v>
      </c>
      <c r="BB59">
        <v>3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Y59*Source!I33</f>
        <v>0</v>
      </c>
      <c r="CY59">
        <f t="shared" ref="CY59:CY72" si="3">AA59</f>
        <v>0</v>
      </c>
      <c r="CZ59">
        <f t="shared" ref="CZ59:CZ72" si="4">AE59</f>
        <v>0</v>
      </c>
      <c r="DA59">
        <f t="shared" ref="DA59:DA72" si="5">AI59</f>
        <v>7.5</v>
      </c>
      <c r="DB59">
        <v>0</v>
      </c>
    </row>
    <row r="60" spans="1:106" x14ac:dyDescent="0.2">
      <c r="A60">
        <f>ROW(Source!A33)</f>
        <v>33</v>
      </c>
      <c r="B60">
        <v>34652952</v>
      </c>
      <c r="C60">
        <v>34653065</v>
      </c>
      <c r="D60">
        <v>31453451</v>
      </c>
      <c r="E60">
        <v>1</v>
      </c>
      <c r="F60">
        <v>1</v>
      </c>
      <c r="G60">
        <v>1</v>
      </c>
      <c r="H60">
        <v>3</v>
      </c>
      <c r="I60" t="s">
        <v>66</v>
      </c>
      <c r="J60" t="s">
        <v>68</v>
      </c>
      <c r="K60" t="s">
        <v>67</v>
      </c>
      <c r="L60">
        <v>1354</v>
      </c>
      <c r="N60">
        <v>1010</v>
      </c>
      <c r="O60" t="s">
        <v>45</v>
      </c>
      <c r="P60" t="s">
        <v>45</v>
      </c>
      <c r="Q60">
        <v>1</v>
      </c>
      <c r="W60">
        <v>0</v>
      </c>
      <c r="X60">
        <v>139708595</v>
      </c>
      <c r="Y60">
        <v>0</v>
      </c>
      <c r="AA60">
        <v>25190.55</v>
      </c>
      <c r="AB60">
        <v>0</v>
      </c>
      <c r="AC60">
        <v>0</v>
      </c>
      <c r="AD60">
        <v>0</v>
      </c>
      <c r="AE60">
        <v>3358.74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1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34653092</v>
      </c>
      <c r="AY60">
        <v>1</v>
      </c>
      <c r="AZ60">
        <v>0</v>
      </c>
      <c r="BA60">
        <v>63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Y60*Source!I33</f>
        <v>0</v>
      </c>
      <c r="CY60">
        <f t="shared" si="3"/>
        <v>25190.55</v>
      </c>
      <c r="CZ60">
        <f t="shared" si="4"/>
        <v>3358.74</v>
      </c>
      <c r="DA60">
        <f t="shared" si="5"/>
        <v>7.5</v>
      </c>
      <c r="DB60">
        <v>0</v>
      </c>
    </row>
    <row r="61" spans="1:106" x14ac:dyDescent="0.2">
      <c r="A61">
        <f>ROW(Source!A33)</f>
        <v>33</v>
      </c>
      <c r="B61">
        <v>34652952</v>
      </c>
      <c r="C61">
        <v>34653065</v>
      </c>
      <c r="D61">
        <v>31443366</v>
      </c>
      <c r="E61">
        <v>17</v>
      </c>
      <c r="F61">
        <v>1</v>
      </c>
      <c r="G61">
        <v>1</v>
      </c>
      <c r="H61">
        <v>3</v>
      </c>
      <c r="I61" t="s">
        <v>70</v>
      </c>
      <c r="J61" t="s">
        <v>6</v>
      </c>
      <c r="K61" t="s">
        <v>71</v>
      </c>
      <c r="L61">
        <v>1348</v>
      </c>
      <c r="N61">
        <v>1009</v>
      </c>
      <c r="O61" t="s">
        <v>72</v>
      </c>
      <c r="P61" t="s">
        <v>72</v>
      </c>
      <c r="Q61">
        <v>1000</v>
      </c>
      <c r="W61">
        <v>0</v>
      </c>
      <c r="X61">
        <v>1602794472</v>
      </c>
      <c r="Y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1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34653093</v>
      </c>
      <c r="AY61">
        <v>1</v>
      </c>
      <c r="AZ61">
        <v>0</v>
      </c>
      <c r="BA61">
        <v>64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Y61*Source!I33</f>
        <v>0</v>
      </c>
      <c r="CY61">
        <f t="shared" si="3"/>
        <v>0</v>
      </c>
      <c r="CZ61">
        <f t="shared" si="4"/>
        <v>0</v>
      </c>
      <c r="DA61">
        <f t="shared" si="5"/>
        <v>7.5</v>
      </c>
      <c r="DB61">
        <v>0</v>
      </c>
    </row>
    <row r="62" spans="1:106" x14ac:dyDescent="0.2">
      <c r="A62">
        <f>ROW(Source!A33)</f>
        <v>33</v>
      </c>
      <c r="B62">
        <v>34652952</v>
      </c>
      <c r="C62">
        <v>34653065</v>
      </c>
      <c r="D62">
        <v>31440934</v>
      </c>
      <c r="E62">
        <v>17</v>
      </c>
      <c r="F62">
        <v>1</v>
      </c>
      <c r="G62">
        <v>1</v>
      </c>
      <c r="H62">
        <v>3</v>
      </c>
      <c r="I62" t="s">
        <v>76</v>
      </c>
      <c r="J62" t="s">
        <v>6</v>
      </c>
      <c r="K62" t="s">
        <v>77</v>
      </c>
      <c r="L62">
        <v>1346</v>
      </c>
      <c r="N62">
        <v>1009</v>
      </c>
      <c r="O62" t="s">
        <v>62</v>
      </c>
      <c r="P62" t="s">
        <v>62</v>
      </c>
      <c r="Q62">
        <v>1</v>
      </c>
      <c r="W62">
        <v>0</v>
      </c>
      <c r="X62">
        <v>-1111733769</v>
      </c>
      <c r="Y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34653094</v>
      </c>
      <c r="AY62">
        <v>1</v>
      </c>
      <c r="AZ62">
        <v>0</v>
      </c>
      <c r="BA62">
        <v>65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Y62*Source!I33</f>
        <v>0</v>
      </c>
      <c r="CY62">
        <f t="shared" si="3"/>
        <v>0</v>
      </c>
      <c r="CZ62">
        <f t="shared" si="4"/>
        <v>0</v>
      </c>
      <c r="DA62">
        <f t="shared" si="5"/>
        <v>7.5</v>
      </c>
      <c r="DB62">
        <v>0</v>
      </c>
    </row>
    <row r="63" spans="1:106" x14ac:dyDescent="0.2">
      <c r="A63">
        <f>ROW(Source!A33)</f>
        <v>33</v>
      </c>
      <c r="B63">
        <v>34652952</v>
      </c>
      <c r="C63">
        <v>34653065</v>
      </c>
      <c r="D63">
        <v>31443318</v>
      </c>
      <c r="E63">
        <v>17</v>
      </c>
      <c r="F63">
        <v>1</v>
      </c>
      <c r="G63">
        <v>1</v>
      </c>
      <c r="H63">
        <v>3</v>
      </c>
      <c r="I63" t="s">
        <v>79</v>
      </c>
      <c r="J63" t="s">
        <v>6</v>
      </c>
      <c r="K63" t="s">
        <v>80</v>
      </c>
      <c r="L63">
        <v>1348</v>
      </c>
      <c r="N63">
        <v>1009</v>
      </c>
      <c r="O63" t="s">
        <v>72</v>
      </c>
      <c r="P63" t="s">
        <v>72</v>
      </c>
      <c r="Q63">
        <v>1000</v>
      </c>
      <c r="W63">
        <v>0</v>
      </c>
      <c r="X63">
        <v>1613753229</v>
      </c>
      <c r="Y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34653095</v>
      </c>
      <c r="AY63">
        <v>1</v>
      </c>
      <c r="AZ63">
        <v>0</v>
      </c>
      <c r="BA63">
        <v>66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Y63*Source!I33</f>
        <v>0</v>
      </c>
      <c r="CY63">
        <f t="shared" si="3"/>
        <v>0</v>
      </c>
      <c r="CZ63">
        <f t="shared" si="4"/>
        <v>0</v>
      </c>
      <c r="DA63">
        <f t="shared" si="5"/>
        <v>7.5</v>
      </c>
      <c r="DB63">
        <v>0</v>
      </c>
    </row>
    <row r="64" spans="1:106" x14ac:dyDescent="0.2">
      <c r="A64">
        <f>ROW(Source!A33)</f>
        <v>33</v>
      </c>
      <c r="B64">
        <v>34652952</v>
      </c>
      <c r="C64">
        <v>34653065</v>
      </c>
      <c r="D64">
        <v>31482813</v>
      </c>
      <c r="E64">
        <v>1</v>
      </c>
      <c r="F64">
        <v>1</v>
      </c>
      <c r="G64">
        <v>1</v>
      </c>
      <c r="H64">
        <v>3</v>
      </c>
      <c r="I64" t="s">
        <v>82</v>
      </c>
      <c r="J64" t="s">
        <v>84</v>
      </c>
      <c r="K64" t="s">
        <v>83</v>
      </c>
      <c r="L64">
        <v>1348</v>
      </c>
      <c r="N64">
        <v>1009</v>
      </c>
      <c r="O64" t="s">
        <v>72</v>
      </c>
      <c r="P64" t="s">
        <v>72</v>
      </c>
      <c r="Q64">
        <v>1000</v>
      </c>
      <c r="W64">
        <v>0</v>
      </c>
      <c r="X64">
        <v>-1843346877</v>
      </c>
      <c r="Y64">
        <v>0</v>
      </c>
      <c r="AA64">
        <v>117802.5</v>
      </c>
      <c r="AB64">
        <v>0</v>
      </c>
      <c r="AC64">
        <v>0</v>
      </c>
      <c r="AD64">
        <v>0</v>
      </c>
      <c r="AE64">
        <v>15707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34653096</v>
      </c>
      <c r="AY64">
        <v>1</v>
      </c>
      <c r="AZ64">
        <v>6144</v>
      </c>
      <c r="BA64">
        <v>67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Y64*Source!I33</f>
        <v>0</v>
      </c>
      <c r="CY64">
        <f t="shared" si="3"/>
        <v>117802.5</v>
      </c>
      <c r="CZ64">
        <f t="shared" si="4"/>
        <v>15707</v>
      </c>
      <c r="DA64">
        <f t="shared" si="5"/>
        <v>7.5</v>
      </c>
      <c r="DB64">
        <v>0</v>
      </c>
    </row>
    <row r="65" spans="1:106" x14ac:dyDescent="0.2">
      <c r="A65">
        <f>ROW(Source!A33)</f>
        <v>33</v>
      </c>
      <c r="B65">
        <v>34652952</v>
      </c>
      <c r="C65">
        <v>34653065</v>
      </c>
      <c r="D65">
        <v>31482963</v>
      </c>
      <c r="E65">
        <v>1</v>
      </c>
      <c r="F65">
        <v>1</v>
      </c>
      <c r="G65">
        <v>1</v>
      </c>
      <c r="H65">
        <v>3</v>
      </c>
      <c r="I65" t="s">
        <v>86</v>
      </c>
      <c r="J65" t="s">
        <v>88</v>
      </c>
      <c r="K65" t="s">
        <v>87</v>
      </c>
      <c r="L65">
        <v>1348</v>
      </c>
      <c r="N65">
        <v>1009</v>
      </c>
      <c r="O65" t="s">
        <v>72</v>
      </c>
      <c r="P65" t="s">
        <v>72</v>
      </c>
      <c r="Q65">
        <v>1000</v>
      </c>
      <c r="W65">
        <v>0</v>
      </c>
      <c r="X65">
        <v>654489916</v>
      </c>
      <c r="Y65">
        <v>0</v>
      </c>
      <c r="AA65">
        <v>71625.08</v>
      </c>
      <c r="AB65">
        <v>0</v>
      </c>
      <c r="AC65">
        <v>0</v>
      </c>
      <c r="AD65">
        <v>0</v>
      </c>
      <c r="AE65">
        <v>9550.01</v>
      </c>
      <c r="AF65">
        <v>0</v>
      </c>
      <c r="AG65">
        <v>0</v>
      </c>
      <c r="AH65">
        <v>0</v>
      </c>
      <c r="AI65">
        <v>7.5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34653097</v>
      </c>
      <c r="AY65">
        <v>1</v>
      </c>
      <c r="AZ65">
        <v>6144</v>
      </c>
      <c r="BA65">
        <v>68</v>
      </c>
      <c r="BB65">
        <v>3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Y65*Source!I33</f>
        <v>0</v>
      </c>
      <c r="CY65">
        <f t="shared" si="3"/>
        <v>71625.08</v>
      </c>
      <c r="CZ65">
        <f t="shared" si="4"/>
        <v>9550.01</v>
      </c>
      <c r="DA65">
        <f t="shared" si="5"/>
        <v>7.5</v>
      </c>
      <c r="DB65">
        <v>0</v>
      </c>
    </row>
    <row r="66" spans="1:106" x14ac:dyDescent="0.2">
      <c r="A66">
        <f>ROW(Source!A33)</f>
        <v>33</v>
      </c>
      <c r="B66">
        <v>34652952</v>
      </c>
      <c r="C66">
        <v>34653065</v>
      </c>
      <c r="D66">
        <v>31496699</v>
      </c>
      <c r="E66">
        <v>1</v>
      </c>
      <c r="F66">
        <v>1</v>
      </c>
      <c r="G66">
        <v>1</v>
      </c>
      <c r="H66">
        <v>3</v>
      </c>
      <c r="I66" t="s">
        <v>90</v>
      </c>
      <c r="J66" t="s">
        <v>93</v>
      </c>
      <c r="K66" t="s">
        <v>91</v>
      </c>
      <c r="L66">
        <v>1355</v>
      </c>
      <c r="N66">
        <v>1010</v>
      </c>
      <c r="O66" t="s">
        <v>92</v>
      </c>
      <c r="P66" t="s">
        <v>92</v>
      </c>
      <c r="Q66">
        <v>100</v>
      </c>
      <c r="W66">
        <v>0</v>
      </c>
      <c r="X66">
        <v>1556400765</v>
      </c>
      <c r="Y66">
        <v>0</v>
      </c>
      <c r="AA66">
        <v>4575</v>
      </c>
      <c r="AB66">
        <v>0</v>
      </c>
      <c r="AC66">
        <v>0</v>
      </c>
      <c r="AD66">
        <v>0</v>
      </c>
      <c r="AE66">
        <v>610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34653098</v>
      </c>
      <c r="AY66">
        <v>1</v>
      </c>
      <c r="AZ66">
        <v>6144</v>
      </c>
      <c r="BA66">
        <v>69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Y66*Source!I33</f>
        <v>0</v>
      </c>
      <c r="CY66">
        <f t="shared" si="3"/>
        <v>4575</v>
      </c>
      <c r="CZ66">
        <f t="shared" si="4"/>
        <v>610</v>
      </c>
      <c r="DA66">
        <f t="shared" si="5"/>
        <v>7.5</v>
      </c>
      <c r="DB66">
        <v>0</v>
      </c>
    </row>
    <row r="67" spans="1:106" x14ac:dyDescent="0.2">
      <c r="A67">
        <f>ROW(Source!A33)</f>
        <v>33</v>
      </c>
      <c r="B67">
        <v>34652952</v>
      </c>
      <c r="C67">
        <v>34653065</v>
      </c>
      <c r="D67">
        <v>31443118</v>
      </c>
      <c r="E67">
        <v>17</v>
      </c>
      <c r="F67">
        <v>1</v>
      </c>
      <c r="G67">
        <v>1</v>
      </c>
      <c r="H67">
        <v>3</v>
      </c>
      <c r="I67" t="s">
        <v>98</v>
      </c>
      <c r="J67" t="s">
        <v>6</v>
      </c>
      <c r="K67" t="s">
        <v>99</v>
      </c>
      <c r="L67">
        <v>1354</v>
      </c>
      <c r="N67">
        <v>1010</v>
      </c>
      <c r="O67" t="s">
        <v>45</v>
      </c>
      <c r="P67" t="s">
        <v>45</v>
      </c>
      <c r="Q67">
        <v>1</v>
      </c>
      <c r="W67">
        <v>0</v>
      </c>
      <c r="X67">
        <v>-1974579473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7.5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34653099</v>
      </c>
      <c r="AY67">
        <v>1</v>
      </c>
      <c r="AZ67">
        <v>0</v>
      </c>
      <c r="BA67">
        <v>70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Y67*Source!I33</f>
        <v>0</v>
      </c>
      <c r="CY67">
        <f t="shared" si="3"/>
        <v>0</v>
      </c>
      <c r="CZ67">
        <f t="shared" si="4"/>
        <v>0</v>
      </c>
      <c r="DA67">
        <f t="shared" si="5"/>
        <v>7.5</v>
      </c>
      <c r="DB67">
        <v>0</v>
      </c>
    </row>
    <row r="68" spans="1:106" x14ac:dyDescent="0.2">
      <c r="A68">
        <f>ROW(Source!A33)</f>
        <v>33</v>
      </c>
      <c r="B68">
        <v>34652952</v>
      </c>
      <c r="C68">
        <v>34653065</v>
      </c>
      <c r="D68">
        <v>31443369</v>
      </c>
      <c r="E68">
        <v>17</v>
      </c>
      <c r="F68">
        <v>1</v>
      </c>
      <c r="G68">
        <v>1</v>
      </c>
      <c r="H68">
        <v>3</v>
      </c>
      <c r="I68" t="s">
        <v>101</v>
      </c>
      <c r="J68" t="s">
        <v>6</v>
      </c>
      <c r="K68" t="s">
        <v>102</v>
      </c>
      <c r="L68">
        <v>1354</v>
      </c>
      <c r="N68">
        <v>1010</v>
      </c>
      <c r="O68" t="s">
        <v>45</v>
      </c>
      <c r="P68" t="s">
        <v>45</v>
      </c>
      <c r="Q68">
        <v>1</v>
      </c>
      <c r="W68">
        <v>0</v>
      </c>
      <c r="X68">
        <v>-1577809094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7.5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34653100</v>
      </c>
      <c r="AY68">
        <v>1</v>
      </c>
      <c r="AZ68">
        <v>0</v>
      </c>
      <c r="BA68">
        <v>71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Y68*Source!I33</f>
        <v>0</v>
      </c>
      <c r="CY68">
        <f t="shared" si="3"/>
        <v>0</v>
      </c>
      <c r="CZ68">
        <f t="shared" si="4"/>
        <v>0</v>
      </c>
      <c r="DA68">
        <f t="shared" si="5"/>
        <v>7.5</v>
      </c>
      <c r="DB68">
        <v>0</v>
      </c>
    </row>
    <row r="69" spans="1:106" x14ac:dyDescent="0.2">
      <c r="A69">
        <f>ROW(Source!A33)</f>
        <v>33</v>
      </c>
      <c r="B69">
        <v>34652952</v>
      </c>
      <c r="C69">
        <v>34653065</v>
      </c>
      <c r="D69">
        <v>31443336</v>
      </c>
      <c r="E69">
        <v>17</v>
      </c>
      <c r="F69">
        <v>1</v>
      </c>
      <c r="G69">
        <v>1</v>
      </c>
      <c r="H69">
        <v>3</v>
      </c>
      <c r="I69" t="s">
        <v>104</v>
      </c>
      <c r="J69" t="s">
        <v>6</v>
      </c>
      <c r="K69" t="s">
        <v>105</v>
      </c>
      <c r="L69">
        <v>1354</v>
      </c>
      <c r="N69">
        <v>1010</v>
      </c>
      <c r="O69" t="s">
        <v>45</v>
      </c>
      <c r="P69" t="s">
        <v>45</v>
      </c>
      <c r="Q69">
        <v>1</v>
      </c>
      <c r="W69">
        <v>0</v>
      </c>
      <c r="X69">
        <v>1584408094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7.5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34653101</v>
      </c>
      <c r="AY69">
        <v>1</v>
      </c>
      <c r="AZ69">
        <v>6144</v>
      </c>
      <c r="BA69">
        <v>72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Y69*Source!I33</f>
        <v>0</v>
      </c>
      <c r="CY69">
        <f t="shared" si="3"/>
        <v>0</v>
      </c>
      <c r="CZ69">
        <f t="shared" si="4"/>
        <v>0</v>
      </c>
      <c r="DA69">
        <f t="shared" si="5"/>
        <v>7.5</v>
      </c>
      <c r="DB69">
        <v>0</v>
      </c>
    </row>
    <row r="70" spans="1:106" x14ac:dyDescent="0.2">
      <c r="A70">
        <f>ROW(Source!A33)</f>
        <v>33</v>
      </c>
      <c r="B70">
        <v>34652952</v>
      </c>
      <c r="C70">
        <v>34653065</v>
      </c>
      <c r="D70">
        <v>0</v>
      </c>
      <c r="E70">
        <v>0</v>
      </c>
      <c r="F70">
        <v>1</v>
      </c>
      <c r="G70">
        <v>1</v>
      </c>
      <c r="H70">
        <v>3</v>
      </c>
      <c r="I70" t="s">
        <v>43</v>
      </c>
      <c r="J70" t="s">
        <v>46</v>
      </c>
      <c r="K70" t="s">
        <v>44</v>
      </c>
      <c r="L70">
        <v>1354</v>
      </c>
      <c r="N70">
        <v>1010</v>
      </c>
      <c r="O70" t="s">
        <v>45</v>
      </c>
      <c r="P70" t="s">
        <v>45</v>
      </c>
      <c r="Q70">
        <v>1</v>
      </c>
      <c r="W70">
        <v>0</v>
      </c>
      <c r="X70">
        <v>445135153</v>
      </c>
      <c r="Y70">
        <v>1</v>
      </c>
      <c r="AA70">
        <v>7620</v>
      </c>
      <c r="AB70">
        <v>0</v>
      </c>
      <c r="AC70">
        <v>0</v>
      </c>
      <c r="AD70">
        <v>0</v>
      </c>
      <c r="AE70">
        <v>1016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1</v>
      </c>
      <c r="AU70" t="s">
        <v>6</v>
      </c>
      <c r="AV70">
        <v>0</v>
      </c>
      <c r="AW70">
        <v>1</v>
      </c>
      <c r="AX70">
        <v>-1</v>
      </c>
      <c r="AY70">
        <v>0</v>
      </c>
      <c r="AZ70">
        <v>0</v>
      </c>
      <c r="BA70" t="s">
        <v>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Y70*Source!I33</f>
        <v>17</v>
      </c>
      <c r="CY70">
        <f t="shared" si="3"/>
        <v>7620</v>
      </c>
      <c r="CZ70">
        <f t="shared" si="4"/>
        <v>1016</v>
      </c>
      <c r="DA70">
        <f t="shared" si="5"/>
        <v>7.5</v>
      </c>
      <c r="DB70">
        <v>0</v>
      </c>
    </row>
    <row r="71" spans="1:106" x14ac:dyDescent="0.2">
      <c r="A71">
        <f>ROW(Source!A33)</f>
        <v>33</v>
      </c>
      <c r="B71">
        <v>34652952</v>
      </c>
      <c r="C71">
        <v>34653065</v>
      </c>
      <c r="D71">
        <v>0</v>
      </c>
      <c r="E71">
        <v>0</v>
      </c>
      <c r="F71">
        <v>1</v>
      </c>
      <c r="G71">
        <v>1</v>
      </c>
      <c r="H71">
        <v>3</v>
      </c>
      <c r="I71" t="s">
        <v>43</v>
      </c>
      <c r="J71" t="s">
        <v>53</v>
      </c>
      <c r="K71" t="s">
        <v>52</v>
      </c>
      <c r="L71">
        <v>1354</v>
      </c>
      <c r="N71">
        <v>1010</v>
      </c>
      <c r="O71" t="s">
        <v>45</v>
      </c>
      <c r="P71" t="s">
        <v>45</v>
      </c>
      <c r="Q71">
        <v>1</v>
      </c>
      <c r="W71">
        <v>0</v>
      </c>
      <c r="X71">
        <v>600057312</v>
      </c>
      <c r="Y71">
        <v>1.470588</v>
      </c>
      <c r="AA71">
        <v>1972.75</v>
      </c>
      <c r="AB71">
        <v>0</v>
      </c>
      <c r="AC71">
        <v>0</v>
      </c>
      <c r="AD71">
        <v>0</v>
      </c>
      <c r="AE71">
        <v>263.02999999999997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1.470588</v>
      </c>
      <c r="AU71" t="s">
        <v>6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Y71*Source!I33</f>
        <v>24.999995999999999</v>
      </c>
      <c r="CY71">
        <f t="shared" si="3"/>
        <v>1972.75</v>
      </c>
      <c r="CZ71">
        <f t="shared" si="4"/>
        <v>263.02999999999997</v>
      </c>
      <c r="DA71">
        <f t="shared" si="5"/>
        <v>7.5</v>
      </c>
      <c r="DB71">
        <v>0</v>
      </c>
    </row>
    <row r="72" spans="1:106" x14ac:dyDescent="0.2">
      <c r="A72">
        <f>ROW(Source!A33)</f>
        <v>33</v>
      </c>
      <c r="B72">
        <v>34652952</v>
      </c>
      <c r="C72">
        <v>34653065</v>
      </c>
      <c r="D72">
        <v>0</v>
      </c>
      <c r="E72">
        <v>0</v>
      </c>
      <c r="F72">
        <v>1</v>
      </c>
      <c r="G72">
        <v>1</v>
      </c>
      <c r="H72">
        <v>3</v>
      </c>
      <c r="I72" t="s">
        <v>43</v>
      </c>
      <c r="J72" t="s">
        <v>57</v>
      </c>
      <c r="K72" t="s">
        <v>56</v>
      </c>
      <c r="L72">
        <v>1354</v>
      </c>
      <c r="N72">
        <v>1010</v>
      </c>
      <c r="O72" t="s">
        <v>45</v>
      </c>
      <c r="P72" t="s">
        <v>45</v>
      </c>
      <c r="Q72">
        <v>1</v>
      </c>
      <c r="W72">
        <v>0</v>
      </c>
      <c r="X72">
        <v>-535556701</v>
      </c>
      <c r="Y72">
        <v>2.3529409999999999</v>
      </c>
      <c r="AA72">
        <v>130.82</v>
      </c>
      <c r="AB72">
        <v>0</v>
      </c>
      <c r="AC72">
        <v>0</v>
      </c>
      <c r="AD72">
        <v>0</v>
      </c>
      <c r="AE72">
        <v>17.440000000000001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2.3529409999999999</v>
      </c>
      <c r="AU72" t="s">
        <v>6</v>
      </c>
      <c r="AV72">
        <v>0</v>
      </c>
      <c r="AW72">
        <v>1</v>
      </c>
      <c r="AX72">
        <v>-1</v>
      </c>
      <c r="AY72">
        <v>0</v>
      </c>
      <c r="AZ72">
        <v>0</v>
      </c>
      <c r="BA72" t="s">
        <v>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Y72*Source!I33</f>
        <v>39.999997</v>
      </c>
      <c r="CY72">
        <f t="shared" si="3"/>
        <v>130.82</v>
      </c>
      <c r="CZ72">
        <f t="shared" si="4"/>
        <v>17.440000000000001</v>
      </c>
      <c r="DA72">
        <f t="shared" si="5"/>
        <v>7.5</v>
      </c>
      <c r="DB72">
        <v>0</v>
      </c>
    </row>
    <row r="73" spans="1:106" x14ac:dyDescent="0.2">
      <c r="A73">
        <f>ROW(Source!A62)</f>
        <v>62</v>
      </c>
      <c r="B73">
        <v>34652951</v>
      </c>
      <c r="C73">
        <v>34653116</v>
      </c>
      <c r="D73">
        <v>31709594</v>
      </c>
      <c r="E73">
        <v>1</v>
      </c>
      <c r="F73">
        <v>1</v>
      </c>
      <c r="G73">
        <v>1</v>
      </c>
      <c r="H73">
        <v>1</v>
      </c>
      <c r="I73" t="s">
        <v>445</v>
      </c>
      <c r="J73" t="s">
        <v>6</v>
      </c>
      <c r="K73" t="s">
        <v>446</v>
      </c>
      <c r="L73">
        <v>1191</v>
      </c>
      <c r="N73">
        <v>1013</v>
      </c>
      <c r="O73" t="s">
        <v>419</v>
      </c>
      <c r="P73" t="s">
        <v>419</v>
      </c>
      <c r="Q73">
        <v>1</v>
      </c>
      <c r="W73">
        <v>0</v>
      </c>
      <c r="X73">
        <v>-719309759</v>
      </c>
      <c r="Y73">
        <v>9.48</v>
      </c>
      <c r="AA73">
        <v>0</v>
      </c>
      <c r="AB73">
        <v>0</v>
      </c>
      <c r="AC73">
        <v>0</v>
      </c>
      <c r="AD73">
        <v>8.86</v>
      </c>
      <c r="AE73">
        <v>0</v>
      </c>
      <c r="AF73">
        <v>0</v>
      </c>
      <c r="AG73">
        <v>0</v>
      </c>
      <c r="AH73">
        <v>8.86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6</v>
      </c>
      <c r="AT73">
        <v>7.9</v>
      </c>
      <c r="AU73" t="s">
        <v>19</v>
      </c>
      <c r="AV73">
        <v>1</v>
      </c>
      <c r="AW73">
        <v>2</v>
      </c>
      <c r="AX73">
        <v>34653136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Y73*Source!I62</f>
        <v>37.92</v>
      </c>
      <c r="CY73">
        <f>AD73</f>
        <v>8.86</v>
      </c>
      <c r="CZ73">
        <f>AH73</f>
        <v>8.86</v>
      </c>
      <c r="DA73">
        <f>AL73</f>
        <v>1</v>
      </c>
      <c r="DB73">
        <v>0</v>
      </c>
    </row>
    <row r="74" spans="1:106" x14ac:dyDescent="0.2">
      <c r="A74">
        <f>ROW(Source!A62)</f>
        <v>62</v>
      </c>
      <c r="B74">
        <v>34652951</v>
      </c>
      <c r="C74">
        <v>34653116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420</v>
      </c>
      <c r="J74" t="s">
        <v>6</v>
      </c>
      <c r="K74" t="s">
        <v>421</v>
      </c>
      <c r="L74">
        <v>1191</v>
      </c>
      <c r="N74">
        <v>1013</v>
      </c>
      <c r="O74" t="s">
        <v>419</v>
      </c>
      <c r="P74" t="s">
        <v>419</v>
      </c>
      <c r="Q74">
        <v>1</v>
      </c>
      <c r="W74">
        <v>0</v>
      </c>
      <c r="X74">
        <v>-1417349443</v>
      </c>
      <c r="Y74">
        <v>2.2599999999999998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2.2599999999999998</v>
      </c>
      <c r="AU74" t="s">
        <v>6</v>
      </c>
      <c r="AV74">
        <v>2</v>
      </c>
      <c r="AW74">
        <v>2</v>
      </c>
      <c r="AX74">
        <v>34653137</v>
      </c>
      <c r="AY74">
        <v>1</v>
      </c>
      <c r="AZ74">
        <v>2048</v>
      </c>
      <c r="BA74">
        <v>74</v>
      </c>
      <c r="BB74">
        <v>2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-0.45199999999999996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Y74*Source!I62</f>
        <v>9.0399999999999991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ROW(Source!A62)</f>
        <v>62</v>
      </c>
      <c r="B75">
        <v>34652951</v>
      </c>
      <c r="C75">
        <v>34653116</v>
      </c>
      <c r="D75">
        <v>31526561</v>
      </c>
      <c r="E75">
        <v>1</v>
      </c>
      <c r="F75">
        <v>1</v>
      </c>
      <c r="G75">
        <v>1</v>
      </c>
      <c r="H75">
        <v>2</v>
      </c>
      <c r="I75" t="s">
        <v>422</v>
      </c>
      <c r="J75" t="s">
        <v>423</v>
      </c>
      <c r="K75" t="s">
        <v>424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W75">
        <v>0</v>
      </c>
      <c r="X75">
        <v>-742200527</v>
      </c>
      <c r="Y75">
        <v>2.2320000000000002</v>
      </c>
      <c r="AA75">
        <v>0</v>
      </c>
      <c r="AB75">
        <v>138.54</v>
      </c>
      <c r="AC75">
        <v>11.6</v>
      </c>
      <c r="AD75">
        <v>0</v>
      </c>
      <c r="AE75">
        <v>0</v>
      </c>
      <c r="AF75">
        <v>138.54</v>
      </c>
      <c r="AG75">
        <v>11.6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1.86</v>
      </c>
      <c r="AU75" t="s">
        <v>19</v>
      </c>
      <c r="AV75">
        <v>0</v>
      </c>
      <c r="AW75">
        <v>2</v>
      </c>
      <c r="AX75">
        <v>34653138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Y75*Source!I62</f>
        <v>8.9280000000000008</v>
      </c>
      <c r="CY75">
        <f>AB75</f>
        <v>138.54</v>
      </c>
      <c r="CZ75">
        <f>AF75</f>
        <v>138.54</v>
      </c>
      <c r="DA75">
        <f>AJ75</f>
        <v>1</v>
      </c>
      <c r="DB75">
        <v>0</v>
      </c>
    </row>
    <row r="76" spans="1:106" x14ac:dyDescent="0.2">
      <c r="A76">
        <f>ROW(Source!A62)</f>
        <v>62</v>
      </c>
      <c r="B76">
        <v>34652951</v>
      </c>
      <c r="C76">
        <v>34653116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426</v>
      </c>
      <c r="J76" t="s">
        <v>427</v>
      </c>
      <c r="K76" t="s">
        <v>428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W76">
        <v>0</v>
      </c>
      <c r="X76">
        <v>1372534845</v>
      </c>
      <c r="Y76">
        <v>0.48</v>
      </c>
      <c r="AA76">
        <v>0</v>
      </c>
      <c r="AB76">
        <v>65.709999999999994</v>
      </c>
      <c r="AC76">
        <v>11.6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6</v>
      </c>
      <c r="AT76">
        <v>0.4</v>
      </c>
      <c r="AU76" t="s">
        <v>19</v>
      </c>
      <c r="AV76">
        <v>0</v>
      </c>
      <c r="AW76">
        <v>2</v>
      </c>
      <c r="AX76">
        <v>34653139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Y76*Source!I62</f>
        <v>1.92</v>
      </c>
      <c r="CY76">
        <f>AB76</f>
        <v>65.709999999999994</v>
      </c>
      <c r="CZ76">
        <f>AF76</f>
        <v>65.709999999999994</v>
      </c>
      <c r="DA76">
        <f>AJ76</f>
        <v>1</v>
      </c>
      <c r="DB76">
        <v>0</v>
      </c>
    </row>
    <row r="77" spans="1:106" x14ac:dyDescent="0.2">
      <c r="A77">
        <f>ROW(Source!A62)</f>
        <v>62</v>
      </c>
      <c r="B77">
        <v>34652951</v>
      </c>
      <c r="C77">
        <v>34653116</v>
      </c>
      <c r="D77">
        <v>31443366</v>
      </c>
      <c r="E77">
        <v>17</v>
      </c>
      <c r="F77">
        <v>1</v>
      </c>
      <c r="G77">
        <v>1</v>
      </c>
      <c r="H77">
        <v>3</v>
      </c>
      <c r="I77" t="s">
        <v>70</v>
      </c>
      <c r="J77" t="s">
        <v>6</v>
      </c>
      <c r="K77" t="s">
        <v>71</v>
      </c>
      <c r="L77">
        <v>1348</v>
      </c>
      <c r="N77">
        <v>1009</v>
      </c>
      <c r="O77" t="s">
        <v>72</v>
      </c>
      <c r="P77" t="s">
        <v>72</v>
      </c>
      <c r="Q77">
        <v>1000</v>
      </c>
      <c r="W77">
        <v>0</v>
      </c>
      <c r="X77">
        <v>1602794472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34653146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Y77*Source!I62</f>
        <v>0</v>
      </c>
      <c r="CY77">
        <f t="shared" ref="CY77:CY91" si="6">AA77</f>
        <v>0</v>
      </c>
      <c r="CZ77">
        <f t="shared" ref="CZ77:CZ91" si="7">AE77</f>
        <v>0</v>
      </c>
      <c r="DA77">
        <f t="shared" ref="DA77:DA91" si="8">AI77</f>
        <v>1</v>
      </c>
      <c r="DB77">
        <v>0</v>
      </c>
    </row>
    <row r="78" spans="1:106" x14ac:dyDescent="0.2">
      <c r="A78">
        <f>ROW(Source!A62)</f>
        <v>62</v>
      </c>
      <c r="B78">
        <v>34652951</v>
      </c>
      <c r="C78">
        <v>34653116</v>
      </c>
      <c r="D78">
        <v>31440934</v>
      </c>
      <c r="E78">
        <v>17</v>
      </c>
      <c r="F78">
        <v>1</v>
      </c>
      <c r="G78">
        <v>1</v>
      </c>
      <c r="H78">
        <v>3</v>
      </c>
      <c r="I78" t="s">
        <v>76</v>
      </c>
      <c r="J78" t="s">
        <v>6</v>
      </c>
      <c r="K78" t="s">
        <v>77</v>
      </c>
      <c r="L78">
        <v>1346</v>
      </c>
      <c r="N78">
        <v>1009</v>
      </c>
      <c r="O78" t="s">
        <v>62</v>
      </c>
      <c r="P78" t="s">
        <v>62</v>
      </c>
      <c r="Q78">
        <v>1</v>
      </c>
      <c r="W78">
        <v>0</v>
      </c>
      <c r="X78">
        <v>-1111733769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1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</v>
      </c>
      <c r="AU78" t="s">
        <v>6</v>
      </c>
      <c r="AV78">
        <v>0</v>
      </c>
      <c r="AW78">
        <v>2</v>
      </c>
      <c r="AX78">
        <v>34653147</v>
      </c>
      <c r="AY78">
        <v>1</v>
      </c>
      <c r="AZ78">
        <v>0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Y78*Source!I62</f>
        <v>0</v>
      </c>
      <c r="CY78">
        <f t="shared" si="6"/>
        <v>0</v>
      </c>
      <c r="CZ78">
        <f t="shared" si="7"/>
        <v>0</v>
      </c>
      <c r="DA78">
        <f t="shared" si="8"/>
        <v>1</v>
      </c>
      <c r="DB78">
        <v>0</v>
      </c>
    </row>
    <row r="79" spans="1:106" x14ac:dyDescent="0.2">
      <c r="A79">
        <f>ROW(Source!A62)</f>
        <v>62</v>
      </c>
      <c r="B79">
        <v>34652951</v>
      </c>
      <c r="C79">
        <v>34653116</v>
      </c>
      <c r="D79">
        <v>31443318</v>
      </c>
      <c r="E79">
        <v>17</v>
      </c>
      <c r="F79">
        <v>1</v>
      </c>
      <c r="G79">
        <v>1</v>
      </c>
      <c r="H79">
        <v>3</v>
      </c>
      <c r="I79" t="s">
        <v>79</v>
      </c>
      <c r="J79" t="s">
        <v>6</v>
      </c>
      <c r="K79" t="s">
        <v>80</v>
      </c>
      <c r="L79">
        <v>1348</v>
      </c>
      <c r="N79">
        <v>1009</v>
      </c>
      <c r="O79" t="s">
        <v>72</v>
      </c>
      <c r="P79" t="s">
        <v>72</v>
      </c>
      <c r="Q79">
        <v>1000</v>
      </c>
      <c r="W79">
        <v>0</v>
      </c>
      <c r="X79">
        <v>1613753229</v>
      </c>
      <c r="Y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1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34653148</v>
      </c>
      <c r="AY79">
        <v>1</v>
      </c>
      <c r="AZ79">
        <v>0</v>
      </c>
      <c r="BA79">
        <v>85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Y79*Source!I62</f>
        <v>0</v>
      </c>
      <c r="CY79">
        <f t="shared" si="6"/>
        <v>0</v>
      </c>
      <c r="CZ79">
        <f t="shared" si="7"/>
        <v>0</v>
      </c>
      <c r="DA79">
        <f t="shared" si="8"/>
        <v>1</v>
      </c>
      <c r="DB79">
        <v>0</v>
      </c>
    </row>
    <row r="80" spans="1:106" x14ac:dyDescent="0.2">
      <c r="A80">
        <f>ROW(Source!A62)</f>
        <v>62</v>
      </c>
      <c r="B80">
        <v>34652951</v>
      </c>
      <c r="C80">
        <v>34653116</v>
      </c>
      <c r="D80">
        <v>31482813</v>
      </c>
      <c r="E80">
        <v>1</v>
      </c>
      <c r="F80">
        <v>1</v>
      </c>
      <c r="G80">
        <v>1</v>
      </c>
      <c r="H80">
        <v>3</v>
      </c>
      <c r="I80" t="s">
        <v>82</v>
      </c>
      <c r="J80" t="s">
        <v>84</v>
      </c>
      <c r="K80" t="s">
        <v>83</v>
      </c>
      <c r="L80">
        <v>1348</v>
      </c>
      <c r="N80">
        <v>1009</v>
      </c>
      <c r="O80" t="s">
        <v>72</v>
      </c>
      <c r="P80" t="s">
        <v>72</v>
      </c>
      <c r="Q80">
        <v>1000</v>
      </c>
      <c r="W80">
        <v>0</v>
      </c>
      <c r="X80">
        <v>-1843346877</v>
      </c>
      <c r="Y80">
        <v>0</v>
      </c>
      <c r="AA80">
        <v>15707</v>
      </c>
      <c r="AB80">
        <v>0</v>
      </c>
      <c r="AC80">
        <v>0</v>
      </c>
      <c r="AD80">
        <v>0</v>
      </c>
      <c r="AE80">
        <v>15707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34653149</v>
      </c>
      <c r="AY80">
        <v>1</v>
      </c>
      <c r="AZ80">
        <v>6144</v>
      </c>
      <c r="BA80">
        <v>86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Y80*Source!I62</f>
        <v>0</v>
      </c>
      <c r="CY80">
        <f t="shared" si="6"/>
        <v>15707</v>
      </c>
      <c r="CZ80">
        <f t="shared" si="7"/>
        <v>15707</v>
      </c>
      <c r="DA80">
        <f t="shared" si="8"/>
        <v>1</v>
      </c>
      <c r="DB80">
        <v>0</v>
      </c>
    </row>
    <row r="81" spans="1:106" x14ac:dyDescent="0.2">
      <c r="A81">
        <f>ROW(Source!A62)</f>
        <v>62</v>
      </c>
      <c r="B81">
        <v>34652951</v>
      </c>
      <c r="C81">
        <v>34653116</v>
      </c>
      <c r="D81">
        <v>31482963</v>
      </c>
      <c r="E81">
        <v>1</v>
      </c>
      <c r="F81">
        <v>1</v>
      </c>
      <c r="G81">
        <v>1</v>
      </c>
      <c r="H81">
        <v>3</v>
      </c>
      <c r="I81" t="s">
        <v>86</v>
      </c>
      <c r="J81" t="s">
        <v>88</v>
      </c>
      <c r="K81" t="s">
        <v>87</v>
      </c>
      <c r="L81">
        <v>1348</v>
      </c>
      <c r="N81">
        <v>1009</v>
      </c>
      <c r="O81" t="s">
        <v>72</v>
      </c>
      <c r="P81" t="s">
        <v>72</v>
      </c>
      <c r="Q81">
        <v>1000</v>
      </c>
      <c r="W81">
        <v>0</v>
      </c>
      <c r="X81">
        <v>654489916</v>
      </c>
      <c r="Y81">
        <v>0</v>
      </c>
      <c r="AA81">
        <v>9550.01</v>
      </c>
      <c r="AB81">
        <v>0</v>
      </c>
      <c r="AC81">
        <v>0</v>
      </c>
      <c r="AD81">
        <v>0</v>
      </c>
      <c r="AE81">
        <v>9550.01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34653150</v>
      </c>
      <c r="AY81">
        <v>1</v>
      </c>
      <c r="AZ81">
        <v>6144</v>
      </c>
      <c r="BA81">
        <v>87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Y81*Source!I62</f>
        <v>0</v>
      </c>
      <c r="CY81">
        <f t="shared" si="6"/>
        <v>9550.01</v>
      </c>
      <c r="CZ81">
        <f t="shared" si="7"/>
        <v>9550.01</v>
      </c>
      <c r="DA81">
        <f t="shared" si="8"/>
        <v>1</v>
      </c>
      <c r="DB81">
        <v>0</v>
      </c>
    </row>
    <row r="82" spans="1:106" x14ac:dyDescent="0.2">
      <c r="A82">
        <f>ROW(Source!A62)</f>
        <v>62</v>
      </c>
      <c r="B82">
        <v>34652951</v>
      </c>
      <c r="C82">
        <v>34653116</v>
      </c>
      <c r="D82">
        <v>31496699</v>
      </c>
      <c r="E82">
        <v>1</v>
      </c>
      <c r="F82">
        <v>1</v>
      </c>
      <c r="G82">
        <v>1</v>
      </c>
      <c r="H82">
        <v>3</v>
      </c>
      <c r="I82" t="s">
        <v>90</v>
      </c>
      <c r="J82" t="s">
        <v>93</v>
      </c>
      <c r="K82" t="s">
        <v>91</v>
      </c>
      <c r="L82">
        <v>1355</v>
      </c>
      <c r="N82">
        <v>1010</v>
      </c>
      <c r="O82" t="s">
        <v>92</v>
      </c>
      <c r="P82" t="s">
        <v>92</v>
      </c>
      <c r="Q82">
        <v>100</v>
      </c>
      <c r="W82">
        <v>0</v>
      </c>
      <c r="X82">
        <v>1556400765</v>
      </c>
      <c r="Y82">
        <v>0</v>
      </c>
      <c r="AA82">
        <v>610</v>
      </c>
      <c r="AB82">
        <v>0</v>
      </c>
      <c r="AC82">
        <v>0</v>
      </c>
      <c r="AD82">
        <v>0</v>
      </c>
      <c r="AE82">
        <v>610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34653151</v>
      </c>
      <c r="AY82">
        <v>1</v>
      </c>
      <c r="AZ82">
        <v>6144</v>
      </c>
      <c r="BA82">
        <v>88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Y82*Source!I62</f>
        <v>0</v>
      </c>
      <c r="CY82">
        <f t="shared" si="6"/>
        <v>610</v>
      </c>
      <c r="CZ82">
        <f t="shared" si="7"/>
        <v>610</v>
      </c>
      <c r="DA82">
        <f t="shared" si="8"/>
        <v>1</v>
      </c>
      <c r="DB82">
        <v>0</v>
      </c>
    </row>
    <row r="83" spans="1:106" x14ac:dyDescent="0.2">
      <c r="A83">
        <f>ROW(Source!A62)</f>
        <v>62</v>
      </c>
      <c r="B83">
        <v>34652951</v>
      </c>
      <c r="C83">
        <v>34653116</v>
      </c>
      <c r="D83">
        <v>31443118</v>
      </c>
      <c r="E83">
        <v>17</v>
      </c>
      <c r="F83">
        <v>1</v>
      </c>
      <c r="G83">
        <v>1</v>
      </c>
      <c r="H83">
        <v>3</v>
      </c>
      <c r="I83" t="s">
        <v>98</v>
      </c>
      <c r="J83" t="s">
        <v>6</v>
      </c>
      <c r="K83" t="s">
        <v>99</v>
      </c>
      <c r="L83">
        <v>1354</v>
      </c>
      <c r="N83">
        <v>1010</v>
      </c>
      <c r="O83" t="s">
        <v>45</v>
      </c>
      <c r="P83" t="s">
        <v>45</v>
      </c>
      <c r="Q83">
        <v>1</v>
      </c>
      <c r="W83">
        <v>0</v>
      </c>
      <c r="X83">
        <v>-1974579473</v>
      </c>
      <c r="Y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34653152</v>
      </c>
      <c r="AY83">
        <v>1</v>
      </c>
      <c r="AZ83">
        <v>0</v>
      </c>
      <c r="BA83">
        <v>89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Y83*Source!I62</f>
        <v>0</v>
      </c>
      <c r="CY83">
        <f t="shared" si="6"/>
        <v>0</v>
      </c>
      <c r="CZ83">
        <f t="shared" si="7"/>
        <v>0</v>
      </c>
      <c r="DA83">
        <f t="shared" si="8"/>
        <v>1</v>
      </c>
      <c r="DB83">
        <v>0</v>
      </c>
    </row>
    <row r="84" spans="1:106" x14ac:dyDescent="0.2">
      <c r="A84">
        <f>ROW(Source!A62)</f>
        <v>62</v>
      </c>
      <c r="B84">
        <v>34652951</v>
      </c>
      <c r="C84">
        <v>34653116</v>
      </c>
      <c r="D84">
        <v>31443369</v>
      </c>
      <c r="E84">
        <v>17</v>
      </c>
      <c r="F84">
        <v>1</v>
      </c>
      <c r="G84">
        <v>1</v>
      </c>
      <c r="H84">
        <v>3</v>
      </c>
      <c r="I84" t="s">
        <v>101</v>
      </c>
      <c r="J84" t="s">
        <v>6</v>
      </c>
      <c r="K84" t="s">
        <v>102</v>
      </c>
      <c r="L84">
        <v>1354</v>
      </c>
      <c r="N84">
        <v>1010</v>
      </c>
      <c r="O84" t="s">
        <v>45</v>
      </c>
      <c r="P84" t="s">
        <v>45</v>
      </c>
      <c r="Q84">
        <v>1</v>
      </c>
      <c r="W84">
        <v>0</v>
      </c>
      <c r="X84">
        <v>-1577809094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34653153</v>
      </c>
      <c r="AY84">
        <v>1</v>
      </c>
      <c r="AZ84">
        <v>0</v>
      </c>
      <c r="BA84">
        <v>90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Y84*Source!I62</f>
        <v>0</v>
      </c>
      <c r="CY84">
        <f t="shared" si="6"/>
        <v>0</v>
      </c>
      <c r="CZ84">
        <f t="shared" si="7"/>
        <v>0</v>
      </c>
      <c r="DA84">
        <f t="shared" si="8"/>
        <v>1</v>
      </c>
      <c r="DB84">
        <v>0</v>
      </c>
    </row>
    <row r="85" spans="1:106" x14ac:dyDescent="0.2">
      <c r="A85">
        <f>ROW(Source!A62)</f>
        <v>62</v>
      </c>
      <c r="B85">
        <v>34652951</v>
      </c>
      <c r="C85">
        <v>34653116</v>
      </c>
      <c r="D85">
        <v>31443336</v>
      </c>
      <c r="E85">
        <v>17</v>
      </c>
      <c r="F85">
        <v>1</v>
      </c>
      <c r="G85">
        <v>1</v>
      </c>
      <c r="H85">
        <v>3</v>
      </c>
      <c r="I85" t="s">
        <v>104</v>
      </c>
      <c r="J85" t="s">
        <v>6</v>
      </c>
      <c r="K85" t="s">
        <v>105</v>
      </c>
      <c r="L85">
        <v>1354</v>
      </c>
      <c r="N85">
        <v>1010</v>
      </c>
      <c r="O85" t="s">
        <v>45</v>
      </c>
      <c r="P85" t="s">
        <v>45</v>
      </c>
      <c r="Q85">
        <v>1</v>
      </c>
      <c r="W85">
        <v>0</v>
      </c>
      <c r="X85">
        <v>1584408094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34653154</v>
      </c>
      <c r="AY85">
        <v>1</v>
      </c>
      <c r="AZ85">
        <v>6144</v>
      </c>
      <c r="BA85">
        <v>91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Y85*Source!I62</f>
        <v>0</v>
      </c>
      <c r="CY85">
        <f t="shared" si="6"/>
        <v>0</v>
      </c>
      <c r="CZ85">
        <f t="shared" si="7"/>
        <v>0</v>
      </c>
      <c r="DA85">
        <f t="shared" si="8"/>
        <v>1</v>
      </c>
      <c r="DB85">
        <v>0</v>
      </c>
    </row>
    <row r="86" spans="1:106" x14ac:dyDescent="0.2">
      <c r="A86">
        <f>ROW(Source!A62)</f>
        <v>62</v>
      </c>
      <c r="B86">
        <v>34652951</v>
      </c>
      <c r="C86">
        <v>34653116</v>
      </c>
      <c r="D86">
        <v>0</v>
      </c>
      <c r="E86">
        <v>0</v>
      </c>
      <c r="F86">
        <v>1</v>
      </c>
      <c r="G86">
        <v>1</v>
      </c>
      <c r="H86">
        <v>3</v>
      </c>
      <c r="I86" t="s">
        <v>43</v>
      </c>
      <c r="J86" t="s">
        <v>46</v>
      </c>
      <c r="K86" t="s">
        <v>56</v>
      </c>
      <c r="L86">
        <v>1354</v>
      </c>
      <c r="N86">
        <v>1010</v>
      </c>
      <c r="O86" t="s">
        <v>45</v>
      </c>
      <c r="P86" t="s">
        <v>45</v>
      </c>
      <c r="Q86">
        <v>1</v>
      </c>
      <c r="W86">
        <v>0</v>
      </c>
      <c r="X86">
        <v>-826412853</v>
      </c>
      <c r="Y86">
        <v>7.5</v>
      </c>
      <c r="AA86">
        <v>17.440000000000001</v>
      </c>
      <c r="AB86">
        <v>0</v>
      </c>
      <c r="AC86">
        <v>0</v>
      </c>
      <c r="AD86">
        <v>0</v>
      </c>
      <c r="AE86">
        <v>17.440000000000001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7.5</v>
      </c>
      <c r="AU86" t="s">
        <v>6</v>
      </c>
      <c r="AV86">
        <v>0</v>
      </c>
      <c r="AW86">
        <v>1</v>
      </c>
      <c r="AX86">
        <v>-1</v>
      </c>
      <c r="AY86">
        <v>0</v>
      </c>
      <c r="AZ86">
        <v>0</v>
      </c>
      <c r="BA86" t="s">
        <v>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Y86*Source!I62</f>
        <v>30</v>
      </c>
      <c r="CY86">
        <f t="shared" si="6"/>
        <v>17.440000000000001</v>
      </c>
      <c r="CZ86">
        <f t="shared" si="7"/>
        <v>17.440000000000001</v>
      </c>
      <c r="DA86">
        <f t="shared" si="8"/>
        <v>1</v>
      </c>
      <c r="DB86">
        <v>0</v>
      </c>
    </row>
    <row r="87" spans="1:106" x14ac:dyDescent="0.2">
      <c r="A87">
        <f>ROW(Source!A62)</f>
        <v>62</v>
      </c>
      <c r="B87">
        <v>34652951</v>
      </c>
      <c r="C87">
        <v>34653116</v>
      </c>
      <c r="D87">
        <v>0</v>
      </c>
      <c r="E87">
        <v>0</v>
      </c>
      <c r="F87">
        <v>1</v>
      </c>
      <c r="G87">
        <v>1</v>
      </c>
      <c r="H87">
        <v>3</v>
      </c>
      <c r="I87" t="s">
        <v>43</v>
      </c>
      <c r="J87" t="s">
        <v>53</v>
      </c>
      <c r="K87" t="s">
        <v>112</v>
      </c>
      <c r="L87">
        <v>1354</v>
      </c>
      <c r="N87">
        <v>1010</v>
      </c>
      <c r="O87" t="s">
        <v>45</v>
      </c>
      <c r="P87" t="s">
        <v>45</v>
      </c>
      <c r="Q87">
        <v>1</v>
      </c>
      <c r="W87">
        <v>0</v>
      </c>
      <c r="X87">
        <v>1625841604</v>
      </c>
      <c r="Y87">
        <v>1</v>
      </c>
      <c r="AA87">
        <v>154.72</v>
      </c>
      <c r="AB87">
        <v>0</v>
      </c>
      <c r="AC87">
        <v>0</v>
      </c>
      <c r="AD87">
        <v>0</v>
      </c>
      <c r="AE87">
        <v>154.72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1</v>
      </c>
      <c r="AU87" t="s">
        <v>6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Y87*Source!I62</f>
        <v>4</v>
      </c>
      <c r="CY87">
        <f t="shared" si="6"/>
        <v>154.72</v>
      </c>
      <c r="CZ87">
        <f t="shared" si="7"/>
        <v>154.72</v>
      </c>
      <c r="DA87">
        <f t="shared" si="8"/>
        <v>1</v>
      </c>
      <c r="DB87">
        <v>0</v>
      </c>
    </row>
    <row r="88" spans="1:106" x14ac:dyDescent="0.2">
      <c r="A88">
        <f>ROW(Source!A62)</f>
        <v>62</v>
      </c>
      <c r="B88">
        <v>34652951</v>
      </c>
      <c r="C88">
        <v>34653116</v>
      </c>
      <c r="D88">
        <v>0</v>
      </c>
      <c r="E88">
        <v>0</v>
      </c>
      <c r="F88">
        <v>1</v>
      </c>
      <c r="G88">
        <v>1</v>
      </c>
      <c r="H88">
        <v>3</v>
      </c>
      <c r="I88" t="s">
        <v>43</v>
      </c>
      <c r="J88" t="s">
        <v>57</v>
      </c>
      <c r="K88" t="s">
        <v>115</v>
      </c>
      <c r="L88">
        <v>1354</v>
      </c>
      <c r="N88">
        <v>1010</v>
      </c>
      <c r="O88" t="s">
        <v>45</v>
      </c>
      <c r="P88" t="s">
        <v>45</v>
      </c>
      <c r="Q88">
        <v>1</v>
      </c>
      <c r="W88">
        <v>0</v>
      </c>
      <c r="X88">
        <v>3738031</v>
      </c>
      <c r="Y88">
        <v>2</v>
      </c>
      <c r="AA88">
        <v>1016</v>
      </c>
      <c r="AB88">
        <v>0</v>
      </c>
      <c r="AC88">
        <v>0</v>
      </c>
      <c r="AD88">
        <v>0</v>
      </c>
      <c r="AE88">
        <v>1016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2</v>
      </c>
      <c r="AU88" t="s">
        <v>6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Y88*Source!I62</f>
        <v>8</v>
      </c>
      <c r="CY88">
        <f t="shared" si="6"/>
        <v>1016</v>
      </c>
      <c r="CZ88">
        <f t="shared" si="7"/>
        <v>1016</v>
      </c>
      <c r="DA88">
        <f t="shared" si="8"/>
        <v>1</v>
      </c>
      <c r="DB88">
        <v>0</v>
      </c>
    </row>
    <row r="89" spans="1:106" x14ac:dyDescent="0.2">
      <c r="A89">
        <f>ROW(Source!A62)</f>
        <v>62</v>
      </c>
      <c r="B89">
        <v>34652951</v>
      </c>
      <c r="C89">
        <v>34653116</v>
      </c>
      <c r="D89">
        <v>0</v>
      </c>
      <c r="E89">
        <v>0</v>
      </c>
      <c r="F89">
        <v>1</v>
      </c>
      <c r="G89">
        <v>1</v>
      </c>
      <c r="H89">
        <v>3</v>
      </c>
      <c r="I89" t="s">
        <v>43</v>
      </c>
      <c r="J89" t="s">
        <v>63</v>
      </c>
      <c r="K89" t="s">
        <v>117</v>
      </c>
      <c r="L89">
        <v>1354</v>
      </c>
      <c r="N89">
        <v>1010</v>
      </c>
      <c r="O89" t="s">
        <v>45</v>
      </c>
      <c r="P89" t="s">
        <v>45</v>
      </c>
      <c r="Q89">
        <v>1</v>
      </c>
      <c r="W89">
        <v>0</v>
      </c>
      <c r="X89">
        <v>-77438766</v>
      </c>
      <c r="Y89">
        <v>2</v>
      </c>
      <c r="AA89">
        <v>263.02999999999997</v>
      </c>
      <c r="AB89">
        <v>0</v>
      </c>
      <c r="AC89">
        <v>0</v>
      </c>
      <c r="AD89">
        <v>0</v>
      </c>
      <c r="AE89">
        <v>263.02999999999997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2</v>
      </c>
      <c r="AU89" t="s">
        <v>6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Y89*Source!I62</f>
        <v>8</v>
      </c>
      <c r="CY89">
        <f t="shared" si="6"/>
        <v>263.02999999999997</v>
      </c>
      <c r="CZ89">
        <f t="shared" si="7"/>
        <v>263.02999999999997</v>
      </c>
      <c r="DA89">
        <f t="shared" si="8"/>
        <v>1</v>
      </c>
      <c r="DB89">
        <v>0</v>
      </c>
    </row>
    <row r="90" spans="1:106" x14ac:dyDescent="0.2">
      <c r="A90">
        <f>ROW(Source!A62)</f>
        <v>62</v>
      </c>
      <c r="B90">
        <v>34652951</v>
      </c>
      <c r="C90">
        <v>34653116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43</v>
      </c>
      <c r="J90" t="s">
        <v>68</v>
      </c>
      <c r="K90" t="s">
        <v>119</v>
      </c>
      <c r="L90">
        <v>1346</v>
      </c>
      <c r="N90">
        <v>1009</v>
      </c>
      <c r="O90" t="s">
        <v>62</v>
      </c>
      <c r="P90" t="s">
        <v>62</v>
      </c>
      <c r="Q90">
        <v>1</v>
      </c>
      <c r="W90">
        <v>0</v>
      </c>
      <c r="X90">
        <v>-1209526017</v>
      </c>
      <c r="Y90">
        <v>7.5</v>
      </c>
      <c r="AA90">
        <v>6.03</v>
      </c>
      <c r="AB90">
        <v>0</v>
      </c>
      <c r="AC90">
        <v>0</v>
      </c>
      <c r="AD90">
        <v>0</v>
      </c>
      <c r="AE90">
        <v>6.03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7.5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Y90*Source!I62</f>
        <v>30</v>
      </c>
      <c r="CY90">
        <f t="shared" si="6"/>
        <v>6.03</v>
      </c>
      <c r="CZ90">
        <f t="shared" si="7"/>
        <v>6.03</v>
      </c>
      <c r="DA90">
        <f t="shared" si="8"/>
        <v>1</v>
      </c>
      <c r="DB90">
        <v>0</v>
      </c>
    </row>
    <row r="91" spans="1:106" x14ac:dyDescent="0.2">
      <c r="A91">
        <f>ROW(Source!A62)</f>
        <v>62</v>
      </c>
      <c r="B91">
        <v>34652951</v>
      </c>
      <c r="C91">
        <v>34653116</v>
      </c>
      <c r="D91">
        <v>0</v>
      </c>
      <c r="E91">
        <v>0</v>
      </c>
      <c r="F91">
        <v>1</v>
      </c>
      <c r="G91">
        <v>1</v>
      </c>
      <c r="H91">
        <v>3</v>
      </c>
      <c r="I91" t="s">
        <v>43</v>
      </c>
      <c r="J91" t="s">
        <v>6</v>
      </c>
      <c r="K91" t="s">
        <v>99</v>
      </c>
      <c r="L91">
        <v>1354</v>
      </c>
      <c r="N91">
        <v>1010</v>
      </c>
      <c r="O91" t="s">
        <v>45</v>
      </c>
      <c r="P91" t="s">
        <v>45</v>
      </c>
      <c r="Q91">
        <v>1</v>
      </c>
      <c r="W91">
        <v>0</v>
      </c>
      <c r="X91">
        <v>-71760896</v>
      </c>
      <c r="Y91">
        <v>10</v>
      </c>
      <c r="AA91">
        <v>37.520000000000003</v>
      </c>
      <c r="AB91">
        <v>0</v>
      </c>
      <c r="AC91">
        <v>0</v>
      </c>
      <c r="AD91">
        <v>0</v>
      </c>
      <c r="AE91">
        <v>37.520000000000003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10</v>
      </c>
      <c r="AU91" t="s">
        <v>6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Y91*Source!I62</f>
        <v>40</v>
      </c>
      <c r="CY91">
        <f t="shared" si="6"/>
        <v>37.520000000000003</v>
      </c>
      <c r="CZ91">
        <f t="shared" si="7"/>
        <v>37.520000000000003</v>
      </c>
      <c r="DA91">
        <f t="shared" si="8"/>
        <v>1</v>
      </c>
      <c r="DB91">
        <v>0</v>
      </c>
    </row>
    <row r="92" spans="1:106" x14ac:dyDescent="0.2">
      <c r="A92">
        <f>ROW(Source!A63)</f>
        <v>63</v>
      </c>
      <c r="B92">
        <v>34652952</v>
      </c>
      <c r="C92">
        <v>34653116</v>
      </c>
      <c r="D92">
        <v>31709594</v>
      </c>
      <c r="E92">
        <v>1</v>
      </c>
      <c r="F92">
        <v>1</v>
      </c>
      <c r="G92">
        <v>1</v>
      </c>
      <c r="H92">
        <v>1</v>
      </c>
      <c r="I92" t="s">
        <v>445</v>
      </c>
      <c r="J92" t="s">
        <v>6</v>
      </c>
      <c r="K92" t="s">
        <v>446</v>
      </c>
      <c r="L92">
        <v>1191</v>
      </c>
      <c r="N92">
        <v>1013</v>
      </c>
      <c r="O92" t="s">
        <v>419</v>
      </c>
      <c r="P92" t="s">
        <v>419</v>
      </c>
      <c r="Q92">
        <v>1</v>
      </c>
      <c r="W92">
        <v>0</v>
      </c>
      <c r="X92">
        <v>-719309759</v>
      </c>
      <c r="Y92">
        <v>9.48</v>
      </c>
      <c r="AA92">
        <v>0</v>
      </c>
      <c r="AB92">
        <v>0</v>
      </c>
      <c r="AC92">
        <v>0</v>
      </c>
      <c r="AD92">
        <v>162.13999999999999</v>
      </c>
      <c r="AE92">
        <v>0</v>
      </c>
      <c r="AF92">
        <v>0</v>
      </c>
      <c r="AG92">
        <v>0</v>
      </c>
      <c r="AH92">
        <v>8.86</v>
      </c>
      <c r="AI92">
        <v>1</v>
      </c>
      <c r="AJ92">
        <v>1</v>
      </c>
      <c r="AK92">
        <v>1</v>
      </c>
      <c r="AL92">
        <v>18.3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6</v>
      </c>
      <c r="AT92">
        <v>7.9</v>
      </c>
      <c r="AU92" t="s">
        <v>19</v>
      </c>
      <c r="AV92">
        <v>1</v>
      </c>
      <c r="AW92">
        <v>2</v>
      </c>
      <c r="AX92">
        <v>34653136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Y92*Source!I63</f>
        <v>37.92</v>
      </c>
      <c r="CY92">
        <f>AD92</f>
        <v>162.13999999999999</v>
      </c>
      <c r="CZ92">
        <f>AH92</f>
        <v>8.86</v>
      </c>
      <c r="DA92">
        <f>AL92</f>
        <v>18.3</v>
      </c>
      <c r="DB92">
        <v>0</v>
      </c>
    </row>
    <row r="93" spans="1:106" x14ac:dyDescent="0.2">
      <c r="A93">
        <f>ROW(Source!A63)</f>
        <v>63</v>
      </c>
      <c r="B93">
        <v>34652952</v>
      </c>
      <c r="C93">
        <v>34653116</v>
      </c>
      <c r="D93">
        <v>31709492</v>
      </c>
      <c r="E93">
        <v>1</v>
      </c>
      <c r="F93">
        <v>1</v>
      </c>
      <c r="G93">
        <v>1</v>
      </c>
      <c r="H93">
        <v>1</v>
      </c>
      <c r="I93" t="s">
        <v>420</v>
      </c>
      <c r="J93" t="s">
        <v>6</v>
      </c>
      <c r="K93" t="s">
        <v>421</v>
      </c>
      <c r="L93">
        <v>1191</v>
      </c>
      <c r="N93">
        <v>1013</v>
      </c>
      <c r="O93" t="s">
        <v>419</v>
      </c>
      <c r="P93" t="s">
        <v>419</v>
      </c>
      <c r="Q93">
        <v>1</v>
      </c>
      <c r="W93">
        <v>0</v>
      </c>
      <c r="X93">
        <v>-1417349443</v>
      </c>
      <c r="Y93">
        <v>2.2599999999999998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2.2599999999999998</v>
      </c>
      <c r="AU93" t="s">
        <v>6</v>
      </c>
      <c r="AV93">
        <v>2</v>
      </c>
      <c r="AW93">
        <v>2</v>
      </c>
      <c r="AX93">
        <v>34653137</v>
      </c>
      <c r="AY93">
        <v>1</v>
      </c>
      <c r="AZ93">
        <v>2048</v>
      </c>
      <c r="BA93">
        <v>93</v>
      </c>
      <c r="BB93">
        <v>2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-0.45199999999999996</v>
      </c>
      <c r="BI93">
        <v>1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Y93*Source!I63</f>
        <v>9.0399999999999991</v>
      </c>
      <c r="CY93">
        <f>AD93</f>
        <v>0</v>
      </c>
      <c r="CZ93">
        <f>AH93</f>
        <v>0</v>
      </c>
      <c r="DA93">
        <f>AL93</f>
        <v>1</v>
      </c>
      <c r="DB93">
        <v>0</v>
      </c>
    </row>
    <row r="94" spans="1:106" x14ac:dyDescent="0.2">
      <c r="A94">
        <f>ROW(Source!A63)</f>
        <v>63</v>
      </c>
      <c r="B94">
        <v>34652952</v>
      </c>
      <c r="C94">
        <v>34653116</v>
      </c>
      <c r="D94">
        <v>31526561</v>
      </c>
      <c r="E94">
        <v>1</v>
      </c>
      <c r="F94">
        <v>1</v>
      </c>
      <c r="G94">
        <v>1</v>
      </c>
      <c r="H94">
        <v>2</v>
      </c>
      <c r="I94" t="s">
        <v>422</v>
      </c>
      <c r="J94" t="s">
        <v>423</v>
      </c>
      <c r="K94" t="s">
        <v>424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W94">
        <v>0</v>
      </c>
      <c r="X94">
        <v>-742200527</v>
      </c>
      <c r="Y94">
        <v>2.2320000000000002</v>
      </c>
      <c r="AA94">
        <v>0</v>
      </c>
      <c r="AB94">
        <v>1731.75</v>
      </c>
      <c r="AC94">
        <v>212.28</v>
      </c>
      <c r="AD94">
        <v>0</v>
      </c>
      <c r="AE94">
        <v>0</v>
      </c>
      <c r="AF94">
        <v>138.54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6</v>
      </c>
      <c r="AT94">
        <v>1.86</v>
      </c>
      <c r="AU94" t="s">
        <v>19</v>
      </c>
      <c r="AV94">
        <v>0</v>
      </c>
      <c r="AW94">
        <v>2</v>
      </c>
      <c r="AX94">
        <v>34653138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Y94*Source!I63</f>
        <v>8.9280000000000008</v>
      </c>
      <c r="CY94">
        <f>AB94</f>
        <v>1731.75</v>
      </c>
      <c r="CZ94">
        <f>AF94</f>
        <v>138.54</v>
      </c>
      <c r="DA94">
        <f>AJ94</f>
        <v>12.5</v>
      </c>
      <c r="DB94">
        <v>0</v>
      </c>
    </row>
    <row r="95" spans="1:106" x14ac:dyDescent="0.2">
      <c r="A95">
        <f>ROW(Source!A63)</f>
        <v>63</v>
      </c>
      <c r="B95">
        <v>34652952</v>
      </c>
      <c r="C95">
        <v>34653116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426</v>
      </c>
      <c r="J95" t="s">
        <v>427</v>
      </c>
      <c r="K95" t="s">
        <v>428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W95">
        <v>0</v>
      </c>
      <c r="X95">
        <v>1372534845</v>
      </c>
      <c r="Y95">
        <v>0.48</v>
      </c>
      <c r="AA95">
        <v>0</v>
      </c>
      <c r="AB95">
        <v>821.38</v>
      </c>
      <c r="AC95">
        <v>212.28</v>
      </c>
      <c r="AD95">
        <v>0</v>
      </c>
      <c r="AE95">
        <v>0</v>
      </c>
      <c r="AF95">
        <v>65.709999999999994</v>
      </c>
      <c r="AG95">
        <v>11.6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0.4</v>
      </c>
      <c r="AU95" t="s">
        <v>19</v>
      </c>
      <c r="AV95">
        <v>0</v>
      </c>
      <c r="AW95">
        <v>2</v>
      </c>
      <c r="AX95">
        <v>34653139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Y95*Source!I63</f>
        <v>1.92</v>
      </c>
      <c r="CY95">
        <f>AB95</f>
        <v>821.38</v>
      </c>
      <c r="CZ95">
        <f>AF95</f>
        <v>65.709999999999994</v>
      </c>
      <c r="DA95">
        <f>AJ95</f>
        <v>12.5</v>
      </c>
      <c r="DB95">
        <v>0</v>
      </c>
    </row>
    <row r="96" spans="1:106" x14ac:dyDescent="0.2">
      <c r="A96">
        <f>ROW(Source!A63)</f>
        <v>63</v>
      </c>
      <c r="B96">
        <v>34652952</v>
      </c>
      <c r="C96">
        <v>34653116</v>
      </c>
      <c r="D96">
        <v>31443366</v>
      </c>
      <c r="E96">
        <v>17</v>
      </c>
      <c r="F96">
        <v>1</v>
      </c>
      <c r="G96">
        <v>1</v>
      </c>
      <c r="H96">
        <v>3</v>
      </c>
      <c r="I96" t="s">
        <v>70</v>
      </c>
      <c r="J96" t="s">
        <v>6</v>
      </c>
      <c r="K96" t="s">
        <v>71</v>
      </c>
      <c r="L96">
        <v>1348</v>
      </c>
      <c r="N96">
        <v>1009</v>
      </c>
      <c r="O96" t="s">
        <v>72</v>
      </c>
      <c r="P96" t="s">
        <v>72</v>
      </c>
      <c r="Q96">
        <v>1000</v>
      </c>
      <c r="W96">
        <v>0</v>
      </c>
      <c r="X96">
        <v>1602794472</v>
      </c>
      <c r="Y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1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0</v>
      </c>
      <c r="AU96" t="s">
        <v>6</v>
      </c>
      <c r="AV96">
        <v>0</v>
      </c>
      <c r="AW96">
        <v>2</v>
      </c>
      <c r="AX96">
        <v>34653146</v>
      </c>
      <c r="AY96">
        <v>1</v>
      </c>
      <c r="AZ96">
        <v>0</v>
      </c>
      <c r="BA96">
        <v>102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Y96*Source!I63</f>
        <v>0</v>
      </c>
      <c r="CY96">
        <f t="shared" ref="CY96:CY110" si="9">AA96</f>
        <v>0</v>
      </c>
      <c r="CZ96">
        <f t="shared" ref="CZ96:CZ110" si="10">AE96</f>
        <v>0</v>
      </c>
      <c r="DA96">
        <f t="shared" ref="DA96:DA110" si="11">AI96</f>
        <v>7.5</v>
      </c>
      <c r="DB96">
        <v>0</v>
      </c>
    </row>
    <row r="97" spans="1:106" x14ac:dyDescent="0.2">
      <c r="A97">
        <f>ROW(Source!A63)</f>
        <v>63</v>
      </c>
      <c r="B97">
        <v>34652952</v>
      </c>
      <c r="C97">
        <v>34653116</v>
      </c>
      <c r="D97">
        <v>31440934</v>
      </c>
      <c r="E97">
        <v>17</v>
      </c>
      <c r="F97">
        <v>1</v>
      </c>
      <c r="G97">
        <v>1</v>
      </c>
      <c r="H97">
        <v>3</v>
      </c>
      <c r="I97" t="s">
        <v>76</v>
      </c>
      <c r="J97" t="s">
        <v>6</v>
      </c>
      <c r="K97" t="s">
        <v>77</v>
      </c>
      <c r="L97">
        <v>1346</v>
      </c>
      <c r="N97">
        <v>1009</v>
      </c>
      <c r="O97" t="s">
        <v>62</v>
      </c>
      <c r="P97" t="s">
        <v>62</v>
      </c>
      <c r="Q97">
        <v>1</v>
      </c>
      <c r="W97">
        <v>0</v>
      </c>
      <c r="X97">
        <v>-1111733769</v>
      </c>
      <c r="Y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34653147</v>
      </c>
      <c r="AY97">
        <v>1</v>
      </c>
      <c r="AZ97">
        <v>0</v>
      </c>
      <c r="BA97">
        <v>103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Y97*Source!I63</f>
        <v>0</v>
      </c>
      <c r="CY97">
        <f t="shared" si="9"/>
        <v>0</v>
      </c>
      <c r="CZ97">
        <f t="shared" si="10"/>
        <v>0</v>
      </c>
      <c r="DA97">
        <f t="shared" si="11"/>
        <v>7.5</v>
      </c>
      <c r="DB97">
        <v>0</v>
      </c>
    </row>
    <row r="98" spans="1:106" x14ac:dyDescent="0.2">
      <c r="A98">
        <f>ROW(Source!A63)</f>
        <v>63</v>
      </c>
      <c r="B98">
        <v>34652952</v>
      </c>
      <c r="C98">
        <v>34653116</v>
      </c>
      <c r="D98">
        <v>31443318</v>
      </c>
      <c r="E98">
        <v>17</v>
      </c>
      <c r="F98">
        <v>1</v>
      </c>
      <c r="G98">
        <v>1</v>
      </c>
      <c r="H98">
        <v>3</v>
      </c>
      <c r="I98" t="s">
        <v>79</v>
      </c>
      <c r="J98" t="s">
        <v>6</v>
      </c>
      <c r="K98" t="s">
        <v>80</v>
      </c>
      <c r="L98">
        <v>1348</v>
      </c>
      <c r="N98">
        <v>1009</v>
      </c>
      <c r="O98" t="s">
        <v>72</v>
      </c>
      <c r="P98" t="s">
        <v>72</v>
      </c>
      <c r="Q98">
        <v>1000</v>
      </c>
      <c r="W98">
        <v>0</v>
      </c>
      <c r="X98">
        <v>1613753229</v>
      </c>
      <c r="Y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1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34653148</v>
      </c>
      <c r="AY98">
        <v>1</v>
      </c>
      <c r="AZ98">
        <v>0</v>
      </c>
      <c r="BA98">
        <v>104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Y98*Source!I63</f>
        <v>0</v>
      </c>
      <c r="CY98">
        <f t="shared" si="9"/>
        <v>0</v>
      </c>
      <c r="CZ98">
        <f t="shared" si="10"/>
        <v>0</v>
      </c>
      <c r="DA98">
        <f t="shared" si="11"/>
        <v>7.5</v>
      </c>
      <c r="DB98">
        <v>0</v>
      </c>
    </row>
    <row r="99" spans="1:106" x14ac:dyDescent="0.2">
      <c r="A99">
        <f>ROW(Source!A63)</f>
        <v>63</v>
      </c>
      <c r="B99">
        <v>34652952</v>
      </c>
      <c r="C99">
        <v>34653116</v>
      </c>
      <c r="D99">
        <v>31482813</v>
      </c>
      <c r="E99">
        <v>1</v>
      </c>
      <c r="F99">
        <v>1</v>
      </c>
      <c r="G99">
        <v>1</v>
      </c>
      <c r="H99">
        <v>3</v>
      </c>
      <c r="I99" t="s">
        <v>82</v>
      </c>
      <c r="J99" t="s">
        <v>84</v>
      </c>
      <c r="K99" t="s">
        <v>83</v>
      </c>
      <c r="L99">
        <v>1348</v>
      </c>
      <c r="N99">
        <v>1009</v>
      </c>
      <c r="O99" t="s">
        <v>72</v>
      </c>
      <c r="P99" t="s">
        <v>72</v>
      </c>
      <c r="Q99">
        <v>1000</v>
      </c>
      <c r="W99">
        <v>0</v>
      </c>
      <c r="X99">
        <v>-1843346877</v>
      </c>
      <c r="Y99">
        <v>0</v>
      </c>
      <c r="AA99">
        <v>117802.5</v>
      </c>
      <c r="AB99">
        <v>0</v>
      </c>
      <c r="AC99">
        <v>0</v>
      </c>
      <c r="AD99">
        <v>0</v>
      </c>
      <c r="AE99">
        <v>15707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34653149</v>
      </c>
      <c r="AY99">
        <v>1</v>
      </c>
      <c r="AZ99">
        <v>6144</v>
      </c>
      <c r="BA99">
        <v>105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Y99*Source!I63</f>
        <v>0</v>
      </c>
      <c r="CY99">
        <f t="shared" si="9"/>
        <v>117802.5</v>
      </c>
      <c r="CZ99">
        <f t="shared" si="10"/>
        <v>15707</v>
      </c>
      <c r="DA99">
        <f t="shared" si="11"/>
        <v>7.5</v>
      </c>
      <c r="DB99">
        <v>0</v>
      </c>
    </row>
    <row r="100" spans="1:106" x14ac:dyDescent="0.2">
      <c r="A100">
        <f>ROW(Source!A63)</f>
        <v>63</v>
      </c>
      <c r="B100">
        <v>34652952</v>
      </c>
      <c r="C100">
        <v>34653116</v>
      </c>
      <c r="D100">
        <v>31482963</v>
      </c>
      <c r="E100">
        <v>1</v>
      </c>
      <c r="F100">
        <v>1</v>
      </c>
      <c r="G100">
        <v>1</v>
      </c>
      <c r="H100">
        <v>3</v>
      </c>
      <c r="I100" t="s">
        <v>86</v>
      </c>
      <c r="J100" t="s">
        <v>88</v>
      </c>
      <c r="K100" t="s">
        <v>87</v>
      </c>
      <c r="L100">
        <v>1348</v>
      </c>
      <c r="N100">
        <v>1009</v>
      </c>
      <c r="O100" t="s">
        <v>72</v>
      </c>
      <c r="P100" t="s">
        <v>72</v>
      </c>
      <c r="Q100">
        <v>1000</v>
      </c>
      <c r="W100">
        <v>0</v>
      </c>
      <c r="X100">
        <v>654489916</v>
      </c>
      <c r="Y100">
        <v>0</v>
      </c>
      <c r="AA100">
        <v>71625.08</v>
      </c>
      <c r="AB100">
        <v>0</v>
      </c>
      <c r="AC100">
        <v>0</v>
      </c>
      <c r="AD100">
        <v>0</v>
      </c>
      <c r="AE100">
        <v>9550.01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34653150</v>
      </c>
      <c r="AY100">
        <v>1</v>
      </c>
      <c r="AZ100">
        <v>6144</v>
      </c>
      <c r="BA100">
        <v>106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Y100*Source!I63</f>
        <v>0</v>
      </c>
      <c r="CY100">
        <f t="shared" si="9"/>
        <v>71625.08</v>
      </c>
      <c r="CZ100">
        <f t="shared" si="10"/>
        <v>9550.01</v>
      </c>
      <c r="DA100">
        <f t="shared" si="11"/>
        <v>7.5</v>
      </c>
      <c r="DB100">
        <v>0</v>
      </c>
    </row>
    <row r="101" spans="1:106" x14ac:dyDescent="0.2">
      <c r="A101">
        <f>ROW(Source!A63)</f>
        <v>63</v>
      </c>
      <c r="B101">
        <v>34652952</v>
      </c>
      <c r="C101">
        <v>34653116</v>
      </c>
      <c r="D101">
        <v>31496699</v>
      </c>
      <c r="E101">
        <v>1</v>
      </c>
      <c r="F101">
        <v>1</v>
      </c>
      <c r="G101">
        <v>1</v>
      </c>
      <c r="H101">
        <v>3</v>
      </c>
      <c r="I101" t="s">
        <v>90</v>
      </c>
      <c r="J101" t="s">
        <v>93</v>
      </c>
      <c r="K101" t="s">
        <v>91</v>
      </c>
      <c r="L101">
        <v>1355</v>
      </c>
      <c r="N101">
        <v>1010</v>
      </c>
      <c r="O101" t="s">
        <v>92</v>
      </c>
      <c r="P101" t="s">
        <v>92</v>
      </c>
      <c r="Q101">
        <v>100</v>
      </c>
      <c r="W101">
        <v>0</v>
      </c>
      <c r="X101">
        <v>1556400765</v>
      </c>
      <c r="Y101">
        <v>0</v>
      </c>
      <c r="AA101">
        <v>4575</v>
      </c>
      <c r="AB101">
        <v>0</v>
      </c>
      <c r="AC101">
        <v>0</v>
      </c>
      <c r="AD101">
        <v>0</v>
      </c>
      <c r="AE101">
        <v>610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34653151</v>
      </c>
      <c r="AY101">
        <v>1</v>
      </c>
      <c r="AZ101">
        <v>6144</v>
      </c>
      <c r="BA101">
        <v>107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Y101*Source!I63</f>
        <v>0</v>
      </c>
      <c r="CY101">
        <f t="shared" si="9"/>
        <v>4575</v>
      </c>
      <c r="CZ101">
        <f t="shared" si="10"/>
        <v>610</v>
      </c>
      <c r="DA101">
        <f t="shared" si="11"/>
        <v>7.5</v>
      </c>
      <c r="DB101">
        <v>0</v>
      </c>
    </row>
    <row r="102" spans="1:106" x14ac:dyDescent="0.2">
      <c r="A102">
        <f>ROW(Source!A63)</f>
        <v>63</v>
      </c>
      <c r="B102">
        <v>34652952</v>
      </c>
      <c r="C102">
        <v>34653116</v>
      </c>
      <c r="D102">
        <v>31443118</v>
      </c>
      <c r="E102">
        <v>17</v>
      </c>
      <c r="F102">
        <v>1</v>
      </c>
      <c r="G102">
        <v>1</v>
      </c>
      <c r="H102">
        <v>3</v>
      </c>
      <c r="I102" t="s">
        <v>98</v>
      </c>
      <c r="J102" t="s">
        <v>6</v>
      </c>
      <c r="K102" t="s">
        <v>99</v>
      </c>
      <c r="L102">
        <v>1354</v>
      </c>
      <c r="N102">
        <v>1010</v>
      </c>
      <c r="O102" t="s">
        <v>45</v>
      </c>
      <c r="P102" t="s">
        <v>45</v>
      </c>
      <c r="Q102">
        <v>1</v>
      </c>
      <c r="W102">
        <v>0</v>
      </c>
      <c r="X102">
        <v>-1974579473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34653152</v>
      </c>
      <c r="AY102">
        <v>1</v>
      </c>
      <c r="AZ102">
        <v>0</v>
      </c>
      <c r="BA102">
        <v>108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Y102*Source!I63</f>
        <v>0</v>
      </c>
      <c r="CY102">
        <f t="shared" si="9"/>
        <v>0</v>
      </c>
      <c r="CZ102">
        <f t="shared" si="10"/>
        <v>0</v>
      </c>
      <c r="DA102">
        <f t="shared" si="11"/>
        <v>7.5</v>
      </c>
      <c r="DB102">
        <v>0</v>
      </c>
    </row>
    <row r="103" spans="1:106" x14ac:dyDescent="0.2">
      <c r="A103">
        <f>ROW(Source!A63)</f>
        <v>63</v>
      </c>
      <c r="B103">
        <v>34652952</v>
      </c>
      <c r="C103">
        <v>34653116</v>
      </c>
      <c r="D103">
        <v>31443369</v>
      </c>
      <c r="E103">
        <v>17</v>
      </c>
      <c r="F103">
        <v>1</v>
      </c>
      <c r="G103">
        <v>1</v>
      </c>
      <c r="H103">
        <v>3</v>
      </c>
      <c r="I103" t="s">
        <v>101</v>
      </c>
      <c r="J103" t="s">
        <v>6</v>
      </c>
      <c r="K103" t="s">
        <v>102</v>
      </c>
      <c r="L103">
        <v>1354</v>
      </c>
      <c r="N103">
        <v>1010</v>
      </c>
      <c r="O103" t="s">
        <v>45</v>
      </c>
      <c r="P103" t="s">
        <v>45</v>
      </c>
      <c r="Q103">
        <v>1</v>
      </c>
      <c r="W103">
        <v>0</v>
      </c>
      <c r="X103">
        <v>-1577809094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34653153</v>
      </c>
      <c r="AY103">
        <v>1</v>
      </c>
      <c r="AZ103">
        <v>0</v>
      </c>
      <c r="BA103">
        <v>109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Y103*Source!I63</f>
        <v>0</v>
      </c>
      <c r="CY103">
        <f t="shared" si="9"/>
        <v>0</v>
      </c>
      <c r="CZ103">
        <f t="shared" si="10"/>
        <v>0</v>
      </c>
      <c r="DA103">
        <f t="shared" si="11"/>
        <v>7.5</v>
      </c>
      <c r="DB103">
        <v>0</v>
      </c>
    </row>
    <row r="104" spans="1:106" x14ac:dyDescent="0.2">
      <c r="A104">
        <f>ROW(Source!A63)</f>
        <v>63</v>
      </c>
      <c r="B104">
        <v>34652952</v>
      </c>
      <c r="C104">
        <v>34653116</v>
      </c>
      <c r="D104">
        <v>31443336</v>
      </c>
      <c r="E104">
        <v>17</v>
      </c>
      <c r="F104">
        <v>1</v>
      </c>
      <c r="G104">
        <v>1</v>
      </c>
      <c r="H104">
        <v>3</v>
      </c>
      <c r="I104" t="s">
        <v>104</v>
      </c>
      <c r="J104" t="s">
        <v>6</v>
      </c>
      <c r="K104" t="s">
        <v>105</v>
      </c>
      <c r="L104">
        <v>1354</v>
      </c>
      <c r="N104">
        <v>1010</v>
      </c>
      <c r="O104" t="s">
        <v>45</v>
      </c>
      <c r="P104" t="s">
        <v>45</v>
      </c>
      <c r="Q104">
        <v>1</v>
      </c>
      <c r="W104">
        <v>0</v>
      </c>
      <c r="X104">
        <v>1584408094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34653154</v>
      </c>
      <c r="AY104">
        <v>1</v>
      </c>
      <c r="AZ104">
        <v>6144</v>
      </c>
      <c r="BA104">
        <v>110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Y104*Source!I63</f>
        <v>0</v>
      </c>
      <c r="CY104">
        <f t="shared" si="9"/>
        <v>0</v>
      </c>
      <c r="CZ104">
        <f t="shared" si="10"/>
        <v>0</v>
      </c>
      <c r="DA104">
        <f t="shared" si="11"/>
        <v>7.5</v>
      </c>
      <c r="DB104">
        <v>0</v>
      </c>
    </row>
    <row r="105" spans="1:106" x14ac:dyDescent="0.2">
      <c r="A105">
        <f>ROW(Source!A63)</f>
        <v>63</v>
      </c>
      <c r="B105">
        <v>34652952</v>
      </c>
      <c r="C105">
        <v>34653116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43</v>
      </c>
      <c r="J105" t="s">
        <v>46</v>
      </c>
      <c r="K105" t="s">
        <v>56</v>
      </c>
      <c r="L105">
        <v>1354</v>
      </c>
      <c r="N105">
        <v>1010</v>
      </c>
      <c r="O105" t="s">
        <v>45</v>
      </c>
      <c r="P105" t="s">
        <v>45</v>
      </c>
      <c r="Q105">
        <v>1</v>
      </c>
      <c r="W105">
        <v>0</v>
      </c>
      <c r="X105">
        <v>-826412853</v>
      </c>
      <c r="Y105">
        <v>7.5</v>
      </c>
      <c r="AA105">
        <v>130.82</v>
      </c>
      <c r="AB105">
        <v>0</v>
      </c>
      <c r="AC105">
        <v>0</v>
      </c>
      <c r="AD105">
        <v>0</v>
      </c>
      <c r="AE105">
        <v>17.440000000000001</v>
      </c>
      <c r="AF105">
        <v>0</v>
      </c>
      <c r="AG105">
        <v>0</v>
      </c>
      <c r="AH105">
        <v>0</v>
      </c>
      <c r="AI105">
        <v>7.5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7.5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Y105*Source!I63</f>
        <v>30</v>
      </c>
      <c r="CY105">
        <f t="shared" si="9"/>
        <v>130.82</v>
      </c>
      <c r="CZ105">
        <f t="shared" si="10"/>
        <v>17.440000000000001</v>
      </c>
      <c r="DA105">
        <f t="shared" si="11"/>
        <v>7.5</v>
      </c>
      <c r="DB105">
        <v>0</v>
      </c>
    </row>
    <row r="106" spans="1:106" x14ac:dyDescent="0.2">
      <c r="A106">
        <f>ROW(Source!A63)</f>
        <v>63</v>
      </c>
      <c r="B106">
        <v>34652952</v>
      </c>
      <c r="C106">
        <v>34653116</v>
      </c>
      <c r="D106">
        <v>0</v>
      </c>
      <c r="E106">
        <v>0</v>
      </c>
      <c r="F106">
        <v>1</v>
      </c>
      <c r="G106">
        <v>1</v>
      </c>
      <c r="H106">
        <v>3</v>
      </c>
      <c r="I106" t="s">
        <v>43</v>
      </c>
      <c r="J106" t="s">
        <v>53</v>
      </c>
      <c r="K106" t="s">
        <v>112</v>
      </c>
      <c r="L106">
        <v>1354</v>
      </c>
      <c r="N106">
        <v>1010</v>
      </c>
      <c r="O106" t="s">
        <v>45</v>
      </c>
      <c r="P106" t="s">
        <v>45</v>
      </c>
      <c r="Q106">
        <v>1</v>
      </c>
      <c r="W106">
        <v>0</v>
      </c>
      <c r="X106">
        <v>1625841604</v>
      </c>
      <c r="Y106">
        <v>1</v>
      </c>
      <c r="AA106">
        <v>1160.3800000000001</v>
      </c>
      <c r="AB106">
        <v>0</v>
      </c>
      <c r="AC106">
        <v>0</v>
      </c>
      <c r="AD106">
        <v>0</v>
      </c>
      <c r="AE106">
        <v>154.72</v>
      </c>
      <c r="AF106">
        <v>0</v>
      </c>
      <c r="AG106">
        <v>0</v>
      </c>
      <c r="AH106">
        <v>0</v>
      </c>
      <c r="AI106">
        <v>7.5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</v>
      </c>
      <c r="AU106" t="s">
        <v>6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Y106*Source!I63</f>
        <v>4</v>
      </c>
      <c r="CY106">
        <f t="shared" si="9"/>
        <v>1160.3800000000001</v>
      </c>
      <c r="CZ106">
        <f t="shared" si="10"/>
        <v>154.72</v>
      </c>
      <c r="DA106">
        <f t="shared" si="11"/>
        <v>7.5</v>
      </c>
      <c r="DB106">
        <v>0</v>
      </c>
    </row>
    <row r="107" spans="1:106" x14ac:dyDescent="0.2">
      <c r="A107">
        <f>ROW(Source!A63)</f>
        <v>63</v>
      </c>
      <c r="B107">
        <v>34652952</v>
      </c>
      <c r="C107">
        <v>34653116</v>
      </c>
      <c r="D107">
        <v>0</v>
      </c>
      <c r="E107">
        <v>0</v>
      </c>
      <c r="F107">
        <v>1</v>
      </c>
      <c r="G107">
        <v>1</v>
      </c>
      <c r="H107">
        <v>3</v>
      </c>
      <c r="I107" t="s">
        <v>43</v>
      </c>
      <c r="J107" t="s">
        <v>57</v>
      </c>
      <c r="K107" t="s">
        <v>115</v>
      </c>
      <c r="L107">
        <v>1354</v>
      </c>
      <c r="N107">
        <v>1010</v>
      </c>
      <c r="O107" t="s">
        <v>45</v>
      </c>
      <c r="P107" t="s">
        <v>45</v>
      </c>
      <c r="Q107">
        <v>1</v>
      </c>
      <c r="W107">
        <v>0</v>
      </c>
      <c r="X107">
        <v>3738031</v>
      </c>
      <c r="Y107">
        <v>2</v>
      </c>
      <c r="AA107">
        <v>7620</v>
      </c>
      <c r="AB107">
        <v>0</v>
      </c>
      <c r="AC107">
        <v>0</v>
      </c>
      <c r="AD107">
        <v>0</v>
      </c>
      <c r="AE107">
        <v>1016</v>
      </c>
      <c r="AF107">
        <v>0</v>
      </c>
      <c r="AG107">
        <v>0</v>
      </c>
      <c r="AH107">
        <v>0</v>
      </c>
      <c r="AI107">
        <v>7.5</v>
      </c>
      <c r="AJ107">
        <v>1</v>
      </c>
      <c r="AK107">
        <v>1</v>
      </c>
      <c r="AL107">
        <v>1</v>
      </c>
      <c r="AN107">
        <v>1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2</v>
      </c>
      <c r="AU107" t="s">
        <v>6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Y107*Source!I63</f>
        <v>8</v>
      </c>
      <c r="CY107">
        <f t="shared" si="9"/>
        <v>7620</v>
      </c>
      <c r="CZ107">
        <f t="shared" si="10"/>
        <v>1016</v>
      </c>
      <c r="DA107">
        <f t="shared" si="11"/>
        <v>7.5</v>
      </c>
      <c r="DB107">
        <v>0</v>
      </c>
    </row>
    <row r="108" spans="1:106" x14ac:dyDescent="0.2">
      <c r="A108">
        <f>ROW(Source!A63)</f>
        <v>63</v>
      </c>
      <c r="B108">
        <v>34652952</v>
      </c>
      <c r="C108">
        <v>34653116</v>
      </c>
      <c r="D108">
        <v>0</v>
      </c>
      <c r="E108">
        <v>0</v>
      </c>
      <c r="F108">
        <v>1</v>
      </c>
      <c r="G108">
        <v>1</v>
      </c>
      <c r="H108">
        <v>3</v>
      </c>
      <c r="I108" t="s">
        <v>43</v>
      </c>
      <c r="J108" t="s">
        <v>63</v>
      </c>
      <c r="K108" t="s">
        <v>117</v>
      </c>
      <c r="L108">
        <v>1354</v>
      </c>
      <c r="N108">
        <v>1010</v>
      </c>
      <c r="O108" t="s">
        <v>45</v>
      </c>
      <c r="P108" t="s">
        <v>45</v>
      </c>
      <c r="Q108">
        <v>1</v>
      </c>
      <c r="W108">
        <v>0</v>
      </c>
      <c r="X108">
        <v>-77438766</v>
      </c>
      <c r="Y108">
        <v>2</v>
      </c>
      <c r="AA108">
        <v>1972.75</v>
      </c>
      <c r="AB108">
        <v>0</v>
      </c>
      <c r="AC108">
        <v>0</v>
      </c>
      <c r="AD108">
        <v>0</v>
      </c>
      <c r="AE108">
        <v>263.02999999999997</v>
      </c>
      <c r="AF108">
        <v>0</v>
      </c>
      <c r="AG108">
        <v>0</v>
      </c>
      <c r="AH108">
        <v>0</v>
      </c>
      <c r="AI108">
        <v>7.5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2</v>
      </c>
      <c r="AU108" t="s">
        <v>6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Y108*Source!I63</f>
        <v>8</v>
      </c>
      <c r="CY108">
        <f t="shared" si="9"/>
        <v>1972.75</v>
      </c>
      <c r="CZ108">
        <f t="shared" si="10"/>
        <v>263.02999999999997</v>
      </c>
      <c r="DA108">
        <f t="shared" si="11"/>
        <v>7.5</v>
      </c>
      <c r="DB108">
        <v>0</v>
      </c>
    </row>
    <row r="109" spans="1:106" x14ac:dyDescent="0.2">
      <c r="A109">
        <f>ROW(Source!A63)</f>
        <v>63</v>
      </c>
      <c r="B109">
        <v>34652952</v>
      </c>
      <c r="C109">
        <v>34653116</v>
      </c>
      <c r="D109">
        <v>0</v>
      </c>
      <c r="E109">
        <v>0</v>
      </c>
      <c r="F109">
        <v>1</v>
      </c>
      <c r="G109">
        <v>1</v>
      </c>
      <c r="H109">
        <v>3</v>
      </c>
      <c r="I109" t="s">
        <v>43</v>
      </c>
      <c r="J109" t="s">
        <v>68</v>
      </c>
      <c r="K109" t="s">
        <v>119</v>
      </c>
      <c r="L109">
        <v>1346</v>
      </c>
      <c r="N109">
        <v>1009</v>
      </c>
      <c r="O109" t="s">
        <v>62</v>
      </c>
      <c r="P109" t="s">
        <v>62</v>
      </c>
      <c r="Q109">
        <v>1</v>
      </c>
      <c r="W109">
        <v>0</v>
      </c>
      <c r="X109">
        <v>-1209526017</v>
      </c>
      <c r="Y109">
        <v>7.5</v>
      </c>
      <c r="AA109">
        <v>45.23</v>
      </c>
      <c r="AB109">
        <v>0</v>
      </c>
      <c r="AC109">
        <v>0</v>
      </c>
      <c r="AD109">
        <v>0</v>
      </c>
      <c r="AE109">
        <v>6.03</v>
      </c>
      <c r="AF109">
        <v>0</v>
      </c>
      <c r="AG109">
        <v>0</v>
      </c>
      <c r="AH109">
        <v>0</v>
      </c>
      <c r="AI109">
        <v>7.5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7.5</v>
      </c>
      <c r="AU109" t="s">
        <v>6</v>
      </c>
      <c r="AV109">
        <v>0</v>
      </c>
      <c r="AW109">
        <v>1</v>
      </c>
      <c r="AX109">
        <v>-1</v>
      </c>
      <c r="AY109">
        <v>0</v>
      </c>
      <c r="AZ109">
        <v>0</v>
      </c>
      <c r="BA109" t="s">
        <v>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Y109*Source!I63</f>
        <v>30</v>
      </c>
      <c r="CY109">
        <f t="shared" si="9"/>
        <v>45.23</v>
      </c>
      <c r="CZ109">
        <f t="shared" si="10"/>
        <v>6.03</v>
      </c>
      <c r="DA109">
        <f t="shared" si="11"/>
        <v>7.5</v>
      </c>
      <c r="DB109">
        <v>0</v>
      </c>
    </row>
    <row r="110" spans="1:106" x14ac:dyDescent="0.2">
      <c r="A110">
        <f>ROW(Source!A63)</f>
        <v>63</v>
      </c>
      <c r="B110">
        <v>34652952</v>
      </c>
      <c r="C110">
        <v>34653116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43</v>
      </c>
      <c r="J110" t="s">
        <v>6</v>
      </c>
      <c r="K110" t="s">
        <v>99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W110">
        <v>0</v>
      </c>
      <c r="X110">
        <v>-71760896</v>
      </c>
      <c r="Y110">
        <v>10</v>
      </c>
      <c r="AA110">
        <v>281.39999999999998</v>
      </c>
      <c r="AB110">
        <v>0</v>
      </c>
      <c r="AC110">
        <v>0</v>
      </c>
      <c r="AD110">
        <v>0</v>
      </c>
      <c r="AE110">
        <v>37.520000000000003</v>
      </c>
      <c r="AF110">
        <v>0</v>
      </c>
      <c r="AG110">
        <v>0</v>
      </c>
      <c r="AH110">
        <v>0</v>
      </c>
      <c r="AI110">
        <v>7.5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10</v>
      </c>
      <c r="AU110" t="s">
        <v>6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Y110*Source!I63</f>
        <v>40</v>
      </c>
      <c r="CY110">
        <f t="shared" si="9"/>
        <v>281.39999999999998</v>
      </c>
      <c r="CZ110">
        <f t="shared" si="10"/>
        <v>37.520000000000003</v>
      </c>
      <c r="DA110">
        <f t="shared" si="11"/>
        <v>7.5</v>
      </c>
      <c r="DB110">
        <v>0</v>
      </c>
    </row>
    <row r="111" spans="1:106" x14ac:dyDescent="0.2">
      <c r="A111">
        <f>ROW(Source!A94)</f>
        <v>94</v>
      </c>
      <c r="B111">
        <v>34652951</v>
      </c>
      <c r="C111">
        <v>34653170</v>
      </c>
      <c r="D111">
        <v>31714816</v>
      </c>
      <c r="E111">
        <v>1</v>
      </c>
      <c r="F111">
        <v>1</v>
      </c>
      <c r="G111">
        <v>1</v>
      </c>
      <c r="H111">
        <v>1</v>
      </c>
      <c r="I111" t="s">
        <v>447</v>
      </c>
      <c r="J111" t="s">
        <v>6</v>
      </c>
      <c r="K111" t="s">
        <v>448</v>
      </c>
      <c r="L111">
        <v>1191</v>
      </c>
      <c r="N111">
        <v>1013</v>
      </c>
      <c r="O111" t="s">
        <v>419</v>
      </c>
      <c r="P111" t="s">
        <v>419</v>
      </c>
      <c r="Q111">
        <v>1</v>
      </c>
      <c r="W111">
        <v>0</v>
      </c>
      <c r="X111">
        <v>1983201532</v>
      </c>
      <c r="Y111">
        <v>68.675999999999988</v>
      </c>
      <c r="AA111">
        <v>0</v>
      </c>
      <c r="AB111">
        <v>0</v>
      </c>
      <c r="AC111">
        <v>0</v>
      </c>
      <c r="AD111">
        <v>9.51</v>
      </c>
      <c r="AE111">
        <v>0</v>
      </c>
      <c r="AF111">
        <v>0</v>
      </c>
      <c r="AG111">
        <v>0</v>
      </c>
      <c r="AH111">
        <v>9.51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6</v>
      </c>
      <c r="AT111">
        <v>57.23</v>
      </c>
      <c r="AU111" t="s">
        <v>19</v>
      </c>
      <c r="AV111">
        <v>1</v>
      </c>
      <c r="AW111">
        <v>2</v>
      </c>
      <c r="AX111">
        <v>34653192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68.675999999999988</v>
      </c>
      <c r="CY111">
        <f>AD111</f>
        <v>9.51</v>
      </c>
      <c r="CZ111">
        <f>AH111</f>
        <v>9.51</v>
      </c>
      <c r="DA111">
        <f>AL111</f>
        <v>1</v>
      </c>
      <c r="DB111">
        <v>0</v>
      </c>
    </row>
    <row r="112" spans="1:106" x14ac:dyDescent="0.2">
      <c r="A112">
        <f>ROW(Source!A94)</f>
        <v>94</v>
      </c>
      <c r="B112">
        <v>34652951</v>
      </c>
      <c r="C112">
        <v>34653170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420</v>
      </c>
      <c r="J112" t="s">
        <v>6</v>
      </c>
      <c r="K112" t="s">
        <v>421</v>
      </c>
      <c r="L112">
        <v>1191</v>
      </c>
      <c r="N112">
        <v>1013</v>
      </c>
      <c r="O112" t="s">
        <v>419</v>
      </c>
      <c r="P112" t="s">
        <v>419</v>
      </c>
      <c r="Q112">
        <v>1</v>
      </c>
      <c r="W112">
        <v>0</v>
      </c>
      <c r="X112">
        <v>-1417349443</v>
      </c>
      <c r="Y112">
        <v>25.24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6</v>
      </c>
      <c r="AT112">
        <v>25.24</v>
      </c>
      <c r="AU112" t="s">
        <v>6</v>
      </c>
      <c r="AV112">
        <v>2</v>
      </c>
      <c r="AW112">
        <v>2</v>
      </c>
      <c r="AX112">
        <v>34653193</v>
      </c>
      <c r="AY112">
        <v>1</v>
      </c>
      <c r="AZ112">
        <v>2048</v>
      </c>
      <c r="BA112">
        <v>112</v>
      </c>
      <c r="BB112">
        <v>2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-5.0479999999999983</v>
      </c>
      <c r="BI112">
        <v>1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25.24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x14ac:dyDescent="0.2">
      <c r="A113">
        <f>ROW(Source!A94)</f>
        <v>94</v>
      </c>
      <c r="B113">
        <v>34652951</v>
      </c>
      <c r="C113">
        <v>34653170</v>
      </c>
      <c r="D113">
        <v>31527023</v>
      </c>
      <c r="E113">
        <v>1</v>
      </c>
      <c r="F113">
        <v>1</v>
      </c>
      <c r="G113">
        <v>1</v>
      </c>
      <c r="H113">
        <v>2</v>
      </c>
      <c r="I113" t="s">
        <v>431</v>
      </c>
      <c r="J113" t="s">
        <v>432</v>
      </c>
      <c r="K113" t="s">
        <v>433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W113">
        <v>0</v>
      </c>
      <c r="X113">
        <v>-2134233284</v>
      </c>
      <c r="Y113">
        <v>17.783999999999999</v>
      </c>
      <c r="AA113">
        <v>0</v>
      </c>
      <c r="AB113">
        <v>82.22</v>
      </c>
      <c r="AC113">
        <v>10.06</v>
      </c>
      <c r="AD113">
        <v>0</v>
      </c>
      <c r="AE113">
        <v>0</v>
      </c>
      <c r="AF113">
        <v>82.22</v>
      </c>
      <c r="AG113">
        <v>10.06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6</v>
      </c>
      <c r="AT113">
        <v>14.82</v>
      </c>
      <c r="AU113" t="s">
        <v>19</v>
      </c>
      <c r="AV113">
        <v>0</v>
      </c>
      <c r="AW113">
        <v>2</v>
      </c>
      <c r="AX113">
        <v>34653194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17.783999999999999</v>
      </c>
      <c r="CY113">
        <f>AB113</f>
        <v>82.22</v>
      </c>
      <c r="CZ113">
        <f>AF113</f>
        <v>82.22</v>
      </c>
      <c r="DA113">
        <f>AJ113</f>
        <v>1</v>
      </c>
      <c r="DB113">
        <v>0</v>
      </c>
    </row>
    <row r="114" spans="1:106" x14ac:dyDescent="0.2">
      <c r="A114">
        <f>ROW(Source!A94)</f>
        <v>94</v>
      </c>
      <c r="B114">
        <v>34652951</v>
      </c>
      <c r="C114">
        <v>34653170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426</v>
      </c>
      <c r="J114" t="s">
        <v>427</v>
      </c>
      <c r="K114" t="s">
        <v>428</v>
      </c>
      <c r="L114">
        <v>1368</v>
      </c>
      <c r="N114">
        <v>1011</v>
      </c>
      <c r="O114" t="s">
        <v>425</v>
      </c>
      <c r="P114" t="s">
        <v>425</v>
      </c>
      <c r="Q114">
        <v>1</v>
      </c>
      <c r="W114">
        <v>0</v>
      </c>
      <c r="X114">
        <v>1372534845</v>
      </c>
      <c r="Y114">
        <v>3.4319999999999999</v>
      </c>
      <c r="AA114">
        <v>0</v>
      </c>
      <c r="AB114">
        <v>65.709999999999994</v>
      </c>
      <c r="AC114">
        <v>11.6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2.86</v>
      </c>
      <c r="AU114" t="s">
        <v>19</v>
      </c>
      <c r="AV114">
        <v>0</v>
      </c>
      <c r="AW114">
        <v>2</v>
      </c>
      <c r="AX114">
        <v>34653195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3.4319999999999999</v>
      </c>
      <c r="CY114">
        <f>AB114</f>
        <v>65.709999999999994</v>
      </c>
      <c r="CZ114">
        <f>AF114</f>
        <v>65.709999999999994</v>
      </c>
      <c r="DA114">
        <f>AJ114</f>
        <v>1</v>
      </c>
      <c r="DB114">
        <v>0</v>
      </c>
    </row>
    <row r="115" spans="1:106" x14ac:dyDescent="0.2">
      <c r="A115">
        <f>ROW(Source!A94)</f>
        <v>94</v>
      </c>
      <c r="B115">
        <v>34652951</v>
      </c>
      <c r="C115">
        <v>34653170</v>
      </c>
      <c r="D115">
        <v>31528255</v>
      </c>
      <c r="E115">
        <v>1</v>
      </c>
      <c r="F115">
        <v>1</v>
      </c>
      <c r="G115">
        <v>1</v>
      </c>
      <c r="H115">
        <v>2</v>
      </c>
      <c r="I115" t="s">
        <v>442</v>
      </c>
      <c r="J115" t="s">
        <v>443</v>
      </c>
      <c r="K115" t="s">
        <v>444</v>
      </c>
      <c r="L115">
        <v>1368</v>
      </c>
      <c r="N115">
        <v>1011</v>
      </c>
      <c r="O115" t="s">
        <v>425</v>
      </c>
      <c r="P115" t="s">
        <v>425</v>
      </c>
      <c r="Q115">
        <v>1</v>
      </c>
      <c r="W115">
        <v>0</v>
      </c>
      <c r="X115">
        <v>-1801140340</v>
      </c>
      <c r="Y115">
        <v>9.0719999999999992</v>
      </c>
      <c r="AA115">
        <v>0</v>
      </c>
      <c r="AB115">
        <v>74.61</v>
      </c>
      <c r="AC115">
        <v>13.5</v>
      </c>
      <c r="AD115">
        <v>0</v>
      </c>
      <c r="AE115">
        <v>0</v>
      </c>
      <c r="AF115">
        <v>74.61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7.56</v>
      </c>
      <c r="AU115" t="s">
        <v>19</v>
      </c>
      <c r="AV115">
        <v>0</v>
      </c>
      <c r="AW115">
        <v>2</v>
      </c>
      <c r="AX115">
        <v>34653196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9.0719999999999992</v>
      </c>
      <c r="CY115">
        <f>AB115</f>
        <v>74.61</v>
      </c>
      <c r="CZ115">
        <f>AF115</f>
        <v>74.61</v>
      </c>
      <c r="DA115">
        <f>AJ115</f>
        <v>1</v>
      </c>
      <c r="DB115">
        <v>0</v>
      </c>
    </row>
    <row r="116" spans="1:106" x14ac:dyDescent="0.2">
      <c r="A116">
        <f>ROW(Source!A94)</f>
        <v>94</v>
      </c>
      <c r="B116">
        <v>34652951</v>
      </c>
      <c r="C116">
        <v>34653170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43</v>
      </c>
      <c r="J116" t="s">
        <v>160</v>
      </c>
      <c r="K116" t="s">
        <v>159</v>
      </c>
      <c r="L116">
        <v>1354</v>
      </c>
      <c r="N116">
        <v>1010</v>
      </c>
      <c r="O116" t="s">
        <v>45</v>
      </c>
      <c r="P116" t="s">
        <v>45</v>
      </c>
      <c r="Q116">
        <v>1</v>
      </c>
      <c r="W116">
        <v>0</v>
      </c>
      <c r="X116">
        <v>1411697821</v>
      </c>
      <c r="Y116">
        <v>24</v>
      </c>
      <c r="AA116">
        <v>28.88</v>
      </c>
      <c r="AB116">
        <v>0</v>
      </c>
      <c r="AC116">
        <v>0</v>
      </c>
      <c r="AD116">
        <v>0</v>
      </c>
      <c r="AE116">
        <v>28.88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24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Y116*Source!I94</f>
        <v>24</v>
      </c>
      <c r="CY116">
        <f t="shared" ref="CY116:CY131" si="12">AA116</f>
        <v>28.88</v>
      </c>
      <c r="CZ116">
        <f t="shared" ref="CZ116:CZ131" si="13">AE116</f>
        <v>28.88</v>
      </c>
      <c r="DA116">
        <f t="shared" ref="DA116:DA131" si="14">AI116</f>
        <v>1</v>
      </c>
      <c r="DB116">
        <v>0</v>
      </c>
    </row>
    <row r="117" spans="1:106" x14ac:dyDescent="0.2">
      <c r="A117">
        <f>ROW(Source!A94)</f>
        <v>94</v>
      </c>
      <c r="B117">
        <v>34652951</v>
      </c>
      <c r="C117">
        <v>34653170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43</v>
      </c>
      <c r="J117" t="s">
        <v>46</v>
      </c>
      <c r="K117" t="s">
        <v>163</v>
      </c>
      <c r="L117">
        <v>1301</v>
      </c>
      <c r="N117">
        <v>1003</v>
      </c>
      <c r="O117" t="s">
        <v>164</v>
      </c>
      <c r="P117" t="s">
        <v>164</v>
      </c>
      <c r="Q117">
        <v>1</v>
      </c>
      <c r="W117">
        <v>0</v>
      </c>
      <c r="X117">
        <v>939423584</v>
      </c>
      <c r="Y117">
        <v>3000</v>
      </c>
      <c r="AA117">
        <v>7.77</v>
      </c>
      <c r="AB117">
        <v>0</v>
      </c>
      <c r="AC117">
        <v>0</v>
      </c>
      <c r="AD117">
        <v>0</v>
      </c>
      <c r="AE117">
        <v>7.77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3000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Y117*Source!I94</f>
        <v>3000</v>
      </c>
      <c r="CY117">
        <f t="shared" si="12"/>
        <v>7.77</v>
      </c>
      <c r="CZ117">
        <f t="shared" si="13"/>
        <v>7.77</v>
      </c>
      <c r="DA117">
        <f t="shared" si="14"/>
        <v>1</v>
      </c>
      <c r="DB117">
        <v>0</v>
      </c>
    </row>
    <row r="118" spans="1:106" x14ac:dyDescent="0.2">
      <c r="A118">
        <f>ROW(Source!A94)</f>
        <v>94</v>
      </c>
      <c r="B118">
        <v>34652951</v>
      </c>
      <c r="C118">
        <v>34653170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43</v>
      </c>
      <c r="J118" t="s">
        <v>63</v>
      </c>
      <c r="K118" t="s">
        <v>167</v>
      </c>
      <c r="L118">
        <v>1354</v>
      </c>
      <c r="N118">
        <v>1010</v>
      </c>
      <c r="O118" t="s">
        <v>45</v>
      </c>
      <c r="P118" t="s">
        <v>45</v>
      </c>
      <c r="Q118">
        <v>1</v>
      </c>
      <c r="W118">
        <v>0</v>
      </c>
      <c r="X118">
        <v>-602230626</v>
      </c>
      <c r="Y118">
        <v>30</v>
      </c>
      <c r="AA118">
        <v>4.3499999999999996</v>
      </c>
      <c r="AB118">
        <v>0</v>
      </c>
      <c r="AC118">
        <v>0</v>
      </c>
      <c r="AD118">
        <v>0</v>
      </c>
      <c r="AE118">
        <v>4.3499999999999996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30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Y118*Source!I94</f>
        <v>30</v>
      </c>
      <c r="CY118">
        <f t="shared" si="12"/>
        <v>4.3499999999999996</v>
      </c>
      <c r="CZ118">
        <f t="shared" si="13"/>
        <v>4.3499999999999996</v>
      </c>
      <c r="DA118">
        <f t="shared" si="14"/>
        <v>1</v>
      </c>
      <c r="DB118">
        <v>0</v>
      </c>
    </row>
    <row r="119" spans="1:106" x14ac:dyDescent="0.2">
      <c r="A119">
        <f>ROW(Source!A94)</f>
        <v>94</v>
      </c>
      <c r="B119">
        <v>34652951</v>
      </c>
      <c r="C119">
        <v>34653170</v>
      </c>
      <c r="D119">
        <v>0</v>
      </c>
      <c r="E119">
        <v>0</v>
      </c>
      <c r="F119">
        <v>1</v>
      </c>
      <c r="G119">
        <v>1</v>
      </c>
      <c r="H119">
        <v>3</v>
      </c>
      <c r="I119" t="s">
        <v>43</v>
      </c>
      <c r="J119" t="s">
        <v>171</v>
      </c>
      <c r="K119" t="s">
        <v>170</v>
      </c>
      <c r="L119">
        <v>1354</v>
      </c>
      <c r="N119">
        <v>1010</v>
      </c>
      <c r="O119" t="s">
        <v>45</v>
      </c>
      <c r="P119" t="s">
        <v>45</v>
      </c>
      <c r="Q119">
        <v>1</v>
      </c>
      <c r="W119">
        <v>0</v>
      </c>
      <c r="X119">
        <v>1654664291</v>
      </c>
      <c r="Y119">
        <v>54</v>
      </c>
      <c r="AA119">
        <v>42.16</v>
      </c>
      <c r="AB119">
        <v>0</v>
      </c>
      <c r="AC119">
        <v>0</v>
      </c>
      <c r="AD119">
        <v>0</v>
      </c>
      <c r="AE119">
        <v>42.16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54</v>
      </c>
      <c r="AU119" t="s">
        <v>6</v>
      </c>
      <c r="AV119">
        <v>0</v>
      </c>
      <c r="AW119">
        <v>1</v>
      </c>
      <c r="AX119">
        <v>-1</v>
      </c>
      <c r="AY119">
        <v>0</v>
      </c>
      <c r="AZ119">
        <v>0</v>
      </c>
      <c r="BA119" t="s">
        <v>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Y119*Source!I94</f>
        <v>54</v>
      </c>
      <c r="CY119">
        <f t="shared" si="12"/>
        <v>42.16</v>
      </c>
      <c r="CZ119">
        <f t="shared" si="13"/>
        <v>42.16</v>
      </c>
      <c r="DA119">
        <f t="shared" si="14"/>
        <v>1</v>
      </c>
      <c r="DB119">
        <v>0</v>
      </c>
    </row>
    <row r="120" spans="1:106" x14ac:dyDescent="0.2">
      <c r="A120">
        <f>ROW(Source!A94)</f>
        <v>94</v>
      </c>
      <c r="B120">
        <v>34652951</v>
      </c>
      <c r="C120">
        <v>34653170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43</v>
      </c>
      <c r="J120" t="s">
        <v>175</v>
      </c>
      <c r="K120" t="s">
        <v>174</v>
      </c>
      <c r="L120">
        <v>1354</v>
      </c>
      <c r="N120">
        <v>1010</v>
      </c>
      <c r="O120" t="s">
        <v>45</v>
      </c>
      <c r="P120" t="s">
        <v>45</v>
      </c>
      <c r="Q120">
        <v>1</v>
      </c>
      <c r="W120">
        <v>0</v>
      </c>
      <c r="X120">
        <v>1264988675</v>
      </c>
      <c r="Y120">
        <v>75</v>
      </c>
      <c r="AA120">
        <v>18.489999999999998</v>
      </c>
      <c r="AB120">
        <v>0</v>
      </c>
      <c r="AC120">
        <v>0</v>
      </c>
      <c r="AD120">
        <v>0</v>
      </c>
      <c r="AE120">
        <v>18.489999999999998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75</v>
      </c>
      <c r="AU120" t="s">
        <v>6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Y120*Source!I94</f>
        <v>75</v>
      </c>
      <c r="CY120">
        <f t="shared" si="12"/>
        <v>18.489999999999998</v>
      </c>
      <c r="CZ120">
        <f t="shared" si="13"/>
        <v>18.489999999999998</v>
      </c>
      <c r="DA120">
        <f t="shared" si="14"/>
        <v>1</v>
      </c>
      <c r="DB120">
        <v>0</v>
      </c>
    </row>
    <row r="121" spans="1:106" x14ac:dyDescent="0.2">
      <c r="A121">
        <f>ROW(Source!A94)</f>
        <v>94</v>
      </c>
      <c r="B121">
        <v>34652951</v>
      </c>
      <c r="C121">
        <v>34653170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43</v>
      </c>
      <c r="J121" t="s">
        <v>179</v>
      </c>
      <c r="K121" t="s">
        <v>178</v>
      </c>
      <c r="L121">
        <v>1354</v>
      </c>
      <c r="N121">
        <v>1010</v>
      </c>
      <c r="O121" t="s">
        <v>45</v>
      </c>
      <c r="P121" t="s">
        <v>45</v>
      </c>
      <c r="Q121">
        <v>1</v>
      </c>
      <c r="W121">
        <v>0</v>
      </c>
      <c r="X121">
        <v>2006340004</v>
      </c>
      <c r="Y121">
        <v>50</v>
      </c>
      <c r="AA121">
        <v>2.91</v>
      </c>
      <c r="AB121">
        <v>0</v>
      </c>
      <c r="AC121">
        <v>0</v>
      </c>
      <c r="AD121">
        <v>0</v>
      </c>
      <c r="AE121">
        <v>2.91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50</v>
      </c>
      <c r="AU121" t="s">
        <v>6</v>
      </c>
      <c r="AV121">
        <v>0</v>
      </c>
      <c r="AW121">
        <v>1</v>
      </c>
      <c r="AX121">
        <v>-1</v>
      </c>
      <c r="AY121">
        <v>0</v>
      </c>
      <c r="AZ121">
        <v>0</v>
      </c>
      <c r="BA121" t="s">
        <v>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Y121*Source!I94</f>
        <v>50</v>
      </c>
      <c r="CY121">
        <f t="shared" si="12"/>
        <v>2.91</v>
      </c>
      <c r="CZ121">
        <f t="shared" si="13"/>
        <v>2.91</v>
      </c>
      <c r="DA121">
        <f t="shared" si="14"/>
        <v>1</v>
      </c>
      <c r="DB121">
        <v>0</v>
      </c>
    </row>
    <row r="122" spans="1:106" x14ac:dyDescent="0.2">
      <c r="A122">
        <f>ROW(Source!A94)</f>
        <v>94</v>
      </c>
      <c r="B122">
        <v>34652951</v>
      </c>
      <c r="C122">
        <v>34653170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43</v>
      </c>
      <c r="J122" t="s">
        <v>6</v>
      </c>
      <c r="K122" t="s">
        <v>182</v>
      </c>
      <c r="L122">
        <v>1354</v>
      </c>
      <c r="N122">
        <v>1010</v>
      </c>
      <c r="O122" t="s">
        <v>45</v>
      </c>
      <c r="P122" t="s">
        <v>45</v>
      </c>
      <c r="Q122">
        <v>1</v>
      </c>
      <c r="W122">
        <v>0</v>
      </c>
      <c r="X122">
        <v>-1316060349</v>
      </c>
      <c r="Y122">
        <v>50</v>
      </c>
      <c r="AA122">
        <v>3.03</v>
      </c>
      <c r="AB122">
        <v>0</v>
      </c>
      <c r="AC122">
        <v>0</v>
      </c>
      <c r="AD122">
        <v>0</v>
      </c>
      <c r="AE122">
        <v>3.03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50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Y122*Source!I94</f>
        <v>50</v>
      </c>
      <c r="CY122">
        <f t="shared" si="12"/>
        <v>3.03</v>
      </c>
      <c r="CZ122">
        <f t="shared" si="13"/>
        <v>3.03</v>
      </c>
      <c r="DA122">
        <f t="shared" si="14"/>
        <v>1</v>
      </c>
      <c r="DB122">
        <v>0</v>
      </c>
    </row>
    <row r="123" spans="1:106" x14ac:dyDescent="0.2">
      <c r="A123">
        <f>ROW(Source!A94)</f>
        <v>94</v>
      </c>
      <c r="B123">
        <v>34652951</v>
      </c>
      <c r="C123">
        <v>34653170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43</v>
      </c>
      <c r="J123" t="s">
        <v>6</v>
      </c>
      <c r="K123" t="s">
        <v>185</v>
      </c>
      <c r="L123">
        <v>1354</v>
      </c>
      <c r="N123">
        <v>1010</v>
      </c>
      <c r="O123" t="s">
        <v>45</v>
      </c>
      <c r="P123" t="s">
        <v>45</v>
      </c>
      <c r="Q123">
        <v>1</v>
      </c>
      <c r="W123">
        <v>0</v>
      </c>
      <c r="X123">
        <v>-289887447</v>
      </c>
      <c r="Y123">
        <v>10</v>
      </c>
      <c r="AA123">
        <v>8.43</v>
      </c>
      <c r="AB123">
        <v>0</v>
      </c>
      <c r="AC123">
        <v>0</v>
      </c>
      <c r="AD123">
        <v>0</v>
      </c>
      <c r="AE123">
        <v>8.43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10</v>
      </c>
      <c r="AU123" t="s">
        <v>6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Y123*Source!I94</f>
        <v>10</v>
      </c>
      <c r="CY123">
        <f t="shared" si="12"/>
        <v>8.43</v>
      </c>
      <c r="CZ123">
        <f t="shared" si="13"/>
        <v>8.43</v>
      </c>
      <c r="DA123">
        <f t="shared" si="14"/>
        <v>1</v>
      </c>
      <c r="DB123">
        <v>0</v>
      </c>
    </row>
    <row r="124" spans="1:106" x14ac:dyDescent="0.2">
      <c r="A124">
        <f>ROW(Source!A94)</f>
        <v>94</v>
      </c>
      <c r="B124">
        <v>34652951</v>
      </c>
      <c r="C124">
        <v>34653170</v>
      </c>
      <c r="D124">
        <v>0</v>
      </c>
      <c r="E124">
        <v>0</v>
      </c>
      <c r="F124">
        <v>1</v>
      </c>
      <c r="G124">
        <v>1</v>
      </c>
      <c r="H124">
        <v>3</v>
      </c>
      <c r="I124" t="s">
        <v>43</v>
      </c>
      <c r="J124" t="s">
        <v>6</v>
      </c>
      <c r="K124" t="s">
        <v>188</v>
      </c>
      <c r="L124">
        <v>1354</v>
      </c>
      <c r="N124">
        <v>1010</v>
      </c>
      <c r="O124" t="s">
        <v>45</v>
      </c>
      <c r="P124" t="s">
        <v>45</v>
      </c>
      <c r="Q124">
        <v>1</v>
      </c>
      <c r="W124">
        <v>0</v>
      </c>
      <c r="X124">
        <v>-383266815</v>
      </c>
      <c r="Y124">
        <v>48</v>
      </c>
      <c r="AA124">
        <v>74.16</v>
      </c>
      <c r="AB124">
        <v>0</v>
      </c>
      <c r="AC124">
        <v>0</v>
      </c>
      <c r="AD124">
        <v>0</v>
      </c>
      <c r="AE124">
        <v>74.16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48</v>
      </c>
      <c r="AU124" t="s">
        <v>6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Y124*Source!I94</f>
        <v>48</v>
      </c>
      <c r="CY124">
        <f t="shared" si="12"/>
        <v>74.16</v>
      </c>
      <c r="CZ124">
        <f t="shared" si="13"/>
        <v>74.16</v>
      </c>
      <c r="DA124">
        <f t="shared" si="14"/>
        <v>1</v>
      </c>
      <c r="DB124">
        <v>0</v>
      </c>
    </row>
    <row r="125" spans="1:106" x14ac:dyDescent="0.2">
      <c r="A125">
        <f>ROW(Source!A94)</f>
        <v>94</v>
      </c>
      <c r="B125">
        <v>34652951</v>
      </c>
      <c r="C125">
        <v>34653170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43</v>
      </c>
      <c r="J125" t="s">
        <v>6</v>
      </c>
      <c r="K125" t="s">
        <v>156</v>
      </c>
      <c r="L125">
        <v>1354</v>
      </c>
      <c r="N125">
        <v>1010</v>
      </c>
      <c r="O125" t="s">
        <v>45</v>
      </c>
      <c r="P125" t="s">
        <v>45</v>
      </c>
      <c r="Q125">
        <v>1</v>
      </c>
      <c r="W125">
        <v>0</v>
      </c>
      <c r="X125">
        <v>457440625</v>
      </c>
      <c r="Y125">
        <v>4</v>
      </c>
      <c r="AA125">
        <v>24.58</v>
      </c>
      <c r="AB125">
        <v>0</v>
      </c>
      <c r="AC125">
        <v>0</v>
      </c>
      <c r="AD125">
        <v>0</v>
      </c>
      <c r="AE125">
        <v>24.58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4</v>
      </c>
      <c r="AU125" t="s">
        <v>6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Y125*Source!I94</f>
        <v>4</v>
      </c>
      <c r="CY125">
        <f t="shared" si="12"/>
        <v>24.58</v>
      </c>
      <c r="CZ125">
        <f t="shared" si="13"/>
        <v>24.58</v>
      </c>
      <c r="DA125">
        <f t="shared" si="14"/>
        <v>1</v>
      </c>
      <c r="DB125">
        <v>0</v>
      </c>
    </row>
    <row r="126" spans="1:106" x14ac:dyDescent="0.2">
      <c r="A126">
        <f>ROW(Source!A94)</f>
        <v>94</v>
      </c>
      <c r="B126">
        <v>34652951</v>
      </c>
      <c r="C126">
        <v>34653170</v>
      </c>
      <c r="D126">
        <v>0</v>
      </c>
      <c r="E126">
        <v>0</v>
      </c>
      <c r="F126">
        <v>1</v>
      </c>
      <c r="G126">
        <v>1</v>
      </c>
      <c r="H126">
        <v>3</v>
      </c>
      <c r="I126" t="s">
        <v>43</v>
      </c>
      <c r="J126" t="s">
        <v>6</v>
      </c>
      <c r="K126" t="s">
        <v>153</v>
      </c>
      <c r="L126">
        <v>1354</v>
      </c>
      <c r="N126">
        <v>1010</v>
      </c>
      <c r="O126" t="s">
        <v>45</v>
      </c>
      <c r="P126" t="s">
        <v>45</v>
      </c>
      <c r="Q126">
        <v>1</v>
      </c>
      <c r="W126">
        <v>0</v>
      </c>
      <c r="X126">
        <v>1510101606</v>
      </c>
      <c r="Y126">
        <v>8</v>
      </c>
      <c r="AA126">
        <v>22.13</v>
      </c>
      <c r="AB126">
        <v>0</v>
      </c>
      <c r="AC126">
        <v>0</v>
      </c>
      <c r="AD126">
        <v>0</v>
      </c>
      <c r="AE126">
        <v>22.13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8</v>
      </c>
      <c r="AU126" t="s">
        <v>6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Y126*Source!I94</f>
        <v>8</v>
      </c>
      <c r="CY126">
        <f t="shared" si="12"/>
        <v>22.13</v>
      </c>
      <c r="CZ126">
        <f t="shared" si="13"/>
        <v>22.13</v>
      </c>
      <c r="DA126">
        <f t="shared" si="14"/>
        <v>1</v>
      </c>
      <c r="DB126">
        <v>0</v>
      </c>
    </row>
    <row r="127" spans="1:106" x14ac:dyDescent="0.2">
      <c r="A127">
        <f>ROW(Source!A94)</f>
        <v>94</v>
      </c>
      <c r="B127">
        <v>34652951</v>
      </c>
      <c r="C127">
        <v>34653170</v>
      </c>
      <c r="D127">
        <v>0</v>
      </c>
      <c r="E127">
        <v>0</v>
      </c>
      <c r="F127">
        <v>1</v>
      </c>
      <c r="G127">
        <v>1</v>
      </c>
      <c r="H127">
        <v>3</v>
      </c>
      <c r="I127" t="s">
        <v>43</v>
      </c>
      <c r="J127" t="s">
        <v>6</v>
      </c>
      <c r="K127" t="s">
        <v>150</v>
      </c>
      <c r="L127">
        <v>1354</v>
      </c>
      <c r="N127">
        <v>1010</v>
      </c>
      <c r="O127" t="s">
        <v>45</v>
      </c>
      <c r="P127" t="s">
        <v>45</v>
      </c>
      <c r="Q127">
        <v>1</v>
      </c>
      <c r="W127">
        <v>0</v>
      </c>
      <c r="X127">
        <v>456295990</v>
      </c>
      <c r="Y127">
        <v>15</v>
      </c>
      <c r="AA127">
        <v>44.09</v>
      </c>
      <c r="AB127">
        <v>0</v>
      </c>
      <c r="AC127">
        <v>0</v>
      </c>
      <c r="AD127">
        <v>0</v>
      </c>
      <c r="AE127">
        <v>44.09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15</v>
      </c>
      <c r="AU127" t="s">
        <v>6</v>
      </c>
      <c r="AV127">
        <v>0</v>
      </c>
      <c r="AW127">
        <v>1</v>
      </c>
      <c r="AX127">
        <v>-1</v>
      </c>
      <c r="AY127">
        <v>0</v>
      </c>
      <c r="AZ127">
        <v>0</v>
      </c>
      <c r="BA127" t="s">
        <v>6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Y127*Source!I94</f>
        <v>15</v>
      </c>
      <c r="CY127">
        <f t="shared" si="12"/>
        <v>44.09</v>
      </c>
      <c r="CZ127">
        <f t="shared" si="13"/>
        <v>44.09</v>
      </c>
      <c r="DA127">
        <f t="shared" si="14"/>
        <v>1</v>
      </c>
      <c r="DB127">
        <v>0</v>
      </c>
    </row>
    <row r="128" spans="1:106" x14ac:dyDescent="0.2">
      <c r="A128">
        <f>ROW(Source!A94)</f>
        <v>94</v>
      </c>
      <c r="B128">
        <v>34652951</v>
      </c>
      <c r="C128">
        <v>34653170</v>
      </c>
      <c r="D128">
        <v>0</v>
      </c>
      <c r="E128">
        <v>0</v>
      </c>
      <c r="F128">
        <v>1</v>
      </c>
      <c r="G128">
        <v>1</v>
      </c>
      <c r="H128">
        <v>3</v>
      </c>
      <c r="I128" t="s">
        <v>43</v>
      </c>
      <c r="J128" t="s">
        <v>6</v>
      </c>
      <c r="K128" t="s">
        <v>147</v>
      </c>
      <c r="L128">
        <v>1354</v>
      </c>
      <c r="N128">
        <v>1010</v>
      </c>
      <c r="O128" t="s">
        <v>45</v>
      </c>
      <c r="P128" t="s">
        <v>45</v>
      </c>
      <c r="Q128">
        <v>1</v>
      </c>
      <c r="W128">
        <v>0</v>
      </c>
      <c r="X128">
        <v>-360362606</v>
      </c>
      <c r="Y128">
        <v>36</v>
      </c>
      <c r="AA128">
        <v>153.97999999999999</v>
      </c>
      <c r="AB128">
        <v>0</v>
      </c>
      <c r="AC128">
        <v>0</v>
      </c>
      <c r="AD128">
        <v>0</v>
      </c>
      <c r="AE128">
        <v>153.97999999999999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36</v>
      </c>
      <c r="AU128" t="s">
        <v>6</v>
      </c>
      <c r="AV128">
        <v>0</v>
      </c>
      <c r="AW128">
        <v>1</v>
      </c>
      <c r="AX128">
        <v>-1</v>
      </c>
      <c r="AY128">
        <v>0</v>
      </c>
      <c r="AZ128">
        <v>0</v>
      </c>
      <c r="BA128" t="s">
        <v>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Y128*Source!I94</f>
        <v>36</v>
      </c>
      <c r="CY128">
        <f t="shared" si="12"/>
        <v>153.97999999999999</v>
      </c>
      <c r="CZ128">
        <f t="shared" si="13"/>
        <v>153.97999999999999</v>
      </c>
      <c r="DA128">
        <f t="shared" si="14"/>
        <v>1</v>
      </c>
      <c r="DB128">
        <v>0</v>
      </c>
    </row>
    <row r="129" spans="1:106" x14ac:dyDescent="0.2">
      <c r="A129">
        <f>ROW(Source!A94)</f>
        <v>94</v>
      </c>
      <c r="B129">
        <v>34652951</v>
      </c>
      <c r="C129">
        <v>34653170</v>
      </c>
      <c r="D129">
        <v>0</v>
      </c>
      <c r="E129">
        <v>0</v>
      </c>
      <c r="F129">
        <v>1</v>
      </c>
      <c r="G129">
        <v>1</v>
      </c>
      <c r="H129">
        <v>3</v>
      </c>
      <c r="I129" t="s">
        <v>43</v>
      </c>
      <c r="J129" t="s">
        <v>6</v>
      </c>
      <c r="K129" t="s">
        <v>144</v>
      </c>
      <c r="L129">
        <v>1354</v>
      </c>
      <c r="N129">
        <v>1010</v>
      </c>
      <c r="O129" t="s">
        <v>45</v>
      </c>
      <c r="P129" t="s">
        <v>45</v>
      </c>
      <c r="Q129">
        <v>1</v>
      </c>
      <c r="W129">
        <v>0</v>
      </c>
      <c r="X129">
        <v>-1418898549</v>
      </c>
      <c r="Y129">
        <v>7</v>
      </c>
      <c r="AA129">
        <v>78.64</v>
      </c>
      <c r="AB129">
        <v>0</v>
      </c>
      <c r="AC129">
        <v>0</v>
      </c>
      <c r="AD129">
        <v>0</v>
      </c>
      <c r="AE129">
        <v>78.64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7</v>
      </c>
      <c r="AU129" t="s">
        <v>6</v>
      </c>
      <c r="AV129">
        <v>0</v>
      </c>
      <c r="AW129">
        <v>1</v>
      </c>
      <c r="AX129">
        <v>-1</v>
      </c>
      <c r="AY129">
        <v>0</v>
      </c>
      <c r="AZ129">
        <v>0</v>
      </c>
      <c r="BA129" t="s">
        <v>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Y129*Source!I94</f>
        <v>7</v>
      </c>
      <c r="CY129">
        <f t="shared" si="12"/>
        <v>78.64</v>
      </c>
      <c r="CZ129">
        <f t="shared" si="13"/>
        <v>78.64</v>
      </c>
      <c r="DA129">
        <f t="shared" si="14"/>
        <v>1</v>
      </c>
      <c r="DB129">
        <v>0</v>
      </c>
    </row>
    <row r="130" spans="1:106" x14ac:dyDescent="0.2">
      <c r="A130">
        <f>ROW(Source!A94)</f>
        <v>94</v>
      </c>
      <c r="B130">
        <v>34652951</v>
      </c>
      <c r="C130">
        <v>34653170</v>
      </c>
      <c r="D130">
        <v>0</v>
      </c>
      <c r="E130">
        <v>0</v>
      </c>
      <c r="F130">
        <v>1</v>
      </c>
      <c r="G130">
        <v>1</v>
      </c>
      <c r="H130">
        <v>3</v>
      </c>
      <c r="I130" t="s">
        <v>43</v>
      </c>
      <c r="J130" t="s">
        <v>6</v>
      </c>
      <c r="K130" t="s">
        <v>141</v>
      </c>
      <c r="L130">
        <v>1354</v>
      </c>
      <c r="N130">
        <v>1010</v>
      </c>
      <c r="O130" t="s">
        <v>45</v>
      </c>
      <c r="P130" t="s">
        <v>45</v>
      </c>
      <c r="Q130">
        <v>1</v>
      </c>
      <c r="W130">
        <v>0</v>
      </c>
      <c r="X130">
        <v>585297326</v>
      </c>
      <c r="Y130">
        <v>17</v>
      </c>
      <c r="AA130">
        <v>117.29</v>
      </c>
      <c r="AB130">
        <v>0</v>
      </c>
      <c r="AC130">
        <v>0</v>
      </c>
      <c r="AD130">
        <v>0</v>
      </c>
      <c r="AE130">
        <v>117.29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17</v>
      </c>
      <c r="AU130" t="s">
        <v>6</v>
      </c>
      <c r="AV130">
        <v>0</v>
      </c>
      <c r="AW130">
        <v>1</v>
      </c>
      <c r="AX130">
        <v>-1</v>
      </c>
      <c r="AY130">
        <v>0</v>
      </c>
      <c r="AZ130">
        <v>0</v>
      </c>
      <c r="BA130" t="s">
        <v>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Y130*Source!I94</f>
        <v>17</v>
      </c>
      <c r="CY130">
        <f t="shared" si="12"/>
        <v>117.29</v>
      </c>
      <c r="CZ130">
        <f t="shared" si="13"/>
        <v>117.29</v>
      </c>
      <c r="DA130">
        <f t="shared" si="14"/>
        <v>1</v>
      </c>
      <c r="DB130">
        <v>0</v>
      </c>
    </row>
    <row r="131" spans="1:106" x14ac:dyDescent="0.2">
      <c r="A131">
        <f>ROW(Source!A94)</f>
        <v>94</v>
      </c>
      <c r="B131">
        <v>34652951</v>
      </c>
      <c r="C131">
        <v>34653170</v>
      </c>
      <c r="D131">
        <v>0</v>
      </c>
      <c r="E131">
        <v>0</v>
      </c>
      <c r="F131">
        <v>1</v>
      </c>
      <c r="G131">
        <v>1</v>
      </c>
      <c r="H131">
        <v>3</v>
      </c>
      <c r="I131" t="s">
        <v>43</v>
      </c>
      <c r="J131" t="s">
        <v>6</v>
      </c>
      <c r="K131" t="s">
        <v>138</v>
      </c>
      <c r="L131">
        <v>1354</v>
      </c>
      <c r="N131">
        <v>1010</v>
      </c>
      <c r="O131" t="s">
        <v>45</v>
      </c>
      <c r="P131" t="s">
        <v>45</v>
      </c>
      <c r="Q131">
        <v>1</v>
      </c>
      <c r="W131">
        <v>0</v>
      </c>
      <c r="X131">
        <v>2009410498</v>
      </c>
      <c r="Y131">
        <v>15</v>
      </c>
      <c r="AA131">
        <v>28.06</v>
      </c>
      <c r="AB131">
        <v>0</v>
      </c>
      <c r="AC131">
        <v>0</v>
      </c>
      <c r="AD131">
        <v>0</v>
      </c>
      <c r="AE131">
        <v>28.06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15</v>
      </c>
      <c r="AU131" t="s">
        <v>6</v>
      </c>
      <c r="AV131">
        <v>0</v>
      </c>
      <c r="AW131">
        <v>1</v>
      </c>
      <c r="AX131">
        <v>-1</v>
      </c>
      <c r="AY131">
        <v>0</v>
      </c>
      <c r="AZ131">
        <v>0</v>
      </c>
      <c r="BA131" t="s">
        <v>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Y131*Source!I94</f>
        <v>15</v>
      </c>
      <c r="CY131">
        <f t="shared" si="12"/>
        <v>28.06</v>
      </c>
      <c r="CZ131">
        <f t="shared" si="13"/>
        <v>28.06</v>
      </c>
      <c r="DA131">
        <f t="shared" si="14"/>
        <v>1</v>
      </c>
      <c r="DB131">
        <v>0</v>
      </c>
    </row>
    <row r="132" spans="1:106" x14ac:dyDescent="0.2">
      <c r="A132">
        <f>ROW(Source!A95)</f>
        <v>95</v>
      </c>
      <c r="B132">
        <v>34652952</v>
      </c>
      <c r="C132">
        <v>34653170</v>
      </c>
      <c r="D132">
        <v>31714816</v>
      </c>
      <c r="E132">
        <v>1</v>
      </c>
      <c r="F132">
        <v>1</v>
      </c>
      <c r="G132">
        <v>1</v>
      </c>
      <c r="H132">
        <v>1</v>
      </c>
      <c r="I132" t="s">
        <v>447</v>
      </c>
      <c r="J132" t="s">
        <v>6</v>
      </c>
      <c r="K132" t="s">
        <v>448</v>
      </c>
      <c r="L132">
        <v>1191</v>
      </c>
      <c r="N132">
        <v>1013</v>
      </c>
      <c r="O132" t="s">
        <v>419</v>
      </c>
      <c r="P132" t="s">
        <v>419</v>
      </c>
      <c r="Q132">
        <v>1</v>
      </c>
      <c r="W132">
        <v>0</v>
      </c>
      <c r="X132">
        <v>1983201532</v>
      </c>
      <c r="Y132">
        <v>68.675999999999988</v>
      </c>
      <c r="AA132">
        <v>0</v>
      </c>
      <c r="AB132">
        <v>0</v>
      </c>
      <c r="AC132">
        <v>0</v>
      </c>
      <c r="AD132">
        <v>174.03</v>
      </c>
      <c r="AE132">
        <v>0</v>
      </c>
      <c r="AF132">
        <v>0</v>
      </c>
      <c r="AG132">
        <v>0</v>
      </c>
      <c r="AH132">
        <v>9.51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6</v>
      </c>
      <c r="AT132">
        <v>57.23</v>
      </c>
      <c r="AU132" t="s">
        <v>19</v>
      </c>
      <c r="AV132">
        <v>1</v>
      </c>
      <c r="AW132">
        <v>2</v>
      </c>
      <c r="AX132">
        <v>34653192</v>
      </c>
      <c r="AY132">
        <v>1</v>
      </c>
      <c r="AZ132">
        <v>0</v>
      </c>
      <c r="BA132">
        <v>125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Y132*Source!I95</f>
        <v>68.675999999999988</v>
      </c>
      <c r="CY132">
        <f>AD132</f>
        <v>174.03</v>
      </c>
      <c r="CZ132">
        <f>AH132</f>
        <v>9.51</v>
      </c>
      <c r="DA132">
        <f>AL132</f>
        <v>18.3</v>
      </c>
      <c r="DB132">
        <v>0</v>
      </c>
    </row>
    <row r="133" spans="1:106" x14ac:dyDescent="0.2">
      <c r="A133">
        <f>ROW(Source!A95)</f>
        <v>95</v>
      </c>
      <c r="B133">
        <v>34652952</v>
      </c>
      <c r="C133">
        <v>34653170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420</v>
      </c>
      <c r="J133" t="s">
        <v>6</v>
      </c>
      <c r="K133" t="s">
        <v>421</v>
      </c>
      <c r="L133">
        <v>1191</v>
      </c>
      <c r="N133">
        <v>1013</v>
      </c>
      <c r="O133" t="s">
        <v>419</v>
      </c>
      <c r="P133" t="s">
        <v>419</v>
      </c>
      <c r="Q133">
        <v>1</v>
      </c>
      <c r="W133">
        <v>0</v>
      </c>
      <c r="X133">
        <v>-1417349443</v>
      </c>
      <c r="Y133">
        <v>25.24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6</v>
      </c>
      <c r="AT133">
        <v>25.24</v>
      </c>
      <c r="AU133" t="s">
        <v>6</v>
      </c>
      <c r="AV133">
        <v>2</v>
      </c>
      <c r="AW133">
        <v>2</v>
      </c>
      <c r="AX133">
        <v>34653193</v>
      </c>
      <c r="AY133">
        <v>1</v>
      </c>
      <c r="AZ133">
        <v>2048</v>
      </c>
      <c r="BA133">
        <v>126</v>
      </c>
      <c r="BB133">
        <v>2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-5.0479999999999983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Y133*Source!I95</f>
        <v>25.24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ROW(Source!A95)</f>
        <v>95</v>
      </c>
      <c r="B134">
        <v>34652952</v>
      </c>
      <c r="C134">
        <v>34653170</v>
      </c>
      <c r="D134">
        <v>31527023</v>
      </c>
      <c r="E134">
        <v>1</v>
      </c>
      <c r="F134">
        <v>1</v>
      </c>
      <c r="G134">
        <v>1</v>
      </c>
      <c r="H134">
        <v>2</v>
      </c>
      <c r="I134" t="s">
        <v>431</v>
      </c>
      <c r="J134" t="s">
        <v>432</v>
      </c>
      <c r="K134" t="s">
        <v>433</v>
      </c>
      <c r="L134">
        <v>1368</v>
      </c>
      <c r="N134">
        <v>1011</v>
      </c>
      <c r="O134" t="s">
        <v>425</v>
      </c>
      <c r="P134" t="s">
        <v>425</v>
      </c>
      <c r="Q134">
        <v>1</v>
      </c>
      <c r="W134">
        <v>0</v>
      </c>
      <c r="X134">
        <v>-2134233284</v>
      </c>
      <c r="Y134">
        <v>17.783999999999999</v>
      </c>
      <c r="AA134">
        <v>0</v>
      </c>
      <c r="AB134">
        <v>1027.75</v>
      </c>
      <c r="AC134">
        <v>184.1</v>
      </c>
      <c r="AD134">
        <v>0</v>
      </c>
      <c r="AE134">
        <v>0</v>
      </c>
      <c r="AF134">
        <v>82.22</v>
      </c>
      <c r="AG134">
        <v>10.06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14.82</v>
      </c>
      <c r="AU134" t="s">
        <v>19</v>
      </c>
      <c r="AV134">
        <v>0</v>
      </c>
      <c r="AW134">
        <v>2</v>
      </c>
      <c r="AX134">
        <v>34653194</v>
      </c>
      <c r="AY134">
        <v>1</v>
      </c>
      <c r="AZ134">
        <v>0</v>
      </c>
      <c r="BA134">
        <v>127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Y134*Source!I95</f>
        <v>17.783999999999999</v>
      </c>
      <c r="CY134">
        <f>AB134</f>
        <v>1027.75</v>
      </c>
      <c r="CZ134">
        <f>AF134</f>
        <v>82.22</v>
      </c>
      <c r="DA134">
        <f>AJ134</f>
        <v>12.5</v>
      </c>
      <c r="DB134">
        <v>0</v>
      </c>
    </row>
    <row r="135" spans="1:106" x14ac:dyDescent="0.2">
      <c r="A135">
        <f>ROW(Source!A95)</f>
        <v>95</v>
      </c>
      <c r="B135">
        <v>34652952</v>
      </c>
      <c r="C135">
        <v>34653170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426</v>
      </c>
      <c r="J135" t="s">
        <v>427</v>
      </c>
      <c r="K135" t="s">
        <v>428</v>
      </c>
      <c r="L135">
        <v>1368</v>
      </c>
      <c r="N135">
        <v>1011</v>
      </c>
      <c r="O135" t="s">
        <v>425</v>
      </c>
      <c r="P135" t="s">
        <v>425</v>
      </c>
      <c r="Q135">
        <v>1</v>
      </c>
      <c r="W135">
        <v>0</v>
      </c>
      <c r="X135">
        <v>1372534845</v>
      </c>
      <c r="Y135">
        <v>3.4319999999999999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2.86</v>
      </c>
      <c r="AU135" t="s">
        <v>19</v>
      </c>
      <c r="AV135">
        <v>0</v>
      </c>
      <c r="AW135">
        <v>2</v>
      </c>
      <c r="AX135">
        <v>34653195</v>
      </c>
      <c r="AY135">
        <v>1</v>
      </c>
      <c r="AZ135">
        <v>0</v>
      </c>
      <c r="BA135">
        <v>128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Y135*Source!I95</f>
        <v>3.4319999999999999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ROW(Source!A95)</f>
        <v>95</v>
      </c>
      <c r="B136">
        <v>34652952</v>
      </c>
      <c r="C136">
        <v>34653170</v>
      </c>
      <c r="D136">
        <v>31528255</v>
      </c>
      <c r="E136">
        <v>1</v>
      </c>
      <c r="F136">
        <v>1</v>
      </c>
      <c r="G136">
        <v>1</v>
      </c>
      <c r="H136">
        <v>2</v>
      </c>
      <c r="I136" t="s">
        <v>442</v>
      </c>
      <c r="J136" t="s">
        <v>443</v>
      </c>
      <c r="K136" t="s">
        <v>444</v>
      </c>
      <c r="L136">
        <v>1368</v>
      </c>
      <c r="N136">
        <v>1011</v>
      </c>
      <c r="O136" t="s">
        <v>425</v>
      </c>
      <c r="P136" t="s">
        <v>425</v>
      </c>
      <c r="Q136">
        <v>1</v>
      </c>
      <c r="W136">
        <v>0</v>
      </c>
      <c r="X136">
        <v>-1801140340</v>
      </c>
      <c r="Y136">
        <v>9.0719999999999992</v>
      </c>
      <c r="AA136">
        <v>0</v>
      </c>
      <c r="AB136">
        <v>932.63</v>
      </c>
      <c r="AC136">
        <v>247.05</v>
      </c>
      <c r="AD136">
        <v>0</v>
      </c>
      <c r="AE136">
        <v>0</v>
      </c>
      <c r="AF136">
        <v>74.61</v>
      </c>
      <c r="AG136">
        <v>13.5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7.56</v>
      </c>
      <c r="AU136" t="s">
        <v>19</v>
      </c>
      <c r="AV136">
        <v>0</v>
      </c>
      <c r="AW136">
        <v>2</v>
      </c>
      <c r="AX136">
        <v>34653196</v>
      </c>
      <c r="AY136">
        <v>1</v>
      </c>
      <c r="AZ136">
        <v>0</v>
      </c>
      <c r="BA136">
        <v>129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Y136*Source!I95</f>
        <v>9.0719999999999992</v>
      </c>
      <c r="CY136">
        <f>AB136</f>
        <v>932.63</v>
      </c>
      <c r="CZ136">
        <f>AF136</f>
        <v>74.61</v>
      </c>
      <c r="DA136">
        <f>AJ136</f>
        <v>12.5</v>
      </c>
      <c r="DB136">
        <v>0</v>
      </c>
    </row>
    <row r="137" spans="1:106" x14ac:dyDescent="0.2">
      <c r="A137">
        <f>ROW(Source!A95)</f>
        <v>95</v>
      </c>
      <c r="B137">
        <v>34652952</v>
      </c>
      <c r="C137">
        <v>34653170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43</v>
      </c>
      <c r="J137" t="s">
        <v>160</v>
      </c>
      <c r="K137" t="s">
        <v>159</v>
      </c>
      <c r="L137">
        <v>1354</v>
      </c>
      <c r="N137">
        <v>1010</v>
      </c>
      <c r="O137" t="s">
        <v>45</v>
      </c>
      <c r="P137" t="s">
        <v>45</v>
      </c>
      <c r="Q137">
        <v>1</v>
      </c>
      <c r="W137">
        <v>0</v>
      </c>
      <c r="X137">
        <v>1411697821</v>
      </c>
      <c r="Y137">
        <v>24</v>
      </c>
      <c r="AA137">
        <v>216.61</v>
      </c>
      <c r="AB137">
        <v>0</v>
      </c>
      <c r="AC137">
        <v>0</v>
      </c>
      <c r="AD137">
        <v>0</v>
      </c>
      <c r="AE137">
        <v>28.88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24</v>
      </c>
      <c r="AU137" t="s">
        <v>6</v>
      </c>
      <c r="AV137">
        <v>0</v>
      </c>
      <c r="AW137">
        <v>1</v>
      </c>
      <c r="AX137">
        <v>-1</v>
      </c>
      <c r="AY137">
        <v>0</v>
      </c>
      <c r="AZ137">
        <v>0</v>
      </c>
      <c r="BA137" t="s">
        <v>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Y137*Source!I95</f>
        <v>24</v>
      </c>
      <c r="CY137">
        <f t="shared" ref="CY137:CY152" si="15">AA137</f>
        <v>216.61</v>
      </c>
      <c r="CZ137">
        <f t="shared" ref="CZ137:CZ152" si="16">AE137</f>
        <v>28.88</v>
      </c>
      <c r="DA137">
        <f t="shared" ref="DA137:DA152" si="17">AI137</f>
        <v>7.5</v>
      </c>
      <c r="DB137">
        <v>0</v>
      </c>
    </row>
    <row r="138" spans="1:106" x14ac:dyDescent="0.2">
      <c r="A138">
        <f>ROW(Source!A95)</f>
        <v>95</v>
      </c>
      <c r="B138">
        <v>34652952</v>
      </c>
      <c r="C138">
        <v>34653170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43</v>
      </c>
      <c r="J138" t="s">
        <v>46</v>
      </c>
      <c r="K138" t="s">
        <v>163</v>
      </c>
      <c r="L138">
        <v>1301</v>
      </c>
      <c r="N138">
        <v>1003</v>
      </c>
      <c r="O138" t="s">
        <v>164</v>
      </c>
      <c r="P138" t="s">
        <v>164</v>
      </c>
      <c r="Q138">
        <v>1</v>
      </c>
      <c r="W138">
        <v>0</v>
      </c>
      <c r="X138">
        <v>939423584</v>
      </c>
      <c r="Y138">
        <v>3000</v>
      </c>
      <c r="AA138">
        <v>58.3</v>
      </c>
      <c r="AB138">
        <v>0</v>
      </c>
      <c r="AC138">
        <v>0</v>
      </c>
      <c r="AD138">
        <v>0</v>
      </c>
      <c r="AE138">
        <v>7.77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3000</v>
      </c>
      <c r="AU138" t="s">
        <v>6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Y138*Source!I95</f>
        <v>3000</v>
      </c>
      <c r="CY138">
        <f t="shared" si="15"/>
        <v>58.3</v>
      </c>
      <c r="CZ138">
        <f t="shared" si="16"/>
        <v>7.77</v>
      </c>
      <c r="DA138">
        <f t="shared" si="17"/>
        <v>7.5</v>
      </c>
      <c r="DB138">
        <v>0</v>
      </c>
    </row>
    <row r="139" spans="1:106" x14ac:dyDescent="0.2">
      <c r="A139">
        <f>ROW(Source!A95)</f>
        <v>95</v>
      </c>
      <c r="B139">
        <v>34652952</v>
      </c>
      <c r="C139">
        <v>34653170</v>
      </c>
      <c r="D139">
        <v>0</v>
      </c>
      <c r="E139">
        <v>0</v>
      </c>
      <c r="F139">
        <v>1</v>
      </c>
      <c r="G139">
        <v>1</v>
      </c>
      <c r="H139">
        <v>3</v>
      </c>
      <c r="I139" t="s">
        <v>43</v>
      </c>
      <c r="J139" t="s">
        <v>63</v>
      </c>
      <c r="K139" t="s">
        <v>167</v>
      </c>
      <c r="L139">
        <v>1354</v>
      </c>
      <c r="N139">
        <v>1010</v>
      </c>
      <c r="O139" t="s">
        <v>45</v>
      </c>
      <c r="P139" t="s">
        <v>45</v>
      </c>
      <c r="Q139">
        <v>1</v>
      </c>
      <c r="W139">
        <v>0</v>
      </c>
      <c r="X139">
        <v>-602230626</v>
      </c>
      <c r="Y139">
        <v>30</v>
      </c>
      <c r="AA139">
        <v>32.590000000000003</v>
      </c>
      <c r="AB139">
        <v>0</v>
      </c>
      <c r="AC139">
        <v>0</v>
      </c>
      <c r="AD139">
        <v>0</v>
      </c>
      <c r="AE139">
        <v>4.3499999999999996</v>
      </c>
      <c r="AF139">
        <v>0</v>
      </c>
      <c r="AG139">
        <v>0</v>
      </c>
      <c r="AH139">
        <v>0</v>
      </c>
      <c r="AI139">
        <v>7.5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30</v>
      </c>
      <c r="AU139" t="s">
        <v>6</v>
      </c>
      <c r="AV139">
        <v>0</v>
      </c>
      <c r="AW139">
        <v>1</v>
      </c>
      <c r="AX139">
        <v>-1</v>
      </c>
      <c r="AY139">
        <v>0</v>
      </c>
      <c r="AZ139">
        <v>0</v>
      </c>
      <c r="BA139" t="s">
        <v>6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Y139*Source!I95</f>
        <v>30</v>
      </c>
      <c r="CY139">
        <f t="shared" si="15"/>
        <v>32.590000000000003</v>
      </c>
      <c r="CZ139">
        <f t="shared" si="16"/>
        <v>4.3499999999999996</v>
      </c>
      <c r="DA139">
        <f t="shared" si="17"/>
        <v>7.5</v>
      </c>
      <c r="DB139">
        <v>0</v>
      </c>
    </row>
    <row r="140" spans="1:106" x14ac:dyDescent="0.2">
      <c r="A140">
        <f>ROW(Source!A95)</f>
        <v>95</v>
      </c>
      <c r="B140">
        <v>34652952</v>
      </c>
      <c r="C140">
        <v>34653170</v>
      </c>
      <c r="D140">
        <v>0</v>
      </c>
      <c r="E140">
        <v>0</v>
      </c>
      <c r="F140">
        <v>1</v>
      </c>
      <c r="G140">
        <v>1</v>
      </c>
      <c r="H140">
        <v>3</v>
      </c>
      <c r="I140" t="s">
        <v>43</v>
      </c>
      <c r="J140" t="s">
        <v>171</v>
      </c>
      <c r="K140" t="s">
        <v>170</v>
      </c>
      <c r="L140">
        <v>1354</v>
      </c>
      <c r="N140">
        <v>1010</v>
      </c>
      <c r="O140" t="s">
        <v>45</v>
      </c>
      <c r="P140" t="s">
        <v>45</v>
      </c>
      <c r="Q140">
        <v>1</v>
      </c>
      <c r="W140">
        <v>0</v>
      </c>
      <c r="X140">
        <v>1654664291</v>
      </c>
      <c r="Y140">
        <v>54</v>
      </c>
      <c r="AA140">
        <v>316.18</v>
      </c>
      <c r="AB140">
        <v>0</v>
      </c>
      <c r="AC140">
        <v>0</v>
      </c>
      <c r="AD140">
        <v>0</v>
      </c>
      <c r="AE140">
        <v>42.16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54</v>
      </c>
      <c r="AU140" t="s">
        <v>6</v>
      </c>
      <c r="AV140">
        <v>0</v>
      </c>
      <c r="AW140">
        <v>1</v>
      </c>
      <c r="AX140">
        <v>-1</v>
      </c>
      <c r="AY140">
        <v>0</v>
      </c>
      <c r="AZ140">
        <v>0</v>
      </c>
      <c r="BA140" t="s">
        <v>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Y140*Source!I95</f>
        <v>54</v>
      </c>
      <c r="CY140">
        <f t="shared" si="15"/>
        <v>316.18</v>
      </c>
      <c r="CZ140">
        <f t="shared" si="16"/>
        <v>42.16</v>
      </c>
      <c r="DA140">
        <f t="shared" si="17"/>
        <v>7.5</v>
      </c>
      <c r="DB140">
        <v>0</v>
      </c>
    </row>
    <row r="141" spans="1:106" x14ac:dyDescent="0.2">
      <c r="A141">
        <f>ROW(Source!A95)</f>
        <v>95</v>
      </c>
      <c r="B141">
        <v>34652952</v>
      </c>
      <c r="C141">
        <v>34653170</v>
      </c>
      <c r="D141">
        <v>0</v>
      </c>
      <c r="E141">
        <v>0</v>
      </c>
      <c r="F141">
        <v>1</v>
      </c>
      <c r="G141">
        <v>1</v>
      </c>
      <c r="H141">
        <v>3</v>
      </c>
      <c r="I141" t="s">
        <v>43</v>
      </c>
      <c r="J141" t="s">
        <v>175</v>
      </c>
      <c r="K141" t="s">
        <v>174</v>
      </c>
      <c r="L141">
        <v>1354</v>
      </c>
      <c r="N141">
        <v>1010</v>
      </c>
      <c r="O141" t="s">
        <v>45</v>
      </c>
      <c r="P141" t="s">
        <v>45</v>
      </c>
      <c r="Q141">
        <v>1</v>
      </c>
      <c r="W141">
        <v>0</v>
      </c>
      <c r="X141">
        <v>1264988675</v>
      </c>
      <c r="Y141">
        <v>75</v>
      </c>
      <c r="AA141">
        <v>138.69999999999999</v>
      </c>
      <c r="AB141">
        <v>0</v>
      </c>
      <c r="AC141">
        <v>0</v>
      </c>
      <c r="AD141">
        <v>0</v>
      </c>
      <c r="AE141">
        <v>18.489999999999998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75</v>
      </c>
      <c r="AU141" t="s">
        <v>6</v>
      </c>
      <c r="AV141">
        <v>0</v>
      </c>
      <c r="AW141">
        <v>1</v>
      </c>
      <c r="AX141">
        <v>-1</v>
      </c>
      <c r="AY141">
        <v>0</v>
      </c>
      <c r="AZ141">
        <v>0</v>
      </c>
      <c r="BA141" t="s">
        <v>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Y141*Source!I95</f>
        <v>75</v>
      </c>
      <c r="CY141">
        <f t="shared" si="15"/>
        <v>138.69999999999999</v>
      </c>
      <c r="CZ141">
        <f t="shared" si="16"/>
        <v>18.489999999999998</v>
      </c>
      <c r="DA141">
        <f t="shared" si="17"/>
        <v>7.5</v>
      </c>
      <c r="DB141">
        <v>0</v>
      </c>
    </row>
    <row r="142" spans="1:106" x14ac:dyDescent="0.2">
      <c r="A142">
        <f>ROW(Source!A95)</f>
        <v>95</v>
      </c>
      <c r="B142">
        <v>34652952</v>
      </c>
      <c r="C142">
        <v>34653170</v>
      </c>
      <c r="D142">
        <v>0</v>
      </c>
      <c r="E142">
        <v>0</v>
      </c>
      <c r="F142">
        <v>1</v>
      </c>
      <c r="G142">
        <v>1</v>
      </c>
      <c r="H142">
        <v>3</v>
      </c>
      <c r="I142" t="s">
        <v>43</v>
      </c>
      <c r="J142" t="s">
        <v>179</v>
      </c>
      <c r="K142" t="s">
        <v>178</v>
      </c>
      <c r="L142">
        <v>1354</v>
      </c>
      <c r="N142">
        <v>1010</v>
      </c>
      <c r="O142" t="s">
        <v>45</v>
      </c>
      <c r="P142" t="s">
        <v>45</v>
      </c>
      <c r="Q142">
        <v>1</v>
      </c>
      <c r="W142">
        <v>0</v>
      </c>
      <c r="X142">
        <v>2006340004</v>
      </c>
      <c r="Y142">
        <v>50</v>
      </c>
      <c r="AA142">
        <v>21.82</v>
      </c>
      <c r="AB142">
        <v>0</v>
      </c>
      <c r="AC142">
        <v>0</v>
      </c>
      <c r="AD142">
        <v>0</v>
      </c>
      <c r="AE142">
        <v>2.91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50</v>
      </c>
      <c r="AU142" t="s">
        <v>6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Y142*Source!I95</f>
        <v>50</v>
      </c>
      <c r="CY142">
        <f t="shared" si="15"/>
        <v>21.82</v>
      </c>
      <c r="CZ142">
        <f t="shared" si="16"/>
        <v>2.91</v>
      </c>
      <c r="DA142">
        <f t="shared" si="17"/>
        <v>7.5</v>
      </c>
      <c r="DB142">
        <v>0</v>
      </c>
    </row>
    <row r="143" spans="1:106" x14ac:dyDescent="0.2">
      <c r="A143">
        <f>ROW(Source!A95)</f>
        <v>95</v>
      </c>
      <c r="B143">
        <v>34652952</v>
      </c>
      <c r="C143">
        <v>34653170</v>
      </c>
      <c r="D143">
        <v>0</v>
      </c>
      <c r="E143">
        <v>0</v>
      </c>
      <c r="F143">
        <v>1</v>
      </c>
      <c r="G143">
        <v>1</v>
      </c>
      <c r="H143">
        <v>3</v>
      </c>
      <c r="I143" t="s">
        <v>43</v>
      </c>
      <c r="J143" t="s">
        <v>6</v>
      </c>
      <c r="K143" t="s">
        <v>182</v>
      </c>
      <c r="L143">
        <v>1354</v>
      </c>
      <c r="N143">
        <v>1010</v>
      </c>
      <c r="O143" t="s">
        <v>45</v>
      </c>
      <c r="P143" t="s">
        <v>45</v>
      </c>
      <c r="Q143">
        <v>1</v>
      </c>
      <c r="W143">
        <v>0</v>
      </c>
      <c r="X143">
        <v>-1316060349</v>
      </c>
      <c r="Y143">
        <v>50</v>
      </c>
      <c r="AA143">
        <v>22.73</v>
      </c>
      <c r="AB143">
        <v>0</v>
      </c>
      <c r="AC143">
        <v>0</v>
      </c>
      <c r="AD143">
        <v>0</v>
      </c>
      <c r="AE143">
        <v>3.03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50</v>
      </c>
      <c r="AU143" t="s">
        <v>6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Y143*Source!I95</f>
        <v>50</v>
      </c>
      <c r="CY143">
        <f t="shared" si="15"/>
        <v>22.73</v>
      </c>
      <c r="CZ143">
        <f t="shared" si="16"/>
        <v>3.03</v>
      </c>
      <c r="DA143">
        <f t="shared" si="17"/>
        <v>7.5</v>
      </c>
      <c r="DB143">
        <v>0</v>
      </c>
    </row>
    <row r="144" spans="1:106" x14ac:dyDescent="0.2">
      <c r="A144">
        <f>ROW(Source!A95)</f>
        <v>95</v>
      </c>
      <c r="B144">
        <v>34652952</v>
      </c>
      <c r="C144">
        <v>34653170</v>
      </c>
      <c r="D144">
        <v>0</v>
      </c>
      <c r="E144">
        <v>0</v>
      </c>
      <c r="F144">
        <v>1</v>
      </c>
      <c r="G144">
        <v>1</v>
      </c>
      <c r="H144">
        <v>3</v>
      </c>
      <c r="I144" t="s">
        <v>43</v>
      </c>
      <c r="J144" t="s">
        <v>6</v>
      </c>
      <c r="K144" t="s">
        <v>185</v>
      </c>
      <c r="L144">
        <v>1354</v>
      </c>
      <c r="N144">
        <v>1010</v>
      </c>
      <c r="O144" t="s">
        <v>45</v>
      </c>
      <c r="P144" t="s">
        <v>45</v>
      </c>
      <c r="Q144">
        <v>1</v>
      </c>
      <c r="W144">
        <v>0</v>
      </c>
      <c r="X144">
        <v>-289887447</v>
      </c>
      <c r="Y144">
        <v>10</v>
      </c>
      <c r="AA144">
        <v>63.24</v>
      </c>
      <c r="AB144">
        <v>0</v>
      </c>
      <c r="AC144">
        <v>0</v>
      </c>
      <c r="AD144">
        <v>0</v>
      </c>
      <c r="AE144">
        <v>8.43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1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</v>
      </c>
      <c r="AU144" t="s">
        <v>6</v>
      </c>
      <c r="AV144">
        <v>0</v>
      </c>
      <c r="AW144">
        <v>1</v>
      </c>
      <c r="AX144">
        <v>-1</v>
      </c>
      <c r="AY144">
        <v>0</v>
      </c>
      <c r="AZ144">
        <v>0</v>
      </c>
      <c r="BA144" t="s">
        <v>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Y144*Source!I95</f>
        <v>10</v>
      </c>
      <c r="CY144">
        <f t="shared" si="15"/>
        <v>63.24</v>
      </c>
      <c r="CZ144">
        <f t="shared" si="16"/>
        <v>8.43</v>
      </c>
      <c r="DA144">
        <f t="shared" si="17"/>
        <v>7.5</v>
      </c>
      <c r="DB144">
        <v>0</v>
      </c>
    </row>
    <row r="145" spans="1:106" x14ac:dyDescent="0.2">
      <c r="A145">
        <f>ROW(Source!A95)</f>
        <v>95</v>
      </c>
      <c r="B145">
        <v>34652952</v>
      </c>
      <c r="C145">
        <v>34653170</v>
      </c>
      <c r="D145">
        <v>0</v>
      </c>
      <c r="E145">
        <v>0</v>
      </c>
      <c r="F145">
        <v>1</v>
      </c>
      <c r="G145">
        <v>1</v>
      </c>
      <c r="H145">
        <v>3</v>
      </c>
      <c r="I145" t="s">
        <v>43</v>
      </c>
      <c r="J145" t="s">
        <v>6</v>
      </c>
      <c r="K145" t="s">
        <v>188</v>
      </c>
      <c r="L145">
        <v>1354</v>
      </c>
      <c r="N145">
        <v>1010</v>
      </c>
      <c r="O145" t="s">
        <v>45</v>
      </c>
      <c r="P145" t="s">
        <v>45</v>
      </c>
      <c r="Q145">
        <v>1</v>
      </c>
      <c r="W145">
        <v>0</v>
      </c>
      <c r="X145">
        <v>-383266815</v>
      </c>
      <c r="Y145">
        <v>48</v>
      </c>
      <c r="AA145">
        <v>556.23</v>
      </c>
      <c r="AB145">
        <v>0</v>
      </c>
      <c r="AC145">
        <v>0</v>
      </c>
      <c r="AD145">
        <v>0</v>
      </c>
      <c r="AE145">
        <v>74.16</v>
      </c>
      <c r="AF145">
        <v>0</v>
      </c>
      <c r="AG145">
        <v>0</v>
      </c>
      <c r="AH145">
        <v>0</v>
      </c>
      <c r="AI145">
        <v>7.5</v>
      </c>
      <c r="AJ145">
        <v>1</v>
      </c>
      <c r="AK145">
        <v>1</v>
      </c>
      <c r="AL145">
        <v>1</v>
      </c>
      <c r="AN145">
        <v>1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48</v>
      </c>
      <c r="AU145" t="s">
        <v>6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6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Y145*Source!I95</f>
        <v>48</v>
      </c>
      <c r="CY145">
        <f t="shared" si="15"/>
        <v>556.23</v>
      </c>
      <c r="CZ145">
        <f t="shared" si="16"/>
        <v>74.16</v>
      </c>
      <c r="DA145">
        <f t="shared" si="17"/>
        <v>7.5</v>
      </c>
      <c r="DB145">
        <v>0</v>
      </c>
    </row>
    <row r="146" spans="1:106" x14ac:dyDescent="0.2">
      <c r="A146">
        <f>ROW(Source!A95)</f>
        <v>95</v>
      </c>
      <c r="B146">
        <v>34652952</v>
      </c>
      <c r="C146">
        <v>34653170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43</v>
      </c>
      <c r="J146" t="s">
        <v>6</v>
      </c>
      <c r="K146" t="s">
        <v>156</v>
      </c>
      <c r="L146">
        <v>1354</v>
      </c>
      <c r="N146">
        <v>1010</v>
      </c>
      <c r="O146" t="s">
        <v>45</v>
      </c>
      <c r="P146" t="s">
        <v>45</v>
      </c>
      <c r="Q146">
        <v>1</v>
      </c>
      <c r="W146">
        <v>0</v>
      </c>
      <c r="X146">
        <v>457440625</v>
      </c>
      <c r="Y146">
        <v>4</v>
      </c>
      <c r="AA146">
        <v>184.33</v>
      </c>
      <c r="AB146">
        <v>0</v>
      </c>
      <c r="AC146">
        <v>0</v>
      </c>
      <c r="AD146">
        <v>0</v>
      </c>
      <c r="AE146">
        <v>24.58</v>
      </c>
      <c r="AF146">
        <v>0</v>
      </c>
      <c r="AG146">
        <v>0</v>
      </c>
      <c r="AH146">
        <v>0</v>
      </c>
      <c r="AI146">
        <v>7.5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4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Y146*Source!I95</f>
        <v>4</v>
      </c>
      <c r="CY146">
        <f t="shared" si="15"/>
        <v>184.33</v>
      </c>
      <c r="CZ146">
        <f t="shared" si="16"/>
        <v>24.58</v>
      </c>
      <c r="DA146">
        <f t="shared" si="17"/>
        <v>7.5</v>
      </c>
      <c r="DB146">
        <v>0</v>
      </c>
    </row>
    <row r="147" spans="1:106" x14ac:dyDescent="0.2">
      <c r="A147">
        <f>ROW(Source!A95)</f>
        <v>95</v>
      </c>
      <c r="B147">
        <v>34652952</v>
      </c>
      <c r="C147">
        <v>34653170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43</v>
      </c>
      <c r="J147" t="s">
        <v>6</v>
      </c>
      <c r="K147" t="s">
        <v>153</v>
      </c>
      <c r="L147">
        <v>1354</v>
      </c>
      <c r="N147">
        <v>1010</v>
      </c>
      <c r="O147" t="s">
        <v>45</v>
      </c>
      <c r="P147" t="s">
        <v>45</v>
      </c>
      <c r="Q147">
        <v>1</v>
      </c>
      <c r="W147">
        <v>0</v>
      </c>
      <c r="X147">
        <v>1510101606</v>
      </c>
      <c r="Y147">
        <v>8</v>
      </c>
      <c r="AA147">
        <v>166</v>
      </c>
      <c r="AB147">
        <v>0</v>
      </c>
      <c r="AC147">
        <v>0</v>
      </c>
      <c r="AD147">
        <v>0</v>
      </c>
      <c r="AE147">
        <v>22.13</v>
      </c>
      <c r="AF147">
        <v>0</v>
      </c>
      <c r="AG147">
        <v>0</v>
      </c>
      <c r="AH147">
        <v>0</v>
      </c>
      <c r="AI147">
        <v>7.5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8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Y147*Source!I95</f>
        <v>8</v>
      </c>
      <c r="CY147">
        <f t="shared" si="15"/>
        <v>166</v>
      </c>
      <c r="CZ147">
        <f t="shared" si="16"/>
        <v>22.13</v>
      </c>
      <c r="DA147">
        <f t="shared" si="17"/>
        <v>7.5</v>
      </c>
      <c r="DB147">
        <v>0</v>
      </c>
    </row>
    <row r="148" spans="1:106" x14ac:dyDescent="0.2">
      <c r="A148">
        <f>ROW(Source!A95)</f>
        <v>95</v>
      </c>
      <c r="B148">
        <v>34652952</v>
      </c>
      <c r="C148">
        <v>34653170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43</v>
      </c>
      <c r="J148" t="s">
        <v>6</v>
      </c>
      <c r="K148" t="s">
        <v>150</v>
      </c>
      <c r="L148">
        <v>1354</v>
      </c>
      <c r="N148">
        <v>1010</v>
      </c>
      <c r="O148" t="s">
        <v>45</v>
      </c>
      <c r="P148" t="s">
        <v>45</v>
      </c>
      <c r="Q148">
        <v>1</v>
      </c>
      <c r="W148">
        <v>0</v>
      </c>
      <c r="X148">
        <v>456295990</v>
      </c>
      <c r="Y148">
        <v>15</v>
      </c>
      <c r="AA148">
        <v>330.65</v>
      </c>
      <c r="AB148">
        <v>0</v>
      </c>
      <c r="AC148">
        <v>0</v>
      </c>
      <c r="AD148">
        <v>0</v>
      </c>
      <c r="AE148">
        <v>44.09</v>
      </c>
      <c r="AF148">
        <v>0</v>
      </c>
      <c r="AG148">
        <v>0</v>
      </c>
      <c r="AH148">
        <v>0</v>
      </c>
      <c r="AI148">
        <v>7.5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15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Y148*Source!I95</f>
        <v>15</v>
      </c>
      <c r="CY148">
        <f t="shared" si="15"/>
        <v>330.65</v>
      </c>
      <c r="CZ148">
        <f t="shared" si="16"/>
        <v>44.09</v>
      </c>
      <c r="DA148">
        <f t="shared" si="17"/>
        <v>7.5</v>
      </c>
      <c r="DB148">
        <v>0</v>
      </c>
    </row>
    <row r="149" spans="1:106" x14ac:dyDescent="0.2">
      <c r="A149">
        <f>ROW(Source!A95)</f>
        <v>95</v>
      </c>
      <c r="B149">
        <v>34652952</v>
      </c>
      <c r="C149">
        <v>34653170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43</v>
      </c>
      <c r="J149" t="s">
        <v>6</v>
      </c>
      <c r="K149" t="s">
        <v>147</v>
      </c>
      <c r="L149">
        <v>1354</v>
      </c>
      <c r="N149">
        <v>1010</v>
      </c>
      <c r="O149" t="s">
        <v>45</v>
      </c>
      <c r="P149" t="s">
        <v>45</v>
      </c>
      <c r="Q149">
        <v>1</v>
      </c>
      <c r="W149">
        <v>0</v>
      </c>
      <c r="X149">
        <v>-360362606</v>
      </c>
      <c r="Y149">
        <v>36</v>
      </c>
      <c r="AA149">
        <v>1154.8800000000001</v>
      </c>
      <c r="AB149">
        <v>0</v>
      </c>
      <c r="AC149">
        <v>0</v>
      </c>
      <c r="AD149">
        <v>0</v>
      </c>
      <c r="AE149">
        <v>153.97999999999999</v>
      </c>
      <c r="AF149">
        <v>0</v>
      </c>
      <c r="AG149">
        <v>0</v>
      </c>
      <c r="AH149">
        <v>0</v>
      </c>
      <c r="AI149">
        <v>7.5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36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Y149*Source!I95</f>
        <v>36</v>
      </c>
      <c r="CY149">
        <f t="shared" si="15"/>
        <v>1154.8800000000001</v>
      </c>
      <c r="CZ149">
        <f t="shared" si="16"/>
        <v>153.97999999999999</v>
      </c>
      <c r="DA149">
        <f t="shared" si="17"/>
        <v>7.5</v>
      </c>
      <c r="DB149">
        <v>0</v>
      </c>
    </row>
    <row r="150" spans="1:106" x14ac:dyDescent="0.2">
      <c r="A150">
        <f>ROW(Source!A95)</f>
        <v>95</v>
      </c>
      <c r="B150">
        <v>34652952</v>
      </c>
      <c r="C150">
        <v>34653170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43</v>
      </c>
      <c r="J150" t="s">
        <v>6</v>
      </c>
      <c r="K150" t="s">
        <v>144</v>
      </c>
      <c r="L150">
        <v>1354</v>
      </c>
      <c r="N150">
        <v>1010</v>
      </c>
      <c r="O150" t="s">
        <v>45</v>
      </c>
      <c r="P150" t="s">
        <v>45</v>
      </c>
      <c r="Q150">
        <v>1</v>
      </c>
      <c r="W150">
        <v>0</v>
      </c>
      <c r="X150">
        <v>-1418898549</v>
      </c>
      <c r="Y150">
        <v>7</v>
      </c>
      <c r="AA150">
        <v>589.79</v>
      </c>
      <c r="AB150">
        <v>0</v>
      </c>
      <c r="AC150">
        <v>0</v>
      </c>
      <c r="AD150">
        <v>0</v>
      </c>
      <c r="AE150">
        <v>78.64</v>
      </c>
      <c r="AF150">
        <v>0</v>
      </c>
      <c r="AG150">
        <v>0</v>
      </c>
      <c r="AH150">
        <v>0</v>
      </c>
      <c r="AI150">
        <v>7.5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7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Y150*Source!I95</f>
        <v>7</v>
      </c>
      <c r="CY150">
        <f t="shared" si="15"/>
        <v>589.79</v>
      </c>
      <c r="CZ150">
        <f t="shared" si="16"/>
        <v>78.64</v>
      </c>
      <c r="DA150">
        <f t="shared" si="17"/>
        <v>7.5</v>
      </c>
      <c r="DB150">
        <v>0</v>
      </c>
    </row>
    <row r="151" spans="1:106" x14ac:dyDescent="0.2">
      <c r="A151">
        <f>ROW(Source!A95)</f>
        <v>95</v>
      </c>
      <c r="B151">
        <v>34652952</v>
      </c>
      <c r="C151">
        <v>34653170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43</v>
      </c>
      <c r="J151" t="s">
        <v>6</v>
      </c>
      <c r="K151" t="s">
        <v>141</v>
      </c>
      <c r="L151">
        <v>1354</v>
      </c>
      <c r="N151">
        <v>1010</v>
      </c>
      <c r="O151" t="s">
        <v>45</v>
      </c>
      <c r="P151" t="s">
        <v>45</v>
      </c>
      <c r="Q151">
        <v>1</v>
      </c>
      <c r="W151">
        <v>0</v>
      </c>
      <c r="X151">
        <v>585297326</v>
      </c>
      <c r="Y151">
        <v>17</v>
      </c>
      <c r="AA151">
        <v>879.65</v>
      </c>
      <c r="AB151">
        <v>0</v>
      </c>
      <c r="AC151">
        <v>0</v>
      </c>
      <c r="AD151">
        <v>0</v>
      </c>
      <c r="AE151">
        <v>117.29</v>
      </c>
      <c r="AF151">
        <v>0</v>
      </c>
      <c r="AG151">
        <v>0</v>
      </c>
      <c r="AH151">
        <v>0</v>
      </c>
      <c r="AI151">
        <v>7.5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17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Y151*Source!I95</f>
        <v>17</v>
      </c>
      <c r="CY151">
        <f t="shared" si="15"/>
        <v>879.65</v>
      </c>
      <c r="CZ151">
        <f t="shared" si="16"/>
        <v>117.29</v>
      </c>
      <c r="DA151">
        <f t="shared" si="17"/>
        <v>7.5</v>
      </c>
      <c r="DB151">
        <v>0</v>
      </c>
    </row>
    <row r="152" spans="1:106" x14ac:dyDescent="0.2">
      <c r="A152">
        <f>ROW(Source!A95)</f>
        <v>95</v>
      </c>
      <c r="B152">
        <v>34652952</v>
      </c>
      <c r="C152">
        <v>34653170</v>
      </c>
      <c r="D152">
        <v>0</v>
      </c>
      <c r="E152">
        <v>0</v>
      </c>
      <c r="F152">
        <v>1</v>
      </c>
      <c r="G152">
        <v>1</v>
      </c>
      <c r="H152">
        <v>3</v>
      </c>
      <c r="I152" t="s">
        <v>43</v>
      </c>
      <c r="J152" t="s">
        <v>6</v>
      </c>
      <c r="K152" t="s">
        <v>138</v>
      </c>
      <c r="L152">
        <v>1354</v>
      </c>
      <c r="N152">
        <v>1010</v>
      </c>
      <c r="O152" t="s">
        <v>45</v>
      </c>
      <c r="P152" t="s">
        <v>45</v>
      </c>
      <c r="Q152">
        <v>1</v>
      </c>
      <c r="W152">
        <v>0</v>
      </c>
      <c r="X152">
        <v>2009410498</v>
      </c>
      <c r="Y152">
        <v>15</v>
      </c>
      <c r="AA152">
        <v>210.43</v>
      </c>
      <c r="AB152">
        <v>0</v>
      </c>
      <c r="AC152">
        <v>0</v>
      </c>
      <c r="AD152">
        <v>0</v>
      </c>
      <c r="AE152">
        <v>28.06</v>
      </c>
      <c r="AF152">
        <v>0</v>
      </c>
      <c r="AG152">
        <v>0</v>
      </c>
      <c r="AH152">
        <v>0</v>
      </c>
      <c r="AI152">
        <v>7.5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6</v>
      </c>
      <c r="AT152">
        <v>15</v>
      </c>
      <c r="AU152" t="s">
        <v>6</v>
      </c>
      <c r="AV152">
        <v>0</v>
      </c>
      <c r="AW152">
        <v>1</v>
      </c>
      <c r="AX152">
        <v>-1</v>
      </c>
      <c r="AY152">
        <v>0</v>
      </c>
      <c r="AZ152">
        <v>0</v>
      </c>
      <c r="BA152" t="s">
        <v>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Y152*Source!I95</f>
        <v>15</v>
      </c>
      <c r="CY152">
        <f t="shared" si="15"/>
        <v>210.43</v>
      </c>
      <c r="CZ152">
        <f t="shared" si="16"/>
        <v>28.06</v>
      </c>
      <c r="DA152">
        <f t="shared" si="17"/>
        <v>7.5</v>
      </c>
      <c r="DB152">
        <v>0</v>
      </c>
    </row>
    <row r="153" spans="1:106" x14ac:dyDescent="0.2">
      <c r="A153">
        <f>ROW(Source!A128)</f>
        <v>128</v>
      </c>
      <c r="B153">
        <v>34652951</v>
      </c>
      <c r="C153">
        <v>34653222</v>
      </c>
      <c r="D153">
        <v>31715651</v>
      </c>
      <c r="E153">
        <v>1</v>
      </c>
      <c r="F153">
        <v>1</v>
      </c>
      <c r="G153">
        <v>1</v>
      </c>
      <c r="H153">
        <v>1</v>
      </c>
      <c r="I153" t="s">
        <v>449</v>
      </c>
      <c r="J153" t="s">
        <v>6</v>
      </c>
      <c r="K153" t="s">
        <v>450</v>
      </c>
      <c r="L153">
        <v>1191</v>
      </c>
      <c r="N153">
        <v>1013</v>
      </c>
      <c r="O153" t="s">
        <v>419</v>
      </c>
      <c r="P153" t="s">
        <v>419</v>
      </c>
      <c r="Q153">
        <v>1</v>
      </c>
      <c r="W153">
        <v>0</v>
      </c>
      <c r="X153">
        <v>1069510174</v>
      </c>
      <c r="Y153">
        <v>2.9039999999999999</v>
      </c>
      <c r="AA153">
        <v>0</v>
      </c>
      <c r="AB153">
        <v>0</v>
      </c>
      <c r="AC153">
        <v>0</v>
      </c>
      <c r="AD153">
        <v>9.6199999999999992</v>
      </c>
      <c r="AE153">
        <v>0</v>
      </c>
      <c r="AF153">
        <v>0</v>
      </c>
      <c r="AG153">
        <v>0</v>
      </c>
      <c r="AH153">
        <v>9.6199999999999992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6</v>
      </c>
      <c r="AT153">
        <v>2.42</v>
      </c>
      <c r="AU153" t="s">
        <v>19</v>
      </c>
      <c r="AV153">
        <v>1</v>
      </c>
      <c r="AW153">
        <v>2</v>
      </c>
      <c r="AX153">
        <v>34653233</v>
      </c>
      <c r="AY153">
        <v>1</v>
      </c>
      <c r="AZ153">
        <v>0</v>
      </c>
      <c r="BA153">
        <v>139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Y153*Source!I128</f>
        <v>31.943999999999999</v>
      </c>
      <c r="CY153">
        <f>AD153</f>
        <v>9.6199999999999992</v>
      </c>
      <c r="CZ153">
        <f>AH153</f>
        <v>9.6199999999999992</v>
      </c>
      <c r="DA153">
        <f>AL153</f>
        <v>1</v>
      </c>
      <c r="DB153">
        <v>0</v>
      </c>
    </row>
    <row r="154" spans="1:106" x14ac:dyDescent="0.2">
      <c r="A154">
        <f>ROW(Source!A128)</f>
        <v>128</v>
      </c>
      <c r="B154">
        <v>34652951</v>
      </c>
      <c r="C154">
        <v>34653222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420</v>
      </c>
      <c r="J154" t="s">
        <v>6</v>
      </c>
      <c r="K154" t="s">
        <v>421</v>
      </c>
      <c r="L154">
        <v>1191</v>
      </c>
      <c r="N154">
        <v>1013</v>
      </c>
      <c r="O154" t="s">
        <v>419</v>
      </c>
      <c r="P154" t="s">
        <v>419</v>
      </c>
      <c r="Q154">
        <v>1</v>
      </c>
      <c r="W154">
        <v>0</v>
      </c>
      <c r="X154">
        <v>-1417349443</v>
      </c>
      <c r="Y154">
        <v>1.31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6</v>
      </c>
      <c r="AT154">
        <v>1.31</v>
      </c>
      <c r="AU154" t="s">
        <v>6</v>
      </c>
      <c r="AV154">
        <v>2</v>
      </c>
      <c r="AW154">
        <v>2</v>
      </c>
      <c r="AX154">
        <v>34653234</v>
      </c>
      <c r="AY154">
        <v>1</v>
      </c>
      <c r="AZ154">
        <v>2048</v>
      </c>
      <c r="BA154">
        <v>140</v>
      </c>
      <c r="BB154">
        <v>2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-0.26200000000000001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Y154*Source!I128</f>
        <v>14.41</v>
      </c>
      <c r="CY154">
        <f>AD154</f>
        <v>0</v>
      </c>
      <c r="CZ154">
        <f>AH154</f>
        <v>0</v>
      </c>
      <c r="DA154">
        <f>AL154</f>
        <v>1</v>
      </c>
      <c r="DB154">
        <v>0</v>
      </c>
    </row>
    <row r="155" spans="1:106" x14ac:dyDescent="0.2">
      <c r="A155">
        <f>ROW(Source!A128)</f>
        <v>128</v>
      </c>
      <c r="B155">
        <v>34652951</v>
      </c>
      <c r="C155">
        <v>34653222</v>
      </c>
      <c r="D155">
        <v>31527023</v>
      </c>
      <c r="E155">
        <v>1</v>
      </c>
      <c r="F155">
        <v>1</v>
      </c>
      <c r="G155">
        <v>1</v>
      </c>
      <c r="H155">
        <v>2</v>
      </c>
      <c r="I155" t="s">
        <v>431</v>
      </c>
      <c r="J155" t="s">
        <v>432</v>
      </c>
      <c r="K155" t="s">
        <v>433</v>
      </c>
      <c r="L155">
        <v>1368</v>
      </c>
      <c r="N155">
        <v>1011</v>
      </c>
      <c r="O155" t="s">
        <v>425</v>
      </c>
      <c r="P155" t="s">
        <v>425</v>
      </c>
      <c r="Q155">
        <v>1</v>
      </c>
      <c r="W155">
        <v>0</v>
      </c>
      <c r="X155">
        <v>-2134233284</v>
      </c>
      <c r="Y155">
        <v>1.4279999999999999</v>
      </c>
      <c r="AA155">
        <v>0</v>
      </c>
      <c r="AB155">
        <v>82.22</v>
      </c>
      <c r="AC155">
        <v>10.06</v>
      </c>
      <c r="AD155">
        <v>0</v>
      </c>
      <c r="AE155">
        <v>0</v>
      </c>
      <c r="AF155">
        <v>82.22</v>
      </c>
      <c r="AG155">
        <v>10.06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1.19</v>
      </c>
      <c r="AU155" t="s">
        <v>19</v>
      </c>
      <c r="AV155">
        <v>0</v>
      </c>
      <c r="AW155">
        <v>2</v>
      </c>
      <c r="AX155">
        <v>34653235</v>
      </c>
      <c r="AY155">
        <v>1</v>
      </c>
      <c r="AZ155">
        <v>0</v>
      </c>
      <c r="BA155">
        <v>141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Y155*Source!I128</f>
        <v>15.707999999999998</v>
      </c>
      <c r="CY155">
        <f>AB155</f>
        <v>82.22</v>
      </c>
      <c r="CZ155">
        <f>AF155</f>
        <v>82.22</v>
      </c>
      <c r="DA155">
        <f>AJ155</f>
        <v>1</v>
      </c>
      <c r="DB155">
        <v>0</v>
      </c>
    </row>
    <row r="156" spans="1:106" x14ac:dyDescent="0.2">
      <c r="A156">
        <f>ROW(Source!A128)</f>
        <v>128</v>
      </c>
      <c r="B156">
        <v>34652951</v>
      </c>
      <c r="C156">
        <v>34653222</v>
      </c>
      <c r="D156">
        <v>31528142</v>
      </c>
      <c r="E156">
        <v>1</v>
      </c>
      <c r="F156">
        <v>1</v>
      </c>
      <c r="G156">
        <v>1</v>
      </c>
      <c r="H156">
        <v>2</v>
      </c>
      <c r="I156" t="s">
        <v>426</v>
      </c>
      <c r="J156" t="s">
        <v>427</v>
      </c>
      <c r="K156" t="s">
        <v>428</v>
      </c>
      <c r="L156">
        <v>1368</v>
      </c>
      <c r="N156">
        <v>1011</v>
      </c>
      <c r="O156" t="s">
        <v>425</v>
      </c>
      <c r="P156" t="s">
        <v>425</v>
      </c>
      <c r="Q156">
        <v>1</v>
      </c>
      <c r="W156">
        <v>0</v>
      </c>
      <c r="X156">
        <v>1372534845</v>
      </c>
      <c r="Y156">
        <v>0.14399999999999999</v>
      </c>
      <c r="AA156">
        <v>0</v>
      </c>
      <c r="AB156">
        <v>65.709999999999994</v>
      </c>
      <c r="AC156">
        <v>11.6</v>
      </c>
      <c r="AD156">
        <v>0</v>
      </c>
      <c r="AE156">
        <v>0</v>
      </c>
      <c r="AF156">
        <v>65.709999999999994</v>
      </c>
      <c r="AG156">
        <v>11.6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0.12</v>
      </c>
      <c r="AU156" t="s">
        <v>19</v>
      </c>
      <c r="AV156">
        <v>0</v>
      </c>
      <c r="AW156">
        <v>2</v>
      </c>
      <c r="AX156">
        <v>34653236</v>
      </c>
      <c r="AY156">
        <v>1</v>
      </c>
      <c r="AZ156">
        <v>0</v>
      </c>
      <c r="BA156">
        <v>142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Y156*Source!I128</f>
        <v>1.5839999999999999</v>
      </c>
      <c r="CY156">
        <f>AB156</f>
        <v>65.709999999999994</v>
      </c>
      <c r="CZ156">
        <f>AF156</f>
        <v>65.709999999999994</v>
      </c>
      <c r="DA156">
        <f>AJ156</f>
        <v>1</v>
      </c>
      <c r="DB156">
        <v>0</v>
      </c>
    </row>
    <row r="157" spans="1:106" x14ac:dyDescent="0.2">
      <c r="A157">
        <f>ROW(Source!A128)</f>
        <v>128</v>
      </c>
      <c r="B157">
        <v>34652951</v>
      </c>
      <c r="C157">
        <v>34653222</v>
      </c>
      <c r="D157">
        <v>31444692</v>
      </c>
      <c r="E157">
        <v>1</v>
      </c>
      <c r="F157">
        <v>1</v>
      </c>
      <c r="G157">
        <v>1</v>
      </c>
      <c r="H157">
        <v>3</v>
      </c>
      <c r="I157" t="s">
        <v>196</v>
      </c>
      <c r="J157" t="s">
        <v>46</v>
      </c>
      <c r="K157" t="s">
        <v>197</v>
      </c>
      <c r="L157">
        <v>1346</v>
      </c>
      <c r="N157">
        <v>1009</v>
      </c>
      <c r="O157" t="s">
        <v>62</v>
      </c>
      <c r="P157" t="s">
        <v>62</v>
      </c>
      <c r="Q157">
        <v>1</v>
      </c>
      <c r="W157">
        <v>0</v>
      </c>
      <c r="X157">
        <v>1423245386</v>
      </c>
      <c r="Y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</v>
      </c>
      <c r="AU157" t="s">
        <v>6</v>
      </c>
      <c r="AV157">
        <v>0</v>
      </c>
      <c r="AW157">
        <v>2</v>
      </c>
      <c r="AX157">
        <v>34653238</v>
      </c>
      <c r="AY157">
        <v>2</v>
      </c>
      <c r="AZ157">
        <v>22528</v>
      </c>
      <c r="BA157">
        <v>144</v>
      </c>
      <c r="BB157">
        <v>3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Y157*Source!I128</f>
        <v>0</v>
      </c>
      <c r="CY157">
        <f t="shared" ref="CY157:CY162" si="18">AA157</f>
        <v>0</v>
      </c>
      <c r="CZ157">
        <f t="shared" ref="CZ157:CZ162" si="19">AE157</f>
        <v>0</v>
      </c>
      <c r="DA157">
        <f t="shared" ref="DA157:DA162" si="20">AI157</f>
        <v>1</v>
      </c>
      <c r="DB157">
        <v>0</v>
      </c>
    </row>
    <row r="158" spans="1:106" x14ac:dyDescent="0.2">
      <c r="A158">
        <f>ROW(Source!A128)</f>
        <v>128</v>
      </c>
      <c r="B158">
        <v>34652951</v>
      </c>
      <c r="C158">
        <v>34653222</v>
      </c>
      <c r="D158">
        <v>31450127</v>
      </c>
      <c r="E158">
        <v>1</v>
      </c>
      <c r="F158">
        <v>1</v>
      </c>
      <c r="G158">
        <v>1</v>
      </c>
      <c r="H158">
        <v>3</v>
      </c>
      <c r="I158" t="s">
        <v>60</v>
      </c>
      <c r="J158" t="s">
        <v>63</v>
      </c>
      <c r="K158" t="s">
        <v>61</v>
      </c>
      <c r="L158">
        <v>1346</v>
      </c>
      <c r="N158">
        <v>1009</v>
      </c>
      <c r="O158" t="s">
        <v>62</v>
      </c>
      <c r="P158" t="s">
        <v>62</v>
      </c>
      <c r="Q158">
        <v>1</v>
      </c>
      <c r="W158">
        <v>0</v>
      </c>
      <c r="X158">
        <v>813963326</v>
      </c>
      <c r="Y158">
        <v>0</v>
      </c>
      <c r="AA158">
        <v>1.82</v>
      </c>
      <c r="AB158">
        <v>0</v>
      </c>
      <c r="AC158">
        <v>0</v>
      </c>
      <c r="AD158">
        <v>0</v>
      </c>
      <c r="AE158">
        <v>1.82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0</v>
      </c>
      <c r="AU158" t="s">
        <v>6</v>
      </c>
      <c r="AV158">
        <v>0</v>
      </c>
      <c r="AW158">
        <v>2</v>
      </c>
      <c r="AX158">
        <v>34653239</v>
      </c>
      <c r="AY158">
        <v>1</v>
      </c>
      <c r="AZ158">
        <v>6144</v>
      </c>
      <c r="BA158">
        <v>145</v>
      </c>
      <c r="BB158">
        <v>3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Y158*Source!I128</f>
        <v>0</v>
      </c>
      <c r="CY158">
        <f t="shared" si="18"/>
        <v>1.82</v>
      </c>
      <c r="CZ158">
        <f t="shared" si="19"/>
        <v>1.82</v>
      </c>
      <c r="DA158">
        <f t="shared" si="20"/>
        <v>1</v>
      </c>
      <c r="DB158">
        <v>0</v>
      </c>
    </row>
    <row r="159" spans="1:106" x14ac:dyDescent="0.2">
      <c r="A159">
        <f>ROW(Source!A128)</f>
        <v>128</v>
      </c>
      <c r="B159">
        <v>34652951</v>
      </c>
      <c r="C159">
        <v>34653222</v>
      </c>
      <c r="D159">
        <v>31472946</v>
      </c>
      <c r="E159">
        <v>1</v>
      </c>
      <c r="F159">
        <v>1</v>
      </c>
      <c r="G159">
        <v>1</v>
      </c>
      <c r="H159">
        <v>3</v>
      </c>
      <c r="I159" t="s">
        <v>200</v>
      </c>
      <c r="J159" t="s">
        <v>171</v>
      </c>
      <c r="K159" t="s">
        <v>201</v>
      </c>
      <c r="L159">
        <v>1348</v>
      </c>
      <c r="N159">
        <v>1009</v>
      </c>
      <c r="O159" t="s">
        <v>72</v>
      </c>
      <c r="P159" t="s">
        <v>72</v>
      </c>
      <c r="Q159">
        <v>1000</v>
      </c>
      <c r="W159">
        <v>0</v>
      </c>
      <c r="X159">
        <v>2027289937</v>
      </c>
      <c r="Y159">
        <v>0</v>
      </c>
      <c r="AA159">
        <v>29010.49</v>
      </c>
      <c r="AB159">
        <v>0</v>
      </c>
      <c r="AC159">
        <v>0</v>
      </c>
      <c r="AD159">
        <v>0</v>
      </c>
      <c r="AE159">
        <v>29010.49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34653240</v>
      </c>
      <c r="AY159">
        <v>1</v>
      </c>
      <c r="AZ159">
        <v>6144</v>
      </c>
      <c r="BA159">
        <v>146</v>
      </c>
      <c r="BB159">
        <v>3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Y159*Source!I128</f>
        <v>0</v>
      </c>
      <c r="CY159">
        <f t="shared" si="18"/>
        <v>29010.49</v>
      </c>
      <c r="CZ159">
        <f t="shared" si="19"/>
        <v>29010.49</v>
      </c>
      <c r="DA159">
        <f t="shared" si="20"/>
        <v>1</v>
      </c>
      <c r="DB159">
        <v>0</v>
      </c>
    </row>
    <row r="160" spans="1:106" x14ac:dyDescent="0.2">
      <c r="A160">
        <f>ROW(Source!A128)</f>
        <v>128</v>
      </c>
      <c r="B160">
        <v>34652951</v>
      </c>
      <c r="C160">
        <v>34653222</v>
      </c>
      <c r="D160">
        <v>31483792</v>
      </c>
      <c r="E160">
        <v>1</v>
      </c>
      <c r="F160">
        <v>1</v>
      </c>
      <c r="G160">
        <v>1</v>
      </c>
      <c r="H160">
        <v>3</v>
      </c>
      <c r="I160" t="s">
        <v>203</v>
      </c>
      <c r="J160" t="s">
        <v>175</v>
      </c>
      <c r="K160" t="s">
        <v>204</v>
      </c>
      <c r="L160">
        <v>1348</v>
      </c>
      <c r="N160">
        <v>1009</v>
      </c>
      <c r="O160" t="s">
        <v>72</v>
      </c>
      <c r="P160" t="s">
        <v>72</v>
      </c>
      <c r="Q160">
        <v>1000</v>
      </c>
      <c r="W160">
        <v>0</v>
      </c>
      <c r="X160">
        <v>-2124557522</v>
      </c>
      <c r="Y160">
        <v>0</v>
      </c>
      <c r="AA160">
        <v>6667</v>
      </c>
      <c r="AB160">
        <v>0</v>
      </c>
      <c r="AC160">
        <v>0</v>
      </c>
      <c r="AD160">
        <v>0</v>
      </c>
      <c r="AE160">
        <v>6667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34653241</v>
      </c>
      <c r="AY160">
        <v>1</v>
      </c>
      <c r="AZ160">
        <v>6144</v>
      </c>
      <c r="BA160">
        <v>147</v>
      </c>
      <c r="BB160">
        <v>3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Y160*Source!I128</f>
        <v>0</v>
      </c>
      <c r="CY160">
        <f t="shared" si="18"/>
        <v>6667</v>
      </c>
      <c r="CZ160">
        <f t="shared" si="19"/>
        <v>6667</v>
      </c>
      <c r="DA160">
        <f t="shared" si="20"/>
        <v>1</v>
      </c>
      <c r="DB160">
        <v>0</v>
      </c>
    </row>
    <row r="161" spans="1:106" x14ac:dyDescent="0.2">
      <c r="A161">
        <f>ROW(Source!A128)</f>
        <v>128</v>
      </c>
      <c r="B161">
        <v>34652951</v>
      </c>
      <c r="C161">
        <v>34653222</v>
      </c>
      <c r="D161">
        <v>31496417</v>
      </c>
      <c r="E161">
        <v>1</v>
      </c>
      <c r="F161">
        <v>1</v>
      </c>
      <c r="G161">
        <v>1</v>
      </c>
      <c r="H161">
        <v>3</v>
      </c>
      <c r="I161" t="s">
        <v>206</v>
      </c>
      <c r="J161" t="s">
        <v>179</v>
      </c>
      <c r="K161" t="s">
        <v>207</v>
      </c>
      <c r="L161">
        <v>1354</v>
      </c>
      <c r="N161">
        <v>1010</v>
      </c>
      <c r="O161" t="s">
        <v>45</v>
      </c>
      <c r="P161" t="s">
        <v>45</v>
      </c>
      <c r="Q161">
        <v>1</v>
      </c>
      <c r="W161">
        <v>0</v>
      </c>
      <c r="X161">
        <v>751254123</v>
      </c>
      <c r="Y161">
        <v>0</v>
      </c>
      <c r="AA161">
        <v>88.14</v>
      </c>
      <c r="AB161">
        <v>0</v>
      </c>
      <c r="AC161">
        <v>0</v>
      </c>
      <c r="AD161">
        <v>0</v>
      </c>
      <c r="AE161">
        <v>88.14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34653242</v>
      </c>
      <c r="AY161">
        <v>1</v>
      </c>
      <c r="AZ161">
        <v>6144</v>
      </c>
      <c r="BA161">
        <v>148</v>
      </c>
      <c r="BB161">
        <v>3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Y161*Source!I128</f>
        <v>0</v>
      </c>
      <c r="CY161">
        <f t="shared" si="18"/>
        <v>88.14</v>
      </c>
      <c r="CZ161">
        <f t="shared" si="19"/>
        <v>88.14</v>
      </c>
      <c r="DA161">
        <f t="shared" si="20"/>
        <v>1</v>
      </c>
      <c r="DB161">
        <v>0</v>
      </c>
    </row>
    <row r="162" spans="1:106" x14ac:dyDescent="0.2">
      <c r="A162">
        <f>ROW(Source!A128)</f>
        <v>128</v>
      </c>
      <c r="B162">
        <v>34652951</v>
      </c>
      <c r="C162">
        <v>34653222</v>
      </c>
      <c r="D162">
        <v>0</v>
      </c>
      <c r="E162">
        <v>0</v>
      </c>
      <c r="F162">
        <v>1</v>
      </c>
      <c r="G162">
        <v>1</v>
      </c>
      <c r="H162">
        <v>3</v>
      </c>
      <c r="I162" t="s">
        <v>43</v>
      </c>
      <c r="J162" t="s">
        <v>160</v>
      </c>
      <c r="K162" t="s">
        <v>170</v>
      </c>
      <c r="L162">
        <v>1354</v>
      </c>
      <c r="N162">
        <v>1010</v>
      </c>
      <c r="O162" t="s">
        <v>45</v>
      </c>
      <c r="P162" t="s">
        <v>45</v>
      </c>
      <c r="Q162">
        <v>1</v>
      </c>
      <c r="W162">
        <v>0</v>
      </c>
      <c r="X162">
        <v>144076917</v>
      </c>
      <c r="Y162">
        <v>1.818182</v>
      </c>
      <c r="AA162">
        <v>42.16</v>
      </c>
      <c r="AB162">
        <v>0</v>
      </c>
      <c r="AC162">
        <v>0</v>
      </c>
      <c r="AD162">
        <v>0</v>
      </c>
      <c r="AE162">
        <v>42.16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1.818182</v>
      </c>
      <c r="AU162" t="s">
        <v>6</v>
      </c>
      <c r="AV162">
        <v>0</v>
      </c>
      <c r="AW162">
        <v>1</v>
      </c>
      <c r="AX162">
        <v>-1</v>
      </c>
      <c r="AY162">
        <v>0</v>
      </c>
      <c r="AZ162">
        <v>0</v>
      </c>
      <c r="BA162" t="s">
        <v>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Y162*Source!I128</f>
        <v>20.000001999999999</v>
      </c>
      <c r="CY162">
        <f t="shared" si="18"/>
        <v>42.16</v>
      </c>
      <c r="CZ162">
        <f t="shared" si="19"/>
        <v>42.16</v>
      </c>
      <c r="DA162">
        <f t="shared" si="20"/>
        <v>1</v>
      </c>
      <c r="DB162">
        <v>0</v>
      </c>
    </row>
    <row r="163" spans="1:106" x14ac:dyDescent="0.2">
      <c r="A163">
        <f>ROW(Source!A129)</f>
        <v>129</v>
      </c>
      <c r="B163">
        <v>34652952</v>
      </c>
      <c r="C163">
        <v>34653222</v>
      </c>
      <c r="D163">
        <v>31715651</v>
      </c>
      <c r="E163">
        <v>1</v>
      </c>
      <c r="F163">
        <v>1</v>
      </c>
      <c r="G163">
        <v>1</v>
      </c>
      <c r="H163">
        <v>1</v>
      </c>
      <c r="I163" t="s">
        <v>449</v>
      </c>
      <c r="J163" t="s">
        <v>6</v>
      </c>
      <c r="K163" t="s">
        <v>450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W163">
        <v>0</v>
      </c>
      <c r="X163">
        <v>1069510174</v>
      </c>
      <c r="Y163">
        <v>2.9039999999999999</v>
      </c>
      <c r="AA163">
        <v>0</v>
      </c>
      <c r="AB163">
        <v>0</v>
      </c>
      <c r="AC163">
        <v>0</v>
      </c>
      <c r="AD163">
        <v>176.05</v>
      </c>
      <c r="AE163">
        <v>0</v>
      </c>
      <c r="AF163">
        <v>0</v>
      </c>
      <c r="AG163">
        <v>0</v>
      </c>
      <c r="AH163">
        <v>9.6199999999999992</v>
      </c>
      <c r="AI163">
        <v>1</v>
      </c>
      <c r="AJ163">
        <v>1</v>
      </c>
      <c r="AK163">
        <v>1</v>
      </c>
      <c r="AL163">
        <v>18.3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6</v>
      </c>
      <c r="AT163">
        <v>2.42</v>
      </c>
      <c r="AU163" t="s">
        <v>19</v>
      </c>
      <c r="AV163">
        <v>1</v>
      </c>
      <c r="AW163">
        <v>2</v>
      </c>
      <c r="AX163">
        <v>34653233</v>
      </c>
      <c r="AY163">
        <v>1</v>
      </c>
      <c r="AZ163">
        <v>0</v>
      </c>
      <c r="BA163">
        <v>149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Y163*Source!I129</f>
        <v>31.943999999999999</v>
      </c>
      <c r="CY163">
        <f>AD163</f>
        <v>176.05</v>
      </c>
      <c r="CZ163">
        <f>AH163</f>
        <v>9.6199999999999992</v>
      </c>
      <c r="DA163">
        <f>AL163</f>
        <v>18.3</v>
      </c>
      <c r="DB163">
        <v>0</v>
      </c>
    </row>
    <row r="164" spans="1:106" x14ac:dyDescent="0.2">
      <c r="A164">
        <f>ROW(Source!A129)</f>
        <v>129</v>
      </c>
      <c r="B164">
        <v>34652952</v>
      </c>
      <c r="C164">
        <v>34653222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420</v>
      </c>
      <c r="J164" t="s">
        <v>6</v>
      </c>
      <c r="K164" t="s">
        <v>421</v>
      </c>
      <c r="L164">
        <v>1191</v>
      </c>
      <c r="N164">
        <v>1013</v>
      </c>
      <c r="O164" t="s">
        <v>419</v>
      </c>
      <c r="P164" t="s">
        <v>419</v>
      </c>
      <c r="Q164">
        <v>1</v>
      </c>
      <c r="W164">
        <v>0</v>
      </c>
      <c r="X164">
        <v>-1417349443</v>
      </c>
      <c r="Y164">
        <v>1.31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18.3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6</v>
      </c>
      <c r="AT164">
        <v>1.31</v>
      </c>
      <c r="AU164" t="s">
        <v>6</v>
      </c>
      <c r="AV164">
        <v>2</v>
      </c>
      <c r="AW164">
        <v>2</v>
      </c>
      <c r="AX164">
        <v>34653234</v>
      </c>
      <c r="AY164">
        <v>1</v>
      </c>
      <c r="AZ164">
        <v>2048</v>
      </c>
      <c r="BA164">
        <v>150</v>
      </c>
      <c r="BB164">
        <v>2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-0.26200000000000001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Y164*Source!I129</f>
        <v>14.41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x14ac:dyDescent="0.2">
      <c r="A165">
        <f>ROW(Source!A129)</f>
        <v>129</v>
      </c>
      <c r="B165">
        <v>34652952</v>
      </c>
      <c r="C165">
        <v>34653222</v>
      </c>
      <c r="D165">
        <v>31527023</v>
      </c>
      <c r="E165">
        <v>1</v>
      </c>
      <c r="F165">
        <v>1</v>
      </c>
      <c r="G165">
        <v>1</v>
      </c>
      <c r="H165">
        <v>2</v>
      </c>
      <c r="I165" t="s">
        <v>431</v>
      </c>
      <c r="J165" t="s">
        <v>432</v>
      </c>
      <c r="K165" t="s">
        <v>433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W165">
        <v>0</v>
      </c>
      <c r="X165">
        <v>-2134233284</v>
      </c>
      <c r="Y165">
        <v>1.4279999999999999</v>
      </c>
      <c r="AA165">
        <v>0</v>
      </c>
      <c r="AB165">
        <v>1027.75</v>
      </c>
      <c r="AC165">
        <v>184.1</v>
      </c>
      <c r="AD165">
        <v>0</v>
      </c>
      <c r="AE165">
        <v>0</v>
      </c>
      <c r="AF165">
        <v>82.22</v>
      </c>
      <c r="AG165">
        <v>10.06</v>
      </c>
      <c r="AH165">
        <v>0</v>
      </c>
      <c r="AI165">
        <v>1</v>
      </c>
      <c r="AJ165">
        <v>12.5</v>
      </c>
      <c r="AK165">
        <v>18.3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6</v>
      </c>
      <c r="AT165">
        <v>1.19</v>
      </c>
      <c r="AU165" t="s">
        <v>19</v>
      </c>
      <c r="AV165">
        <v>0</v>
      </c>
      <c r="AW165">
        <v>2</v>
      </c>
      <c r="AX165">
        <v>34653235</v>
      </c>
      <c r="AY165">
        <v>1</v>
      </c>
      <c r="AZ165">
        <v>0</v>
      </c>
      <c r="BA165">
        <v>151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Y165*Source!I129</f>
        <v>15.707999999999998</v>
      </c>
      <c r="CY165">
        <f>AB165</f>
        <v>1027.75</v>
      </c>
      <c r="CZ165">
        <f>AF165</f>
        <v>82.22</v>
      </c>
      <c r="DA165">
        <f>AJ165</f>
        <v>12.5</v>
      </c>
      <c r="DB165">
        <v>0</v>
      </c>
    </row>
    <row r="166" spans="1:106" x14ac:dyDescent="0.2">
      <c r="A166">
        <f>ROW(Source!A129)</f>
        <v>129</v>
      </c>
      <c r="B166">
        <v>34652952</v>
      </c>
      <c r="C166">
        <v>34653222</v>
      </c>
      <c r="D166">
        <v>31528142</v>
      </c>
      <c r="E166">
        <v>1</v>
      </c>
      <c r="F166">
        <v>1</v>
      </c>
      <c r="G166">
        <v>1</v>
      </c>
      <c r="H166">
        <v>2</v>
      </c>
      <c r="I166" t="s">
        <v>426</v>
      </c>
      <c r="J166" t="s">
        <v>427</v>
      </c>
      <c r="K166" t="s">
        <v>428</v>
      </c>
      <c r="L166">
        <v>1368</v>
      </c>
      <c r="N166">
        <v>1011</v>
      </c>
      <c r="O166" t="s">
        <v>425</v>
      </c>
      <c r="P166" t="s">
        <v>425</v>
      </c>
      <c r="Q166">
        <v>1</v>
      </c>
      <c r="W166">
        <v>0</v>
      </c>
      <c r="X166">
        <v>1372534845</v>
      </c>
      <c r="Y166">
        <v>0.14399999999999999</v>
      </c>
      <c r="AA166">
        <v>0</v>
      </c>
      <c r="AB166">
        <v>821.38</v>
      </c>
      <c r="AC166">
        <v>212.28</v>
      </c>
      <c r="AD166">
        <v>0</v>
      </c>
      <c r="AE166">
        <v>0</v>
      </c>
      <c r="AF166">
        <v>65.709999999999994</v>
      </c>
      <c r="AG166">
        <v>11.6</v>
      </c>
      <c r="AH166">
        <v>0</v>
      </c>
      <c r="AI166">
        <v>1</v>
      </c>
      <c r="AJ166">
        <v>12.5</v>
      </c>
      <c r="AK166">
        <v>18.3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6</v>
      </c>
      <c r="AT166">
        <v>0.12</v>
      </c>
      <c r="AU166" t="s">
        <v>19</v>
      </c>
      <c r="AV166">
        <v>0</v>
      </c>
      <c r="AW166">
        <v>2</v>
      </c>
      <c r="AX166">
        <v>34653236</v>
      </c>
      <c r="AY166">
        <v>1</v>
      </c>
      <c r="AZ166">
        <v>0</v>
      </c>
      <c r="BA166">
        <v>152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Y166*Source!I129</f>
        <v>1.5839999999999999</v>
      </c>
      <c r="CY166">
        <f>AB166</f>
        <v>821.38</v>
      </c>
      <c r="CZ166">
        <f>AF166</f>
        <v>65.709999999999994</v>
      </c>
      <c r="DA166">
        <f>AJ166</f>
        <v>12.5</v>
      </c>
      <c r="DB166">
        <v>0</v>
      </c>
    </row>
    <row r="167" spans="1:106" x14ac:dyDescent="0.2">
      <c r="A167">
        <f>ROW(Source!A129)</f>
        <v>129</v>
      </c>
      <c r="B167">
        <v>34652952</v>
      </c>
      <c r="C167">
        <v>34653222</v>
      </c>
      <c r="D167">
        <v>31444692</v>
      </c>
      <c r="E167">
        <v>1</v>
      </c>
      <c r="F167">
        <v>1</v>
      </c>
      <c r="G167">
        <v>1</v>
      </c>
      <c r="H167">
        <v>3</v>
      </c>
      <c r="I167" t="s">
        <v>196</v>
      </c>
      <c r="J167" t="s">
        <v>46</v>
      </c>
      <c r="K167" t="s">
        <v>197</v>
      </c>
      <c r="L167">
        <v>1346</v>
      </c>
      <c r="N167">
        <v>1009</v>
      </c>
      <c r="O167" t="s">
        <v>62</v>
      </c>
      <c r="P167" t="s">
        <v>62</v>
      </c>
      <c r="Q167">
        <v>1</v>
      </c>
      <c r="W167">
        <v>0</v>
      </c>
      <c r="X167">
        <v>1423245386</v>
      </c>
      <c r="Y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0</v>
      </c>
      <c r="AU167" t="s">
        <v>6</v>
      </c>
      <c r="AV167">
        <v>0</v>
      </c>
      <c r="AW167">
        <v>2</v>
      </c>
      <c r="AX167">
        <v>34653238</v>
      </c>
      <c r="AY167">
        <v>2</v>
      </c>
      <c r="AZ167">
        <v>22528</v>
      </c>
      <c r="BA167">
        <v>154</v>
      </c>
      <c r="BB167">
        <v>3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Y167*Source!I129</f>
        <v>0</v>
      </c>
      <c r="CY167">
        <f t="shared" ref="CY167:CY172" si="21">AA167</f>
        <v>0</v>
      </c>
      <c r="CZ167">
        <f t="shared" ref="CZ167:CZ172" si="22">AE167</f>
        <v>0</v>
      </c>
      <c r="DA167">
        <f t="shared" ref="DA167:DA172" si="23">AI167</f>
        <v>7.5</v>
      </c>
      <c r="DB167">
        <v>0</v>
      </c>
    </row>
    <row r="168" spans="1:106" x14ac:dyDescent="0.2">
      <c r="A168">
        <f>ROW(Source!A129)</f>
        <v>129</v>
      </c>
      <c r="B168">
        <v>34652952</v>
      </c>
      <c r="C168">
        <v>34653222</v>
      </c>
      <c r="D168">
        <v>31450127</v>
      </c>
      <c r="E168">
        <v>1</v>
      </c>
      <c r="F168">
        <v>1</v>
      </c>
      <c r="G168">
        <v>1</v>
      </c>
      <c r="H168">
        <v>3</v>
      </c>
      <c r="I168" t="s">
        <v>60</v>
      </c>
      <c r="J168" t="s">
        <v>63</v>
      </c>
      <c r="K168" t="s">
        <v>61</v>
      </c>
      <c r="L168">
        <v>1346</v>
      </c>
      <c r="N168">
        <v>1009</v>
      </c>
      <c r="O168" t="s">
        <v>62</v>
      </c>
      <c r="P168" t="s">
        <v>62</v>
      </c>
      <c r="Q168">
        <v>1</v>
      </c>
      <c r="W168">
        <v>0</v>
      </c>
      <c r="X168">
        <v>813963326</v>
      </c>
      <c r="Y168">
        <v>0</v>
      </c>
      <c r="AA168">
        <v>13.65</v>
      </c>
      <c r="AB168">
        <v>0</v>
      </c>
      <c r="AC168">
        <v>0</v>
      </c>
      <c r="AD168">
        <v>0</v>
      </c>
      <c r="AE168">
        <v>1.82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0</v>
      </c>
      <c r="AU168" t="s">
        <v>6</v>
      </c>
      <c r="AV168">
        <v>0</v>
      </c>
      <c r="AW168">
        <v>2</v>
      </c>
      <c r="AX168">
        <v>34653239</v>
      </c>
      <c r="AY168">
        <v>1</v>
      </c>
      <c r="AZ168">
        <v>6144</v>
      </c>
      <c r="BA168">
        <v>155</v>
      </c>
      <c r="BB168">
        <v>3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Y168*Source!I129</f>
        <v>0</v>
      </c>
      <c r="CY168">
        <f t="shared" si="21"/>
        <v>13.65</v>
      </c>
      <c r="CZ168">
        <f t="shared" si="22"/>
        <v>1.82</v>
      </c>
      <c r="DA168">
        <f t="shared" si="23"/>
        <v>7.5</v>
      </c>
      <c r="DB168">
        <v>0</v>
      </c>
    </row>
    <row r="169" spans="1:106" x14ac:dyDescent="0.2">
      <c r="A169">
        <f>ROW(Source!A129)</f>
        <v>129</v>
      </c>
      <c r="B169">
        <v>34652952</v>
      </c>
      <c r="C169">
        <v>34653222</v>
      </c>
      <c r="D169">
        <v>31472946</v>
      </c>
      <c r="E169">
        <v>1</v>
      </c>
      <c r="F169">
        <v>1</v>
      </c>
      <c r="G169">
        <v>1</v>
      </c>
      <c r="H169">
        <v>3</v>
      </c>
      <c r="I169" t="s">
        <v>200</v>
      </c>
      <c r="J169" t="s">
        <v>171</v>
      </c>
      <c r="K169" t="s">
        <v>201</v>
      </c>
      <c r="L169">
        <v>1348</v>
      </c>
      <c r="N169">
        <v>1009</v>
      </c>
      <c r="O169" t="s">
        <v>72</v>
      </c>
      <c r="P169" t="s">
        <v>72</v>
      </c>
      <c r="Q169">
        <v>1000</v>
      </c>
      <c r="W169">
        <v>0</v>
      </c>
      <c r="X169">
        <v>2027289937</v>
      </c>
      <c r="Y169">
        <v>0</v>
      </c>
      <c r="AA169">
        <v>217578.68</v>
      </c>
      <c r="AB169">
        <v>0</v>
      </c>
      <c r="AC169">
        <v>0</v>
      </c>
      <c r="AD169">
        <v>0</v>
      </c>
      <c r="AE169">
        <v>29010.49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2</v>
      </c>
      <c r="AX169">
        <v>34653240</v>
      </c>
      <c r="AY169">
        <v>1</v>
      </c>
      <c r="AZ169">
        <v>6144</v>
      </c>
      <c r="BA169">
        <v>156</v>
      </c>
      <c r="BB169">
        <v>3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Y169*Source!I129</f>
        <v>0</v>
      </c>
      <c r="CY169">
        <f t="shared" si="21"/>
        <v>217578.68</v>
      </c>
      <c r="CZ169">
        <f t="shared" si="22"/>
        <v>29010.49</v>
      </c>
      <c r="DA169">
        <f t="shared" si="23"/>
        <v>7.5</v>
      </c>
      <c r="DB169">
        <v>0</v>
      </c>
    </row>
    <row r="170" spans="1:106" x14ac:dyDescent="0.2">
      <c r="A170">
        <f>ROW(Source!A129)</f>
        <v>129</v>
      </c>
      <c r="B170">
        <v>34652952</v>
      </c>
      <c r="C170">
        <v>34653222</v>
      </c>
      <c r="D170">
        <v>31483792</v>
      </c>
      <c r="E170">
        <v>1</v>
      </c>
      <c r="F170">
        <v>1</v>
      </c>
      <c r="G170">
        <v>1</v>
      </c>
      <c r="H170">
        <v>3</v>
      </c>
      <c r="I170" t="s">
        <v>203</v>
      </c>
      <c r="J170" t="s">
        <v>175</v>
      </c>
      <c r="K170" t="s">
        <v>204</v>
      </c>
      <c r="L170">
        <v>1348</v>
      </c>
      <c r="N170">
        <v>1009</v>
      </c>
      <c r="O170" t="s">
        <v>72</v>
      </c>
      <c r="P170" t="s">
        <v>72</v>
      </c>
      <c r="Q170">
        <v>1000</v>
      </c>
      <c r="W170">
        <v>0</v>
      </c>
      <c r="X170">
        <v>-2124557522</v>
      </c>
      <c r="Y170">
        <v>0</v>
      </c>
      <c r="AA170">
        <v>50002.5</v>
      </c>
      <c r="AB170">
        <v>0</v>
      </c>
      <c r="AC170">
        <v>0</v>
      </c>
      <c r="AD170">
        <v>0</v>
      </c>
      <c r="AE170">
        <v>6667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0</v>
      </c>
      <c r="AU170" t="s">
        <v>6</v>
      </c>
      <c r="AV170">
        <v>0</v>
      </c>
      <c r="AW170">
        <v>2</v>
      </c>
      <c r="AX170">
        <v>34653241</v>
      </c>
      <c r="AY170">
        <v>1</v>
      </c>
      <c r="AZ170">
        <v>6144</v>
      </c>
      <c r="BA170">
        <v>157</v>
      </c>
      <c r="BB170">
        <v>3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Y170*Source!I129</f>
        <v>0</v>
      </c>
      <c r="CY170">
        <f t="shared" si="21"/>
        <v>50002.5</v>
      </c>
      <c r="CZ170">
        <f t="shared" si="22"/>
        <v>6667</v>
      </c>
      <c r="DA170">
        <f t="shared" si="23"/>
        <v>7.5</v>
      </c>
      <c r="DB170">
        <v>0</v>
      </c>
    </row>
    <row r="171" spans="1:106" x14ac:dyDescent="0.2">
      <c r="A171">
        <f>ROW(Source!A129)</f>
        <v>129</v>
      </c>
      <c r="B171">
        <v>34652952</v>
      </c>
      <c r="C171">
        <v>34653222</v>
      </c>
      <c r="D171">
        <v>31496417</v>
      </c>
      <c r="E171">
        <v>1</v>
      </c>
      <c r="F171">
        <v>1</v>
      </c>
      <c r="G171">
        <v>1</v>
      </c>
      <c r="H171">
        <v>3</v>
      </c>
      <c r="I171" t="s">
        <v>206</v>
      </c>
      <c r="J171" t="s">
        <v>179</v>
      </c>
      <c r="K171" t="s">
        <v>207</v>
      </c>
      <c r="L171">
        <v>1354</v>
      </c>
      <c r="N171">
        <v>1010</v>
      </c>
      <c r="O171" t="s">
        <v>45</v>
      </c>
      <c r="P171" t="s">
        <v>45</v>
      </c>
      <c r="Q171">
        <v>1</v>
      </c>
      <c r="W171">
        <v>0</v>
      </c>
      <c r="X171">
        <v>751254123</v>
      </c>
      <c r="Y171">
        <v>0</v>
      </c>
      <c r="AA171">
        <v>661.05</v>
      </c>
      <c r="AB171">
        <v>0</v>
      </c>
      <c r="AC171">
        <v>0</v>
      </c>
      <c r="AD171">
        <v>0</v>
      </c>
      <c r="AE171">
        <v>88.14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0</v>
      </c>
      <c r="AU171" t="s">
        <v>6</v>
      </c>
      <c r="AV171">
        <v>0</v>
      </c>
      <c r="AW171">
        <v>2</v>
      </c>
      <c r="AX171">
        <v>34653242</v>
      </c>
      <c r="AY171">
        <v>1</v>
      </c>
      <c r="AZ171">
        <v>6144</v>
      </c>
      <c r="BA171">
        <v>158</v>
      </c>
      <c r="BB171">
        <v>3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Y171*Source!I129</f>
        <v>0</v>
      </c>
      <c r="CY171">
        <f t="shared" si="21"/>
        <v>661.05</v>
      </c>
      <c r="CZ171">
        <f t="shared" si="22"/>
        <v>88.14</v>
      </c>
      <c r="DA171">
        <f t="shared" si="23"/>
        <v>7.5</v>
      </c>
      <c r="DB171">
        <v>0</v>
      </c>
    </row>
    <row r="172" spans="1:106" x14ac:dyDescent="0.2">
      <c r="A172">
        <f>ROW(Source!A129)</f>
        <v>129</v>
      </c>
      <c r="B172">
        <v>34652952</v>
      </c>
      <c r="C172">
        <v>34653222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43</v>
      </c>
      <c r="J172" t="s">
        <v>160</v>
      </c>
      <c r="K172" t="s">
        <v>170</v>
      </c>
      <c r="L172">
        <v>1354</v>
      </c>
      <c r="N172">
        <v>1010</v>
      </c>
      <c r="O172" t="s">
        <v>45</v>
      </c>
      <c r="P172" t="s">
        <v>45</v>
      </c>
      <c r="Q172">
        <v>1</v>
      </c>
      <c r="W172">
        <v>0</v>
      </c>
      <c r="X172">
        <v>144076917</v>
      </c>
      <c r="Y172">
        <v>1.818182</v>
      </c>
      <c r="AA172">
        <v>316.18</v>
      </c>
      <c r="AB172">
        <v>0</v>
      </c>
      <c r="AC172">
        <v>0</v>
      </c>
      <c r="AD172">
        <v>0</v>
      </c>
      <c r="AE172">
        <v>42.16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1.818182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Y172*Source!I129</f>
        <v>20.000001999999999</v>
      </c>
      <c r="CY172">
        <f t="shared" si="21"/>
        <v>316.18</v>
      </c>
      <c r="CZ172">
        <f t="shared" si="22"/>
        <v>42.16</v>
      </c>
      <c r="DA172">
        <f t="shared" si="23"/>
        <v>7.5</v>
      </c>
      <c r="DB172">
        <v>0</v>
      </c>
    </row>
    <row r="173" spans="1:106" x14ac:dyDescent="0.2">
      <c r="A173">
        <f>ROW(Source!A142)</f>
        <v>142</v>
      </c>
      <c r="B173">
        <v>34652951</v>
      </c>
      <c r="C173">
        <v>34653249</v>
      </c>
      <c r="D173">
        <v>31725395</v>
      </c>
      <c r="E173">
        <v>1</v>
      </c>
      <c r="F173">
        <v>1</v>
      </c>
      <c r="G173">
        <v>1</v>
      </c>
      <c r="H173">
        <v>1</v>
      </c>
      <c r="I173" t="s">
        <v>451</v>
      </c>
      <c r="J173" t="s">
        <v>6</v>
      </c>
      <c r="K173" t="s">
        <v>452</v>
      </c>
      <c r="L173">
        <v>1191</v>
      </c>
      <c r="N173">
        <v>1013</v>
      </c>
      <c r="O173" t="s">
        <v>419</v>
      </c>
      <c r="P173" t="s">
        <v>419</v>
      </c>
      <c r="Q173">
        <v>1</v>
      </c>
      <c r="W173">
        <v>0</v>
      </c>
      <c r="X173">
        <v>912892513</v>
      </c>
      <c r="Y173">
        <v>2.1120000000000001</v>
      </c>
      <c r="AA173">
        <v>0</v>
      </c>
      <c r="AB173">
        <v>0</v>
      </c>
      <c r="AC173">
        <v>0</v>
      </c>
      <c r="AD173">
        <v>9.92</v>
      </c>
      <c r="AE173">
        <v>0</v>
      </c>
      <c r="AF173">
        <v>0</v>
      </c>
      <c r="AG173">
        <v>0</v>
      </c>
      <c r="AH173">
        <v>9.92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1.76</v>
      </c>
      <c r="AU173" t="s">
        <v>19</v>
      </c>
      <c r="AV173">
        <v>1</v>
      </c>
      <c r="AW173">
        <v>2</v>
      </c>
      <c r="AX173">
        <v>34653254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Y173*Source!I142</f>
        <v>44.352000000000004</v>
      </c>
      <c r="CY173">
        <f>AD173</f>
        <v>9.92</v>
      </c>
      <c r="CZ173">
        <f>AH173</f>
        <v>9.92</v>
      </c>
      <c r="DA173">
        <f>AL173</f>
        <v>1</v>
      </c>
      <c r="DB173">
        <v>0</v>
      </c>
    </row>
    <row r="174" spans="1:106" x14ac:dyDescent="0.2">
      <c r="A174">
        <f>ROW(Source!A142)</f>
        <v>142</v>
      </c>
      <c r="B174">
        <v>34652951</v>
      </c>
      <c r="C174">
        <v>34653249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420</v>
      </c>
      <c r="J174" t="s">
        <v>6</v>
      </c>
      <c r="K174" t="s">
        <v>421</v>
      </c>
      <c r="L174">
        <v>1191</v>
      </c>
      <c r="N174">
        <v>1013</v>
      </c>
      <c r="O174" t="s">
        <v>419</v>
      </c>
      <c r="P174" t="s">
        <v>419</v>
      </c>
      <c r="Q174">
        <v>1</v>
      </c>
      <c r="W174">
        <v>0</v>
      </c>
      <c r="X174">
        <v>-1417349443</v>
      </c>
      <c r="Y174">
        <v>0.81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0.81</v>
      </c>
      <c r="AU174" t="s">
        <v>6</v>
      </c>
      <c r="AV174">
        <v>2</v>
      </c>
      <c r="AW174">
        <v>2</v>
      </c>
      <c r="AX174">
        <v>34653255</v>
      </c>
      <c r="AY174">
        <v>1</v>
      </c>
      <c r="AZ174">
        <v>2048</v>
      </c>
      <c r="BA174">
        <v>160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-0.16199999999999992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Y174*Source!I142</f>
        <v>17.010000000000002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x14ac:dyDescent="0.2">
      <c r="A175">
        <f>ROW(Source!A142)</f>
        <v>142</v>
      </c>
      <c r="B175">
        <v>34652951</v>
      </c>
      <c r="C175">
        <v>34653249</v>
      </c>
      <c r="D175">
        <v>31527087</v>
      </c>
      <c r="E175">
        <v>1</v>
      </c>
      <c r="F175">
        <v>1</v>
      </c>
      <c r="G175">
        <v>1</v>
      </c>
      <c r="H175">
        <v>2</v>
      </c>
      <c r="I175" t="s">
        <v>453</v>
      </c>
      <c r="J175" t="s">
        <v>454</v>
      </c>
      <c r="K175" t="s">
        <v>455</v>
      </c>
      <c r="L175">
        <v>1368</v>
      </c>
      <c r="N175">
        <v>1011</v>
      </c>
      <c r="O175" t="s">
        <v>425</v>
      </c>
      <c r="P175" t="s">
        <v>425</v>
      </c>
      <c r="Q175">
        <v>1</v>
      </c>
      <c r="W175">
        <v>0</v>
      </c>
      <c r="X175">
        <v>1599745326</v>
      </c>
      <c r="Y175">
        <v>0.97199999999999998</v>
      </c>
      <c r="AA175">
        <v>0</v>
      </c>
      <c r="AB175">
        <v>142.69999999999999</v>
      </c>
      <c r="AC175">
        <v>13.5</v>
      </c>
      <c r="AD175">
        <v>0</v>
      </c>
      <c r="AE175">
        <v>0</v>
      </c>
      <c r="AF175">
        <v>142.69999999999999</v>
      </c>
      <c r="AG175">
        <v>13.5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0.81</v>
      </c>
      <c r="AU175" t="s">
        <v>19</v>
      </c>
      <c r="AV175">
        <v>0</v>
      </c>
      <c r="AW175">
        <v>2</v>
      </c>
      <c r="AX175">
        <v>34653256</v>
      </c>
      <c r="AY175">
        <v>1</v>
      </c>
      <c r="AZ175">
        <v>0</v>
      </c>
      <c r="BA175">
        <v>161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Y175*Source!I142</f>
        <v>20.411999999999999</v>
      </c>
      <c r="CY175">
        <f>AB175</f>
        <v>142.69999999999999</v>
      </c>
      <c r="CZ175">
        <f>AF175</f>
        <v>142.69999999999999</v>
      </c>
      <c r="DA175">
        <f>AJ175</f>
        <v>1</v>
      </c>
      <c r="DB175">
        <v>0</v>
      </c>
    </row>
    <row r="176" spans="1:106" x14ac:dyDescent="0.2">
      <c r="A176">
        <f>ROW(Source!A142)</f>
        <v>142</v>
      </c>
      <c r="B176">
        <v>34652951</v>
      </c>
      <c r="C176">
        <v>34653249</v>
      </c>
      <c r="D176">
        <v>31443668</v>
      </c>
      <c r="E176">
        <v>17</v>
      </c>
      <c r="F176">
        <v>1</v>
      </c>
      <c r="G176">
        <v>1</v>
      </c>
      <c r="H176">
        <v>3</v>
      </c>
      <c r="I176" t="s">
        <v>216</v>
      </c>
      <c r="J176" t="s">
        <v>6</v>
      </c>
      <c r="K176" t="s">
        <v>217</v>
      </c>
      <c r="L176">
        <v>1374</v>
      </c>
      <c r="N176">
        <v>1013</v>
      </c>
      <c r="O176" t="s">
        <v>218</v>
      </c>
      <c r="P176" t="s">
        <v>218</v>
      </c>
      <c r="Q176">
        <v>1</v>
      </c>
      <c r="W176">
        <v>0</v>
      </c>
      <c r="X176">
        <v>-1731369543</v>
      </c>
      <c r="Y176">
        <v>0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34653257</v>
      </c>
      <c r="AY176">
        <v>1</v>
      </c>
      <c r="AZ176">
        <v>6144</v>
      </c>
      <c r="BA176">
        <v>162</v>
      </c>
      <c r="BB176">
        <v>3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Y176*Source!I142</f>
        <v>0</v>
      </c>
      <c r="CY176">
        <f>AA176</f>
        <v>1</v>
      </c>
      <c r="CZ176">
        <f>AE176</f>
        <v>1</v>
      </c>
      <c r="DA176">
        <f>AI176</f>
        <v>1</v>
      </c>
      <c r="DB176">
        <v>0</v>
      </c>
    </row>
    <row r="177" spans="1:106" x14ac:dyDescent="0.2">
      <c r="A177">
        <f>ROW(Source!A143)</f>
        <v>143</v>
      </c>
      <c r="B177">
        <v>34652952</v>
      </c>
      <c r="C177">
        <v>34653249</v>
      </c>
      <c r="D177">
        <v>31725395</v>
      </c>
      <c r="E177">
        <v>1</v>
      </c>
      <c r="F177">
        <v>1</v>
      </c>
      <c r="G177">
        <v>1</v>
      </c>
      <c r="H177">
        <v>1</v>
      </c>
      <c r="I177" t="s">
        <v>451</v>
      </c>
      <c r="J177" t="s">
        <v>6</v>
      </c>
      <c r="K177" t="s">
        <v>452</v>
      </c>
      <c r="L177">
        <v>1191</v>
      </c>
      <c r="N177">
        <v>1013</v>
      </c>
      <c r="O177" t="s">
        <v>419</v>
      </c>
      <c r="P177" t="s">
        <v>419</v>
      </c>
      <c r="Q177">
        <v>1</v>
      </c>
      <c r="W177">
        <v>0</v>
      </c>
      <c r="X177">
        <v>912892513</v>
      </c>
      <c r="Y177">
        <v>2.1120000000000001</v>
      </c>
      <c r="AA177">
        <v>0</v>
      </c>
      <c r="AB177">
        <v>0</v>
      </c>
      <c r="AC177">
        <v>0</v>
      </c>
      <c r="AD177">
        <v>181.54</v>
      </c>
      <c r="AE177">
        <v>0</v>
      </c>
      <c r="AF177">
        <v>0</v>
      </c>
      <c r="AG177">
        <v>0</v>
      </c>
      <c r="AH177">
        <v>9.92</v>
      </c>
      <c r="AI177">
        <v>1</v>
      </c>
      <c r="AJ177">
        <v>1</v>
      </c>
      <c r="AK177">
        <v>1</v>
      </c>
      <c r="AL177">
        <v>18.3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6</v>
      </c>
      <c r="AT177">
        <v>1.76</v>
      </c>
      <c r="AU177" t="s">
        <v>19</v>
      </c>
      <c r="AV177">
        <v>1</v>
      </c>
      <c r="AW177">
        <v>2</v>
      </c>
      <c r="AX177">
        <v>34653254</v>
      </c>
      <c r="AY177">
        <v>1</v>
      </c>
      <c r="AZ177">
        <v>0</v>
      </c>
      <c r="BA177">
        <v>163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Y177*Source!I143</f>
        <v>44.352000000000004</v>
      </c>
      <c r="CY177">
        <f>AD177</f>
        <v>181.54</v>
      </c>
      <c r="CZ177">
        <f>AH177</f>
        <v>9.92</v>
      </c>
      <c r="DA177">
        <f>AL177</f>
        <v>18.3</v>
      </c>
      <c r="DB177">
        <v>0</v>
      </c>
    </row>
    <row r="178" spans="1:106" x14ac:dyDescent="0.2">
      <c r="A178">
        <f>ROW(Source!A143)</f>
        <v>143</v>
      </c>
      <c r="B178">
        <v>34652952</v>
      </c>
      <c r="C178">
        <v>34653249</v>
      </c>
      <c r="D178">
        <v>31709492</v>
      </c>
      <c r="E178">
        <v>1</v>
      </c>
      <c r="F178">
        <v>1</v>
      </c>
      <c r="G178">
        <v>1</v>
      </c>
      <c r="H178">
        <v>1</v>
      </c>
      <c r="I178" t="s">
        <v>420</v>
      </c>
      <c r="J178" t="s">
        <v>6</v>
      </c>
      <c r="K178" t="s">
        <v>421</v>
      </c>
      <c r="L178">
        <v>1191</v>
      </c>
      <c r="N178">
        <v>1013</v>
      </c>
      <c r="O178" t="s">
        <v>419</v>
      </c>
      <c r="P178" t="s">
        <v>419</v>
      </c>
      <c r="Q178">
        <v>1</v>
      </c>
      <c r="W178">
        <v>0</v>
      </c>
      <c r="X178">
        <v>-1417349443</v>
      </c>
      <c r="Y178">
        <v>0.81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18.3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6</v>
      </c>
      <c r="AT178">
        <v>0.81</v>
      </c>
      <c r="AU178" t="s">
        <v>6</v>
      </c>
      <c r="AV178">
        <v>2</v>
      </c>
      <c r="AW178">
        <v>2</v>
      </c>
      <c r="AX178">
        <v>34653255</v>
      </c>
      <c r="AY178">
        <v>1</v>
      </c>
      <c r="AZ178">
        <v>2048</v>
      </c>
      <c r="BA178">
        <v>164</v>
      </c>
      <c r="BB178">
        <v>2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-0.16199999999999992</v>
      </c>
      <c r="BI178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Y178*Source!I143</f>
        <v>17.010000000000002</v>
      </c>
      <c r="CY178">
        <f>AD178</f>
        <v>0</v>
      </c>
      <c r="CZ178">
        <f>AH178</f>
        <v>0</v>
      </c>
      <c r="DA178">
        <f>AL178</f>
        <v>1</v>
      </c>
      <c r="DB178">
        <v>0</v>
      </c>
    </row>
    <row r="179" spans="1:106" x14ac:dyDescent="0.2">
      <c r="A179">
        <f>ROW(Source!A143)</f>
        <v>143</v>
      </c>
      <c r="B179">
        <v>34652952</v>
      </c>
      <c r="C179">
        <v>34653249</v>
      </c>
      <c r="D179">
        <v>31527087</v>
      </c>
      <c r="E179">
        <v>1</v>
      </c>
      <c r="F179">
        <v>1</v>
      </c>
      <c r="G179">
        <v>1</v>
      </c>
      <c r="H179">
        <v>2</v>
      </c>
      <c r="I179" t="s">
        <v>453</v>
      </c>
      <c r="J179" t="s">
        <v>454</v>
      </c>
      <c r="K179" t="s">
        <v>455</v>
      </c>
      <c r="L179">
        <v>1368</v>
      </c>
      <c r="N179">
        <v>1011</v>
      </c>
      <c r="O179" t="s">
        <v>425</v>
      </c>
      <c r="P179" t="s">
        <v>425</v>
      </c>
      <c r="Q179">
        <v>1</v>
      </c>
      <c r="W179">
        <v>0</v>
      </c>
      <c r="X179">
        <v>1599745326</v>
      </c>
      <c r="Y179">
        <v>0.97199999999999998</v>
      </c>
      <c r="AA179">
        <v>0</v>
      </c>
      <c r="AB179">
        <v>1783.75</v>
      </c>
      <c r="AC179">
        <v>247.05</v>
      </c>
      <c r="AD179">
        <v>0</v>
      </c>
      <c r="AE179">
        <v>0</v>
      </c>
      <c r="AF179">
        <v>142.69999999999999</v>
      </c>
      <c r="AG179">
        <v>13.5</v>
      </c>
      <c r="AH179">
        <v>0</v>
      </c>
      <c r="AI179">
        <v>1</v>
      </c>
      <c r="AJ179">
        <v>12.5</v>
      </c>
      <c r="AK179">
        <v>18.3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6</v>
      </c>
      <c r="AT179">
        <v>0.81</v>
      </c>
      <c r="AU179" t="s">
        <v>19</v>
      </c>
      <c r="AV179">
        <v>0</v>
      </c>
      <c r="AW179">
        <v>2</v>
      </c>
      <c r="AX179">
        <v>34653256</v>
      </c>
      <c r="AY179">
        <v>1</v>
      </c>
      <c r="AZ179">
        <v>0</v>
      </c>
      <c r="BA179">
        <v>165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Y179*Source!I143</f>
        <v>20.411999999999999</v>
      </c>
      <c r="CY179">
        <f>AB179</f>
        <v>1783.75</v>
      </c>
      <c r="CZ179">
        <f>AF179</f>
        <v>142.69999999999999</v>
      </c>
      <c r="DA179">
        <f>AJ179</f>
        <v>12.5</v>
      </c>
      <c r="DB179">
        <v>0</v>
      </c>
    </row>
    <row r="180" spans="1:106" x14ac:dyDescent="0.2">
      <c r="A180">
        <f>ROW(Source!A143)</f>
        <v>143</v>
      </c>
      <c r="B180">
        <v>34652952</v>
      </c>
      <c r="C180">
        <v>34653249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216</v>
      </c>
      <c r="J180" t="s">
        <v>6</v>
      </c>
      <c r="K180" t="s">
        <v>217</v>
      </c>
      <c r="L180">
        <v>1374</v>
      </c>
      <c r="N180">
        <v>1013</v>
      </c>
      <c r="O180" t="s">
        <v>218</v>
      </c>
      <c r="P180" t="s">
        <v>218</v>
      </c>
      <c r="Q180">
        <v>1</v>
      </c>
      <c r="W180">
        <v>0</v>
      </c>
      <c r="X180">
        <v>-1731369543</v>
      </c>
      <c r="Y180">
        <v>0</v>
      </c>
      <c r="AA180">
        <v>7.5</v>
      </c>
      <c r="AB180">
        <v>0</v>
      </c>
      <c r="AC180">
        <v>0</v>
      </c>
      <c r="AD180">
        <v>0</v>
      </c>
      <c r="AE180">
        <v>1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34653257</v>
      </c>
      <c r="AY180">
        <v>1</v>
      </c>
      <c r="AZ180">
        <v>6144</v>
      </c>
      <c r="BA180">
        <v>166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Y180*Source!I143</f>
        <v>0</v>
      </c>
      <c r="CY180">
        <f>AA180</f>
        <v>7.5</v>
      </c>
      <c r="CZ180">
        <f>AE180</f>
        <v>1</v>
      </c>
      <c r="DA180">
        <f>AI180</f>
        <v>7.5</v>
      </c>
      <c r="DB180">
        <v>0</v>
      </c>
    </row>
    <row r="181" spans="1:106" x14ac:dyDescent="0.2">
      <c r="A181">
        <f>ROW(Source!A146)</f>
        <v>146</v>
      </c>
      <c r="B181">
        <v>34652951</v>
      </c>
      <c r="C181">
        <v>34653259</v>
      </c>
      <c r="D181">
        <v>31720142</v>
      </c>
      <c r="E181">
        <v>1</v>
      </c>
      <c r="F181">
        <v>1</v>
      </c>
      <c r="G181">
        <v>1</v>
      </c>
      <c r="H181">
        <v>1</v>
      </c>
      <c r="I181" t="s">
        <v>456</v>
      </c>
      <c r="J181" t="s">
        <v>6</v>
      </c>
      <c r="K181" t="s">
        <v>457</v>
      </c>
      <c r="L181">
        <v>1191</v>
      </c>
      <c r="N181">
        <v>1013</v>
      </c>
      <c r="O181" t="s">
        <v>419</v>
      </c>
      <c r="P181" t="s">
        <v>419</v>
      </c>
      <c r="Q181">
        <v>1</v>
      </c>
      <c r="W181">
        <v>0</v>
      </c>
      <c r="X181">
        <v>687044855</v>
      </c>
      <c r="Y181">
        <v>9.7080000000000002</v>
      </c>
      <c r="AA181">
        <v>0</v>
      </c>
      <c r="AB181">
        <v>0</v>
      </c>
      <c r="AC181">
        <v>0</v>
      </c>
      <c r="AD181">
        <v>10.06</v>
      </c>
      <c r="AE181">
        <v>0</v>
      </c>
      <c r="AF181">
        <v>0</v>
      </c>
      <c r="AG181">
        <v>0</v>
      </c>
      <c r="AH181">
        <v>10.06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6</v>
      </c>
      <c r="AT181">
        <v>8.09</v>
      </c>
      <c r="AU181" t="s">
        <v>19</v>
      </c>
      <c r="AV181">
        <v>1</v>
      </c>
      <c r="AW181">
        <v>2</v>
      </c>
      <c r="AX181">
        <v>34653275</v>
      </c>
      <c r="AY181">
        <v>1</v>
      </c>
      <c r="AZ181">
        <v>0</v>
      </c>
      <c r="BA181">
        <v>167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Y181*Source!I146</f>
        <v>19.416</v>
      </c>
      <c r="CY181">
        <f>AD181</f>
        <v>10.06</v>
      </c>
      <c r="CZ181">
        <f>AH181</f>
        <v>10.06</v>
      </c>
      <c r="DA181">
        <f>AL181</f>
        <v>1</v>
      </c>
      <c r="DB181">
        <v>0</v>
      </c>
    </row>
    <row r="182" spans="1:106" x14ac:dyDescent="0.2">
      <c r="A182">
        <f>ROW(Source!A146)</f>
        <v>146</v>
      </c>
      <c r="B182">
        <v>34652951</v>
      </c>
      <c r="C182">
        <v>34653259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420</v>
      </c>
      <c r="J182" t="s">
        <v>6</v>
      </c>
      <c r="K182" t="s">
        <v>421</v>
      </c>
      <c r="L182">
        <v>1191</v>
      </c>
      <c r="N182">
        <v>1013</v>
      </c>
      <c r="O182" t="s">
        <v>419</v>
      </c>
      <c r="P182" t="s">
        <v>419</v>
      </c>
      <c r="Q182">
        <v>1</v>
      </c>
      <c r="W182">
        <v>0</v>
      </c>
      <c r="X182">
        <v>-1417349443</v>
      </c>
      <c r="Y182">
        <v>1.07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6</v>
      </c>
      <c r="AT182">
        <v>1.07</v>
      </c>
      <c r="AU182" t="s">
        <v>6</v>
      </c>
      <c r="AV182">
        <v>2</v>
      </c>
      <c r="AW182">
        <v>2</v>
      </c>
      <c r="AX182">
        <v>34653276</v>
      </c>
      <c r="AY182">
        <v>1</v>
      </c>
      <c r="AZ182">
        <v>2048</v>
      </c>
      <c r="BA182">
        <v>168</v>
      </c>
      <c r="BB182">
        <v>2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-0.21399999999999997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Y182*Source!I146</f>
        <v>2.14</v>
      </c>
      <c r="CY182">
        <f>AD182</f>
        <v>0</v>
      </c>
      <c r="CZ182">
        <f>AH182</f>
        <v>0</v>
      </c>
      <c r="DA182">
        <f>AL182</f>
        <v>1</v>
      </c>
      <c r="DB182">
        <v>0</v>
      </c>
    </row>
    <row r="183" spans="1:106" x14ac:dyDescent="0.2">
      <c r="A183">
        <f>ROW(Source!A146)</f>
        <v>146</v>
      </c>
      <c r="B183">
        <v>34652951</v>
      </c>
      <c r="C183">
        <v>34653259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436</v>
      </c>
      <c r="J183" t="s">
        <v>437</v>
      </c>
      <c r="K183" t="s">
        <v>438</v>
      </c>
      <c r="L183">
        <v>1368</v>
      </c>
      <c r="N183">
        <v>1011</v>
      </c>
      <c r="O183" t="s">
        <v>425</v>
      </c>
      <c r="P183" t="s">
        <v>425</v>
      </c>
      <c r="Q183">
        <v>1</v>
      </c>
      <c r="W183">
        <v>0</v>
      </c>
      <c r="X183">
        <v>-1718674368</v>
      </c>
      <c r="Y183">
        <v>0.79200000000000004</v>
      </c>
      <c r="AA183">
        <v>0</v>
      </c>
      <c r="AB183">
        <v>111.99</v>
      </c>
      <c r="AC183">
        <v>13.5</v>
      </c>
      <c r="AD183">
        <v>0</v>
      </c>
      <c r="AE183">
        <v>0</v>
      </c>
      <c r="AF183">
        <v>111.99</v>
      </c>
      <c r="AG183">
        <v>13.5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6</v>
      </c>
      <c r="AT183">
        <v>0.66</v>
      </c>
      <c r="AU183" t="s">
        <v>19</v>
      </c>
      <c r="AV183">
        <v>0</v>
      </c>
      <c r="AW183">
        <v>2</v>
      </c>
      <c r="AX183">
        <v>34653277</v>
      </c>
      <c r="AY183">
        <v>1</v>
      </c>
      <c r="AZ183">
        <v>0</v>
      </c>
      <c r="BA183">
        <v>169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Y183*Source!I146</f>
        <v>1.5840000000000001</v>
      </c>
      <c r="CY183">
        <f>AB183</f>
        <v>111.99</v>
      </c>
      <c r="CZ183">
        <f>AF183</f>
        <v>111.99</v>
      </c>
      <c r="DA183">
        <f>AJ183</f>
        <v>1</v>
      </c>
      <c r="DB183">
        <v>0</v>
      </c>
    </row>
    <row r="184" spans="1:106" x14ac:dyDescent="0.2">
      <c r="A184">
        <f>ROW(Source!A146)</f>
        <v>146</v>
      </c>
      <c r="B184">
        <v>34652951</v>
      </c>
      <c r="C184">
        <v>34653259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426</v>
      </c>
      <c r="J184" t="s">
        <v>427</v>
      </c>
      <c r="K184" t="s">
        <v>428</v>
      </c>
      <c r="L184">
        <v>1368</v>
      </c>
      <c r="N184">
        <v>1011</v>
      </c>
      <c r="O184" t="s">
        <v>425</v>
      </c>
      <c r="P184" t="s">
        <v>425</v>
      </c>
      <c r="Q184">
        <v>1</v>
      </c>
      <c r="W184">
        <v>0</v>
      </c>
      <c r="X184">
        <v>1372534845</v>
      </c>
      <c r="Y184">
        <v>0.49199999999999994</v>
      </c>
      <c r="AA184">
        <v>0</v>
      </c>
      <c r="AB184">
        <v>65.709999999999994</v>
      </c>
      <c r="AC184">
        <v>11.6</v>
      </c>
      <c r="AD184">
        <v>0</v>
      </c>
      <c r="AE184">
        <v>0</v>
      </c>
      <c r="AF184">
        <v>65.709999999999994</v>
      </c>
      <c r="AG184">
        <v>11.6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6</v>
      </c>
      <c r="AT184">
        <v>0.41</v>
      </c>
      <c r="AU184" t="s">
        <v>19</v>
      </c>
      <c r="AV184">
        <v>0</v>
      </c>
      <c r="AW184">
        <v>2</v>
      </c>
      <c r="AX184">
        <v>34653278</v>
      </c>
      <c r="AY184">
        <v>1</v>
      </c>
      <c r="AZ184">
        <v>0</v>
      </c>
      <c r="BA184">
        <v>170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Y184*Source!I146</f>
        <v>0.98399999999999987</v>
      </c>
      <c r="CY184">
        <f>AB184</f>
        <v>65.709999999999994</v>
      </c>
      <c r="CZ184">
        <f>AF184</f>
        <v>65.709999999999994</v>
      </c>
      <c r="DA184">
        <f>AJ184</f>
        <v>1</v>
      </c>
      <c r="DB184">
        <v>0</v>
      </c>
    </row>
    <row r="185" spans="1:106" x14ac:dyDescent="0.2">
      <c r="A185">
        <f>ROW(Source!A146)</f>
        <v>146</v>
      </c>
      <c r="B185">
        <v>34652951</v>
      </c>
      <c r="C185">
        <v>34653259</v>
      </c>
      <c r="D185">
        <v>31441448</v>
      </c>
      <c r="E185">
        <v>17</v>
      </c>
      <c r="F185">
        <v>1</v>
      </c>
      <c r="G185">
        <v>1</v>
      </c>
      <c r="H185">
        <v>3</v>
      </c>
      <c r="I185" t="s">
        <v>237</v>
      </c>
      <c r="J185" t="s">
        <v>6</v>
      </c>
      <c r="K185" t="s">
        <v>238</v>
      </c>
      <c r="L185">
        <v>1346</v>
      </c>
      <c r="N185">
        <v>1009</v>
      </c>
      <c r="O185" t="s">
        <v>62</v>
      </c>
      <c r="P185" t="s">
        <v>62</v>
      </c>
      <c r="Q185">
        <v>1</v>
      </c>
      <c r="W185">
        <v>0</v>
      </c>
      <c r="X185">
        <v>-952279783</v>
      </c>
      <c r="Y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</v>
      </c>
      <c r="AU185" t="s">
        <v>6</v>
      </c>
      <c r="AV185">
        <v>0</v>
      </c>
      <c r="AW185">
        <v>2</v>
      </c>
      <c r="AX185">
        <v>34653283</v>
      </c>
      <c r="AY185">
        <v>1</v>
      </c>
      <c r="AZ185">
        <v>0</v>
      </c>
      <c r="BA185">
        <v>175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Y185*Source!I146</f>
        <v>0</v>
      </c>
      <c r="CY185">
        <f t="shared" ref="CY185:CY195" si="24">AA185</f>
        <v>0</v>
      </c>
      <c r="CZ185">
        <f t="shared" ref="CZ185:CZ195" si="25">AE185</f>
        <v>0</v>
      </c>
      <c r="DA185">
        <f t="shared" ref="DA185:DA195" si="26">AI185</f>
        <v>1</v>
      </c>
      <c r="DB185">
        <v>0</v>
      </c>
    </row>
    <row r="186" spans="1:106" x14ac:dyDescent="0.2">
      <c r="A186">
        <f>ROW(Source!A146)</f>
        <v>146</v>
      </c>
      <c r="B186">
        <v>34652951</v>
      </c>
      <c r="C186">
        <v>34653259</v>
      </c>
      <c r="D186">
        <v>31440934</v>
      </c>
      <c r="E186">
        <v>17</v>
      </c>
      <c r="F186">
        <v>1</v>
      </c>
      <c r="G186">
        <v>1</v>
      </c>
      <c r="H186">
        <v>3</v>
      </c>
      <c r="I186" t="s">
        <v>76</v>
      </c>
      <c r="J186" t="s">
        <v>6</v>
      </c>
      <c r="K186" t="s">
        <v>77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W186">
        <v>0</v>
      </c>
      <c r="X186">
        <v>-1111733769</v>
      </c>
      <c r="Y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1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0</v>
      </c>
      <c r="AU186" t="s">
        <v>6</v>
      </c>
      <c r="AV186">
        <v>0</v>
      </c>
      <c r="AW186">
        <v>2</v>
      </c>
      <c r="AX186">
        <v>34653284</v>
      </c>
      <c r="AY186">
        <v>1</v>
      </c>
      <c r="AZ186">
        <v>0</v>
      </c>
      <c r="BA186">
        <v>176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Y186*Source!I146</f>
        <v>0</v>
      </c>
      <c r="CY186">
        <f t="shared" si="24"/>
        <v>0</v>
      </c>
      <c r="CZ186">
        <f t="shared" si="25"/>
        <v>0</v>
      </c>
      <c r="DA186">
        <f t="shared" si="26"/>
        <v>1</v>
      </c>
      <c r="DB186">
        <v>0</v>
      </c>
    </row>
    <row r="187" spans="1:106" x14ac:dyDescent="0.2">
      <c r="A187">
        <f>ROW(Source!A146)</f>
        <v>146</v>
      </c>
      <c r="B187">
        <v>34652951</v>
      </c>
      <c r="C187">
        <v>34653259</v>
      </c>
      <c r="D187">
        <v>31443318</v>
      </c>
      <c r="E187">
        <v>17</v>
      </c>
      <c r="F187">
        <v>1</v>
      </c>
      <c r="G187">
        <v>1</v>
      </c>
      <c r="H187">
        <v>3</v>
      </c>
      <c r="I187" t="s">
        <v>79</v>
      </c>
      <c r="J187" t="s">
        <v>6</v>
      </c>
      <c r="K187" t="s">
        <v>80</v>
      </c>
      <c r="L187">
        <v>1348</v>
      </c>
      <c r="N187">
        <v>1009</v>
      </c>
      <c r="O187" t="s">
        <v>72</v>
      </c>
      <c r="P187" t="s">
        <v>72</v>
      </c>
      <c r="Q187">
        <v>1000</v>
      </c>
      <c r="W187">
        <v>0</v>
      </c>
      <c r="X187">
        <v>1613753229</v>
      </c>
      <c r="Y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1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0</v>
      </c>
      <c r="AU187" t="s">
        <v>6</v>
      </c>
      <c r="AV187">
        <v>0</v>
      </c>
      <c r="AW187">
        <v>2</v>
      </c>
      <c r="AX187">
        <v>34653285</v>
      </c>
      <c r="AY187">
        <v>1</v>
      </c>
      <c r="AZ187">
        <v>0</v>
      </c>
      <c r="BA187">
        <v>177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Y187*Source!I146</f>
        <v>0</v>
      </c>
      <c r="CY187">
        <f t="shared" si="24"/>
        <v>0</v>
      </c>
      <c r="CZ187">
        <f t="shared" si="25"/>
        <v>0</v>
      </c>
      <c r="DA187">
        <f t="shared" si="26"/>
        <v>1</v>
      </c>
      <c r="DB187">
        <v>0</v>
      </c>
    </row>
    <row r="188" spans="1:106" x14ac:dyDescent="0.2">
      <c r="A188">
        <f>ROW(Source!A146)</f>
        <v>146</v>
      </c>
      <c r="B188">
        <v>34652951</v>
      </c>
      <c r="C188">
        <v>34653259</v>
      </c>
      <c r="D188">
        <v>31482963</v>
      </c>
      <c r="E188">
        <v>1</v>
      </c>
      <c r="F188">
        <v>1</v>
      </c>
      <c r="G188">
        <v>1</v>
      </c>
      <c r="H188">
        <v>3</v>
      </c>
      <c r="I188" t="s">
        <v>86</v>
      </c>
      <c r="J188" t="s">
        <v>88</v>
      </c>
      <c r="K188" t="s">
        <v>87</v>
      </c>
      <c r="L188">
        <v>1348</v>
      </c>
      <c r="N188">
        <v>1009</v>
      </c>
      <c r="O188" t="s">
        <v>72</v>
      </c>
      <c r="P188" t="s">
        <v>72</v>
      </c>
      <c r="Q188">
        <v>1000</v>
      </c>
      <c r="W188">
        <v>0</v>
      </c>
      <c r="X188">
        <v>654489916</v>
      </c>
      <c r="Y188">
        <v>0</v>
      </c>
      <c r="AA188">
        <v>9550.01</v>
      </c>
      <c r="AB188">
        <v>0</v>
      </c>
      <c r="AC188">
        <v>0</v>
      </c>
      <c r="AD188">
        <v>0</v>
      </c>
      <c r="AE188">
        <v>9550.01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0</v>
      </c>
      <c r="AU188" t="s">
        <v>6</v>
      </c>
      <c r="AV188">
        <v>0</v>
      </c>
      <c r="AW188">
        <v>2</v>
      </c>
      <c r="AX188">
        <v>34653286</v>
      </c>
      <c r="AY188">
        <v>1</v>
      </c>
      <c r="AZ188">
        <v>6144</v>
      </c>
      <c r="BA188">
        <v>178</v>
      </c>
      <c r="BB188">
        <v>3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Y188*Source!I146</f>
        <v>0</v>
      </c>
      <c r="CY188">
        <f t="shared" si="24"/>
        <v>9550.01</v>
      </c>
      <c r="CZ188">
        <f t="shared" si="25"/>
        <v>9550.01</v>
      </c>
      <c r="DA188">
        <f t="shared" si="26"/>
        <v>1</v>
      </c>
      <c r="DB188">
        <v>0</v>
      </c>
    </row>
    <row r="189" spans="1:106" x14ac:dyDescent="0.2">
      <c r="A189">
        <f>ROW(Source!A146)</f>
        <v>146</v>
      </c>
      <c r="B189">
        <v>34652951</v>
      </c>
      <c r="C189">
        <v>34653259</v>
      </c>
      <c r="D189">
        <v>31483792</v>
      </c>
      <c r="E189">
        <v>1</v>
      </c>
      <c r="F189">
        <v>1</v>
      </c>
      <c r="G189">
        <v>1</v>
      </c>
      <c r="H189">
        <v>3</v>
      </c>
      <c r="I189" t="s">
        <v>203</v>
      </c>
      <c r="J189" t="s">
        <v>175</v>
      </c>
      <c r="K189" t="s">
        <v>204</v>
      </c>
      <c r="L189">
        <v>1348</v>
      </c>
      <c r="N189">
        <v>1009</v>
      </c>
      <c r="O189" t="s">
        <v>72</v>
      </c>
      <c r="P189" t="s">
        <v>72</v>
      </c>
      <c r="Q189">
        <v>1000</v>
      </c>
      <c r="W189">
        <v>0</v>
      </c>
      <c r="X189">
        <v>-2124557522</v>
      </c>
      <c r="Y189">
        <v>0</v>
      </c>
      <c r="AA189">
        <v>6667</v>
      </c>
      <c r="AB189">
        <v>0</v>
      </c>
      <c r="AC189">
        <v>0</v>
      </c>
      <c r="AD189">
        <v>0</v>
      </c>
      <c r="AE189">
        <v>6667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34653287</v>
      </c>
      <c r="AY189">
        <v>1</v>
      </c>
      <c r="AZ189">
        <v>6144</v>
      </c>
      <c r="BA189">
        <v>179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Y189*Source!I146</f>
        <v>0</v>
      </c>
      <c r="CY189">
        <f t="shared" si="24"/>
        <v>6667</v>
      </c>
      <c r="CZ189">
        <f t="shared" si="25"/>
        <v>6667</v>
      </c>
      <c r="DA189">
        <f t="shared" si="26"/>
        <v>1</v>
      </c>
      <c r="DB189">
        <v>0</v>
      </c>
    </row>
    <row r="190" spans="1:106" x14ac:dyDescent="0.2">
      <c r="A190">
        <f>ROW(Source!A146)</f>
        <v>146</v>
      </c>
      <c r="B190">
        <v>34652951</v>
      </c>
      <c r="C190">
        <v>34653259</v>
      </c>
      <c r="D190">
        <v>31443123</v>
      </c>
      <c r="E190">
        <v>17</v>
      </c>
      <c r="F190">
        <v>1</v>
      </c>
      <c r="G190">
        <v>1</v>
      </c>
      <c r="H190">
        <v>3</v>
      </c>
      <c r="I190" t="s">
        <v>244</v>
      </c>
      <c r="J190" t="s">
        <v>6</v>
      </c>
      <c r="K190" t="s">
        <v>245</v>
      </c>
      <c r="L190">
        <v>1348</v>
      </c>
      <c r="N190">
        <v>1009</v>
      </c>
      <c r="O190" t="s">
        <v>72</v>
      </c>
      <c r="P190" t="s">
        <v>72</v>
      </c>
      <c r="Q190">
        <v>1000</v>
      </c>
      <c r="W190">
        <v>0</v>
      </c>
      <c r="X190">
        <v>1511376573</v>
      </c>
      <c r="Y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34653288</v>
      </c>
      <c r="AY190">
        <v>1</v>
      </c>
      <c r="AZ190">
        <v>0</v>
      </c>
      <c r="BA190">
        <v>180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Y190*Source!I146</f>
        <v>0</v>
      </c>
      <c r="CY190">
        <f t="shared" si="24"/>
        <v>0</v>
      </c>
      <c r="CZ190">
        <f t="shared" si="25"/>
        <v>0</v>
      </c>
      <c r="DA190">
        <f t="shared" si="26"/>
        <v>1</v>
      </c>
      <c r="DB190">
        <v>0</v>
      </c>
    </row>
    <row r="191" spans="1:106" x14ac:dyDescent="0.2">
      <c r="A191">
        <f>ROW(Source!A146)</f>
        <v>146</v>
      </c>
      <c r="B191">
        <v>34652951</v>
      </c>
      <c r="C191">
        <v>34653259</v>
      </c>
      <c r="D191">
        <v>31443118</v>
      </c>
      <c r="E191">
        <v>17</v>
      </c>
      <c r="F191">
        <v>1</v>
      </c>
      <c r="G191">
        <v>1</v>
      </c>
      <c r="H191">
        <v>3</v>
      </c>
      <c r="I191" t="s">
        <v>98</v>
      </c>
      <c r="J191" t="s">
        <v>6</v>
      </c>
      <c r="K191" t="s">
        <v>99</v>
      </c>
      <c r="L191">
        <v>1354</v>
      </c>
      <c r="N191">
        <v>1010</v>
      </c>
      <c r="O191" t="s">
        <v>45</v>
      </c>
      <c r="P191" t="s">
        <v>45</v>
      </c>
      <c r="Q191">
        <v>1</v>
      </c>
      <c r="W191">
        <v>0</v>
      </c>
      <c r="X191">
        <v>-1974579473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</v>
      </c>
      <c r="AU191" t="s">
        <v>6</v>
      </c>
      <c r="AV191">
        <v>0</v>
      </c>
      <c r="AW191">
        <v>2</v>
      </c>
      <c r="AX191">
        <v>34653289</v>
      </c>
      <c r="AY191">
        <v>1</v>
      </c>
      <c r="AZ191">
        <v>0</v>
      </c>
      <c r="BA191">
        <v>181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Y191*Source!I146</f>
        <v>0</v>
      </c>
      <c r="CY191">
        <f t="shared" si="24"/>
        <v>0</v>
      </c>
      <c r="CZ191">
        <f t="shared" si="25"/>
        <v>0</v>
      </c>
      <c r="DA191">
        <f t="shared" si="26"/>
        <v>1</v>
      </c>
      <c r="DB191">
        <v>0</v>
      </c>
    </row>
    <row r="192" spans="1:106" x14ac:dyDescent="0.2">
      <c r="A192">
        <f>ROW(Source!A146)</f>
        <v>146</v>
      </c>
      <c r="B192">
        <v>34652951</v>
      </c>
      <c r="C192">
        <v>34653259</v>
      </c>
      <c r="D192">
        <v>0</v>
      </c>
      <c r="E192">
        <v>0</v>
      </c>
      <c r="F192">
        <v>1</v>
      </c>
      <c r="G192">
        <v>1</v>
      </c>
      <c r="H192">
        <v>3</v>
      </c>
      <c r="I192" t="s">
        <v>43</v>
      </c>
      <c r="J192" t="s">
        <v>46</v>
      </c>
      <c r="K192" t="s">
        <v>225</v>
      </c>
      <c r="L192">
        <v>1354</v>
      </c>
      <c r="N192">
        <v>1010</v>
      </c>
      <c r="O192" t="s">
        <v>45</v>
      </c>
      <c r="P192" t="s">
        <v>45</v>
      </c>
      <c r="Q192">
        <v>1</v>
      </c>
      <c r="W192">
        <v>0</v>
      </c>
      <c r="X192">
        <v>886530047</v>
      </c>
      <c r="Y192">
        <v>1</v>
      </c>
      <c r="AA192">
        <v>1014.67</v>
      </c>
      <c r="AB192">
        <v>0</v>
      </c>
      <c r="AC192">
        <v>0</v>
      </c>
      <c r="AD192">
        <v>0</v>
      </c>
      <c r="AE192">
        <v>1014.67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1</v>
      </c>
      <c r="AU192" t="s">
        <v>6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Y192*Source!I146</f>
        <v>2</v>
      </c>
      <c r="CY192">
        <f t="shared" si="24"/>
        <v>1014.67</v>
      </c>
      <c r="CZ192">
        <f t="shared" si="25"/>
        <v>1014.67</v>
      </c>
      <c r="DA192">
        <f t="shared" si="26"/>
        <v>1</v>
      </c>
      <c r="DB192">
        <v>0</v>
      </c>
    </row>
    <row r="193" spans="1:106" x14ac:dyDescent="0.2">
      <c r="A193">
        <f>ROW(Source!A146)</f>
        <v>146</v>
      </c>
      <c r="B193">
        <v>34652951</v>
      </c>
      <c r="C193">
        <v>34653259</v>
      </c>
      <c r="D193">
        <v>0</v>
      </c>
      <c r="E193">
        <v>0</v>
      </c>
      <c r="F193">
        <v>1</v>
      </c>
      <c r="G193">
        <v>1</v>
      </c>
      <c r="H193">
        <v>3</v>
      </c>
      <c r="I193" t="s">
        <v>43</v>
      </c>
      <c r="J193" t="s">
        <v>53</v>
      </c>
      <c r="K193" t="s">
        <v>228</v>
      </c>
      <c r="L193">
        <v>1354</v>
      </c>
      <c r="N193">
        <v>1010</v>
      </c>
      <c r="O193" t="s">
        <v>45</v>
      </c>
      <c r="P193" t="s">
        <v>45</v>
      </c>
      <c r="Q193">
        <v>1</v>
      </c>
      <c r="W193">
        <v>0</v>
      </c>
      <c r="X193">
        <v>-1393030002</v>
      </c>
      <c r="Y193">
        <v>20</v>
      </c>
      <c r="AA193">
        <v>39</v>
      </c>
      <c r="AB193">
        <v>0</v>
      </c>
      <c r="AC193">
        <v>0</v>
      </c>
      <c r="AD193">
        <v>0</v>
      </c>
      <c r="AE193">
        <v>39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20</v>
      </c>
      <c r="AU193" t="s">
        <v>6</v>
      </c>
      <c r="AV193">
        <v>0</v>
      </c>
      <c r="AW193">
        <v>1</v>
      </c>
      <c r="AX193">
        <v>-1</v>
      </c>
      <c r="AY193">
        <v>0</v>
      </c>
      <c r="AZ193">
        <v>0</v>
      </c>
      <c r="BA193" t="s">
        <v>6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Y193*Source!I146</f>
        <v>40</v>
      </c>
      <c r="CY193">
        <f t="shared" si="24"/>
        <v>39</v>
      </c>
      <c r="CZ193">
        <f t="shared" si="25"/>
        <v>39</v>
      </c>
      <c r="DA193">
        <f t="shared" si="26"/>
        <v>1</v>
      </c>
      <c r="DB193">
        <v>0</v>
      </c>
    </row>
    <row r="194" spans="1:106" x14ac:dyDescent="0.2">
      <c r="A194">
        <f>ROW(Source!A146)</f>
        <v>146</v>
      </c>
      <c r="B194">
        <v>34652951</v>
      </c>
      <c r="C194">
        <v>34653259</v>
      </c>
      <c r="D194">
        <v>0</v>
      </c>
      <c r="E194">
        <v>0</v>
      </c>
      <c r="F194">
        <v>1</v>
      </c>
      <c r="G194">
        <v>1</v>
      </c>
      <c r="H194">
        <v>3</v>
      </c>
      <c r="I194" t="s">
        <v>43</v>
      </c>
      <c r="J194" t="s">
        <v>57</v>
      </c>
      <c r="K194" t="s">
        <v>231</v>
      </c>
      <c r="L194">
        <v>1346</v>
      </c>
      <c r="N194">
        <v>1009</v>
      </c>
      <c r="O194" t="s">
        <v>62</v>
      </c>
      <c r="P194" t="s">
        <v>62</v>
      </c>
      <c r="Q194">
        <v>1</v>
      </c>
      <c r="W194">
        <v>0</v>
      </c>
      <c r="X194">
        <v>-1691108175</v>
      </c>
      <c r="Y194">
        <v>15</v>
      </c>
      <c r="AA194">
        <v>6.97</v>
      </c>
      <c r="AB194">
        <v>0</v>
      </c>
      <c r="AC194">
        <v>0</v>
      </c>
      <c r="AD194">
        <v>0</v>
      </c>
      <c r="AE194">
        <v>6.97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15</v>
      </c>
      <c r="AU194" t="s">
        <v>6</v>
      </c>
      <c r="AV194">
        <v>0</v>
      </c>
      <c r="AW194">
        <v>1</v>
      </c>
      <c r="AX194">
        <v>-1</v>
      </c>
      <c r="AY194">
        <v>0</v>
      </c>
      <c r="AZ194">
        <v>0</v>
      </c>
      <c r="BA194" t="s">
        <v>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Y194*Source!I146</f>
        <v>30</v>
      </c>
      <c r="CY194">
        <f t="shared" si="24"/>
        <v>6.97</v>
      </c>
      <c r="CZ194">
        <f t="shared" si="25"/>
        <v>6.97</v>
      </c>
      <c r="DA194">
        <f t="shared" si="26"/>
        <v>1</v>
      </c>
      <c r="DB194">
        <v>0</v>
      </c>
    </row>
    <row r="195" spans="1:106" x14ac:dyDescent="0.2">
      <c r="A195">
        <f>ROW(Source!A146)</f>
        <v>146</v>
      </c>
      <c r="B195">
        <v>34652951</v>
      </c>
      <c r="C195">
        <v>34653259</v>
      </c>
      <c r="D195">
        <v>0</v>
      </c>
      <c r="E195">
        <v>0</v>
      </c>
      <c r="F195">
        <v>1</v>
      </c>
      <c r="G195">
        <v>1</v>
      </c>
      <c r="H195">
        <v>3</v>
      </c>
      <c r="I195" t="s">
        <v>43</v>
      </c>
      <c r="J195" t="s">
        <v>63</v>
      </c>
      <c r="K195" t="s">
        <v>234</v>
      </c>
      <c r="L195">
        <v>1346</v>
      </c>
      <c r="N195">
        <v>1009</v>
      </c>
      <c r="O195" t="s">
        <v>62</v>
      </c>
      <c r="P195" t="s">
        <v>62</v>
      </c>
      <c r="Q195">
        <v>1</v>
      </c>
      <c r="W195">
        <v>0</v>
      </c>
      <c r="X195">
        <v>-852822479</v>
      </c>
      <c r="Y195">
        <v>30</v>
      </c>
      <c r="AA195">
        <v>6.12</v>
      </c>
      <c r="AB195">
        <v>0</v>
      </c>
      <c r="AC195">
        <v>0</v>
      </c>
      <c r="AD195">
        <v>0</v>
      </c>
      <c r="AE195">
        <v>6.12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30</v>
      </c>
      <c r="AU195" t="s">
        <v>6</v>
      </c>
      <c r="AV195">
        <v>0</v>
      </c>
      <c r="AW195">
        <v>1</v>
      </c>
      <c r="AX195">
        <v>-1</v>
      </c>
      <c r="AY195">
        <v>0</v>
      </c>
      <c r="AZ195">
        <v>0</v>
      </c>
      <c r="BA195" t="s">
        <v>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Y195*Source!I146</f>
        <v>60</v>
      </c>
      <c r="CY195">
        <f t="shared" si="24"/>
        <v>6.12</v>
      </c>
      <c r="CZ195">
        <f t="shared" si="25"/>
        <v>6.12</v>
      </c>
      <c r="DA195">
        <f t="shared" si="26"/>
        <v>1</v>
      </c>
      <c r="DB195">
        <v>0</v>
      </c>
    </row>
    <row r="196" spans="1:106" x14ac:dyDescent="0.2">
      <c r="A196">
        <f>ROW(Source!A147)</f>
        <v>147</v>
      </c>
      <c r="B196">
        <v>34652952</v>
      </c>
      <c r="C196">
        <v>34653259</v>
      </c>
      <c r="D196">
        <v>31720142</v>
      </c>
      <c r="E196">
        <v>1</v>
      </c>
      <c r="F196">
        <v>1</v>
      </c>
      <c r="G196">
        <v>1</v>
      </c>
      <c r="H196">
        <v>1</v>
      </c>
      <c r="I196" t="s">
        <v>456</v>
      </c>
      <c r="J196" t="s">
        <v>6</v>
      </c>
      <c r="K196" t="s">
        <v>457</v>
      </c>
      <c r="L196">
        <v>1191</v>
      </c>
      <c r="N196">
        <v>1013</v>
      </c>
      <c r="O196" t="s">
        <v>419</v>
      </c>
      <c r="P196" t="s">
        <v>419</v>
      </c>
      <c r="Q196">
        <v>1</v>
      </c>
      <c r="W196">
        <v>0</v>
      </c>
      <c r="X196">
        <v>687044855</v>
      </c>
      <c r="Y196">
        <v>9.7080000000000002</v>
      </c>
      <c r="AA196">
        <v>0</v>
      </c>
      <c r="AB196">
        <v>0</v>
      </c>
      <c r="AC196">
        <v>0</v>
      </c>
      <c r="AD196">
        <v>184.1</v>
      </c>
      <c r="AE196">
        <v>0</v>
      </c>
      <c r="AF196">
        <v>0</v>
      </c>
      <c r="AG196">
        <v>0</v>
      </c>
      <c r="AH196">
        <v>10.06</v>
      </c>
      <c r="AI196">
        <v>1</v>
      </c>
      <c r="AJ196">
        <v>1</v>
      </c>
      <c r="AK196">
        <v>1</v>
      </c>
      <c r="AL196">
        <v>18.3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6</v>
      </c>
      <c r="AT196">
        <v>8.09</v>
      </c>
      <c r="AU196" t="s">
        <v>19</v>
      </c>
      <c r="AV196">
        <v>1</v>
      </c>
      <c r="AW196">
        <v>2</v>
      </c>
      <c r="AX196">
        <v>34653275</v>
      </c>
      <c r="AY196">
        <v>1</v>
      </c>
      <c r="AZ196">
        <v>0</v>
      </c>
      <c r="BA196">
        <v>182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Y196*Source!I147</f>
        <v>19.416</v>
      </c>
      <c r="CY196">
        <f>AD196</f>
        <v>184.1</v>
      </c>
      <c r="CZ196">
        <f>AH196</f>
        <v>10.06</v>
      </c>
      <c r="DA196">
        <f>AL196</f>
        <v>18.3</v>
      </c>
      <c r="DB196">
        <v>0</v>
      </c>
    </row>
    <row r="197" spans="1:106" x14ac:dyDescent="0.2">
      <c r="A197">
        <f>ROW(Source!A147)</f>
        <v>147</v>
      </c>
      <c r="B197">
        <v>34652952</v>
      </c>
      <c r="C197">
        <v>34653259</v>
      </c>
      <c r="D197">
        <v>31709492</v>
      </c>
      <c r="E197">
        <v>1</v>
      </c>
      <c r="F197">
        <v>1</v>
      </c>
      <c r="G197">
        <v>1</v>
      </c>
      <c r="H197">
        <v>1</v>
      </c>
      <c r="I197" t="s">
        <v>420</v>
      </c>
      <c r="J197" t="s">
        <v>6</v>
      </c>
      <c r="K197" t="s">
        <v>421</v>
      </c>
      <c r="L197">
        <v>1191</v>
      </c>
      <c r="N197">
        <v>1013</v>
      </c>
      <c r="O197" t="s">
        <v>419</v>
      </c>
      <c r="P197" t="s">
        <v>419</v>
      </c>
      <c r="Q197">
        <v>1</v>
      </c>
      <c r="W197">
        <v>0</v>
      </c>
      <c r="X197">
        <v>-1417349443</v>
      </c>
      <c r="Y197">
        <v>1.07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18.3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6</v>
      </c>
      <c r="AT197">
        <v>1.07</v>
      </c>
      <c r="AU197" t="s">
        <v>6</v>
      </c>
      <c r="AV197">
        <v>2</v>
      </c>
      <c r="AW197">
        <v>2</v>
      </c>
      <c r="AX197">
        <v>34653276</v>
      </c>
      <c r="AY197">
        <v>1</v>
      </c>
      <c r="AZ197">
        <v>2048</v>
      </c>
      <c r="BA197">
        <v>183</v>
      </c>
      <c r="BB197">
        <v>2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-0.21399999999999997</v>
      </c>
      <c r="BI197">
        <v>1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Y197*Source!I147</f>
        <v>2.14</v>
      </c>
      <c r="CY197">
        <f>AD197</f>
        <v>0</v>
      </c>
      <c r="CZ197">
        <f>AH197</f>
        <v>0</v>
      </c>
      <c r="DA197">
        <f>AL197</f>
        <v>1</v>
      </c>
      <c r="DB197">
        <v>0</v>
      </c>
    </row>
    <row r="198" spans="1:106" x14ac:dyDescent="0.2">
      <c r="A198">
        <f>ROW(Source!A147)</f>
        <v>147</v>
      </c>
      <c r="B198">
        <v>34652952</v>
      </c>
      <c r="C198">
        <v>34653259</v>
      </c>
      <c r="D198">
        <v>31526753</v>
      </c>
      <c r="E198">
        <v>1</v>
      </c>
      <c r="F198">
        <v>1</v>
      </c>
      <c r="G198">
        <v>1</v>
      </c>
      <c r="H198">
        <v>2</v>
      </c>
      <c r="I198" t="s">
        <v>436</v>
      </c>
      <c r="J198" t="s">
        <v>437</v>
      </c>
      <c r="K198" t="s">
        <v>438</v>
      </c>
      <c r="L198">
        <v>1368</v>
      </c>
      <c r="N198">
        <v>1011</v>
      </c>
      <c r="O198" t="s">
        <v>425</v>
      </c>
      <c r="P198" t="s">
        <v>425</v>
      </c>
      <c r="Q198">
        <v>1</v>
      </c>
      <c r="W198">
        <v>0</v>
      </c>
      <c r="X198">
        <v>-1718674368</v>
      </c>
      <c r="Y198">
        <v>0.79200000000000004</v>
      </c>
      <c r="AA198">
        <v>0</v>
      </c>
      <c r="AB198">
        <v>1399.88</v>
      </c>
      <c r="AC198">
        <v>247.05</v>
      </c>
      <c r="AD198">
        <v>0</v>
      </c>
      <c r="AE198">
        <v>0</v>
      </c>
      <c r="AF198">
        <v>111.99</v>
      </c>
      <c r="AG198">
        <v>13.5</v>
      </c>
      <c r="AH198">
        <v>0</v>
      </c>
      <c r="AI198">
        <v>1</v>
      </c>
      <c r="AJ198">
        <v>12.5</v>
      </c>
      <c r="AK198">
        <v>18.3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6</v>
      </c>
      <c r="AT198">
        <v>0.66</v>
      </c>
      <c r="AU198" t="s">
        <v>19</v>
      </c>
      <c r="AV198">
        <v>0</v>
      </c>
      <c r="AW198">
        <v>2</v>
      </c>
      <c r="AX198">
        <v>34653277</v>
      </c>
      <c r="AY198">
        <v>1</v>
      </c>
      <c r="AZ198">
        <v>0</v>
      </c>
      <c r="BA198">
        <v>184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Y198*Source!I147</f>
        <v>1.5840000000000001</v>
      </c>
      <c r="CY198">
        <f>AB198</f>
        <v>1399.88</v>
      </c>
      <c r="CZ198">
        <f>AF198</f>
        <v>111.99</v>
      </c>
      <c r="DA198">
        <f>AJ198</f>
        <v>12.5</v>
      </c>
      <c r="DB198">
        <v>0</v>
      </c>
    </row>
    <row r="199" spans="1:106" x14ac:dyDescent="0.2">
      <c r="A199">
        <f>ROW(Source!A147)</f>
        <v>147</v>
      </c>
      <c r="B199">
        <v>34652952</v>
      </c>
      <c r="C199">
        <v>34653259</v>
      </c>
      <c r="D199">
        <v>31528142</v>
      </c>
      <c r="E199">
        <v>1</v>
      </c>
      <c r="F199">
        <v>1</v>
      </c>
      <c r="G199">
        <v>1</v>
      </c>
      <c r="H199">
        <v>2</v>
      </c>
      <c r="I199" t="s">
        <v>426</v>
      </c>
      <c r="J199" t="s">
        <v>427</v>
      </c>
      <c r="K199" t="s">
        <v>428</v>
      </c>
      <c r="L199">
        <v>1368</v>
      </c>
      <c r="N199">
        <v>1011</v>
      </c>
      <c r="O199" t="s">
        <v>425</v>
      </c>
      <c r="P199" t="s">
        <v>425</v>
      </c>
      <c r="Q199">
        <v>1</v>
      </c>
      <c r="W199">
        <v>0</v>
      </c>
      <c r="X199">
        <v>1372534845</v>
      </c>
      <c r="Y199">
        <v>0.49199999999999994</v>
      </c>
      <c r="AA199">
        <v>0</v>
      </c>
      <c r="AB199">
        <v>821.38</v>
      </c>
      <c r="AC199">
        <v>212.28</v>
      </c>
      <c r="AD199">
        <v>0</v>
      </c>
      <c r="AE199">
        <v>0</v>
      </c>
      <c r="AF199">
        <v>65.709999999999994</v>
      </c>
      <c r="AG199">
        <v>11.6</v>
      </c>
      <c r="AH199">
        <v>0</v>
      </c>
      <c r="AI199">
        <v>1</v>
      </c>
      <c r="AJ199">
        <v>12.5</v>
      </c>
      <c r="AK199">
        <v>18.3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6</v>
      </c>
      <c r="AT199">
        <v>0.41</v>
      </c>
      <c r="AU199" t="s">
        <v>19</v>
      </c>
      <c r="AV199">
        <v>0</v>
      </c>
      <c r="AW199">
        <v>2</v>
      </c>
      <c r="AX199">
        <v>34653278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Y199*Source!I147</f>
        <v>0.98399999999999987</v>
      </c>
      <c r="CY199">
        <f>AB199</f>
        <v>821.38</v>
      </c>
      <c r="CZ199">
        <f>AF199</f>
        <v>65.709999999999994</v>
      </c>
      <c r="DA199">
        <f>AJ199</f>
        <v>12.5</v>
      </c>
      <c r="DB199">
        <v>0</v>
      </c>
    </row>
    <row r="200" spans="1:106" x14ac:dyDescent="0.2">
      <c r="A200">
        <f>ROW(Source!A147)</f>
        <v>147</v>
      </c>
      <c r="B200">
        <v>34652952</v>
      </c>
      <c r="C200">
        <v>34653259</v>
      </c>
      <c r="D200">
        <v>31441448</v>
      </c>
      <c r="E200">
        <v>17</v>
      </c>
      <c r="F200">
        <v>1</v>
      </c>
      <c r="G200">
        <v>1</v>
      </c>
      <c r="H200">
        <v>3</v>
      </c>
      <c r="I200" t="s">
        <v>237</v>
      </c>
      <c r="J200" t="s">
        <v>6</v>
      </c>
      <c r="K200" t="s">
        <v>238</v>
      </c>
      <c r="L200">
        <v>1346</v>
      </c>
      <c r="N200">
        <v>1009</v>
      </c>
      <c r="O200" t="s">
        <v>62</v>
      </c>
      <c r="P200" t="s">
        <v>62</v>
      </c>
      <c r="Q200">
        <v>1</v>
      </c>
      <c r="W200">
        <v>0</v>
      </c>
      <c r="X200">
        <v>-952279783</v>
      </c>
      <c r="Y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7.5</v>
      </c>
      <c r="AJ200">
        <v>1</v>
      </c>
      <c r="AK200">
        <v>1</v>
      </c>
      <c r="AL200">
        <v>1</v>
      </c>
      <c r="AN200">
        <v>1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0</v>
      </c>
      <c r="AU200" t="s">
        <v>6</v>
      </c>
      <c r="AV200">
        <v>0</v>
      </c>
      <c r="AW200">
        <v>2</v>
      </c>
      <c r="AX200">
        <v>34653283</v>
      </c>
      <c r="AY200">
        <v>1</v>
      </c>
      <c r="AZ200">
        <v>0</v>
      </c>
      <c r="BA200">
        <v>190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Y200*Source!I147</f>
        <v>0</v>
      </c>
      <c r="CY200">
        <f t="shared" ref="CY200:CY210" si="27">AA200</f>
        <v>0</v>
      </c>
      <c r="CZ200">
        <f t="shared" ref="CZ200:CZ210" si="28">AE200</f>
        <v>0</v>
      </c>
      <c r="DA200">
        <f t="shared" ref="DA200:DA210" si="29">AI200</f>
        <v>7.5</v>
      </c>
      <c r="DB200">
        <v>0</v>
      </c>
    </row>
    <row r="201" spans="1:106" x14ac:dyDescent="0.2">
      <c r="A201">
        <f>ROW(Source!A147)</f>
        <v>147</v>
      </c>
      <c r="B201">
        <v>34652952</v>
      </c>
      <c r="C201">
        <v>34653259</v>
      </c>
      <c r="D201">
        <v>31440934</v>
      </c>
      <c r="E201">
        <v>17</v>
      </c>
      <c r="F201">
        <v>1</v>
      </c>
      <c r="G201">
        <v>1</v>
      </c>
      <c r="H201">
        <v>3</v>
      </c>
      <c r="I201" t="s">
        <v>76</v>
      </c>
      <c r="J201" t="s">
        <v>6</v>
      </c>
      <c r="K201" t="s">
        <v>77</v>
      </c>
      <c r="L201">
        <v>1346</v>
      </c>
      <c r="N201">
        <v>1009</v>
      </c>
      <c r="O201" t="s">
        <v>62</v>
      </c>
      <c r="P201" t="s">
        <v>62</v>
      </c>
      <c r="Q201">
        <v>1</v>
      </c>
      <c r="W201">
        <v>0</v>
      </c>
      <c r="X201">
        <v>-1111733769</v>
      </c>
      <c r="Y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7.5</v>
      </c>
      <c r="AJ201">
        <v>1</v>
      </c>
      <c r="AK201">
        <v>1</v>
      </c>
      <c r="AL201">
        <v>1</v>
      </c>
      <c r="AN201">
        <v>1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0</v>
      </c>
      <c r="AU201" t="s">
        <v>6</v>
      </c>
      <c r="AV201">
        <v>0</v>
      </c>
      <c r="AW201">
        <v>2</v>
      </c>
      <c r="AX201">
        <v>34653284</v>
      </c>
      <c r="AY201">
        <v>1</v>
      </c>
      <c r="AZ201">
        <v>0</v>
      </c>
      <c r="BA201">
        <v>191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Y201*Source!I147</f>
        <v>0</v>
      </c>
      <c r="CY201">
        <f t="shared" si="27"/>
        <v>0</v>
      </c>
      <c r="CZ201">
        <f t="shared" si="28"/>
        <v>0</v>
      </c>
      <c r="DA201">
        <f t="shared" si="29"/>
        <v>7.5</v>
      </c>
      <c r="DB201">
        <v>0</v>
      </c>
    </row>
    <row r="202" spans="1:106" x14ac:dyDescent="0.2">
      <c r="A202">
        <f>ROW(Source!A147)</f>
        <v>147</v>
      </c>
      <c r="B202">
        <v>34652952</v>
      </c>
      <c r="C202">
        <v>34653259</v>
      </c>
      <c r="D202">
        <v>31443318</v>
      </c>
      <c r="E202">
        <v>17</v>
      </c>
      <c r="F202">
        <v>1</v>
      </c>
      <c r="G202">
        <v>1</v>
      </c>
      <c r="H202">
        <v>3</v>
      </c>
      <c r="I202" t="s">
        <v>79</v>
      </c>
      <c r="J202" t="s">
        <v>6</v>
      </c>
      <c r="K202" t="s">
        <v>80</v>
      </c>
      <c r="L202">
        <v>1348</v>
      </c>
      <c r="N202">
        <v>1009</v>
      </c>
      <c r="O202" t="s">
        <v>72</v>
      </c>
      <c r="P202" t="s">
        <v>72</v>
      </c>
      <c r="Q202">
        <v>1000</v>
      </c>
      <c r="W202">
        <v>0</v>
      </c>
      <c r="X202">
        <v>1613753229</v>
      </c>
      <c r="Y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7.5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0</v>
      </c>
      <c r="AU202" t="s">
        <v>6</v>
      </c>
      <c r="AV202">
        <v>0</v>
      </c>
      <c r="AW202">
        <v>2</v>
      </c>
      <c r="AX202">
        <v>34653285</v>
      </c>
      <c r="AY202">
        <v>1</v>
      </c>
      <c r="AZ202">
        <v>0</v>
      </c>
      <c r="BA202">
        <v>192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Y202*Source!I147</f>
        <v>0</v>
      </c>
      <c r="CY202">
        <f t="shared" si="27"/>
        <v>0</v>
      </c>
      <c r="CZ202">
        <f t="shared" si="28"/>
        <v>0</v>
      </c>
      <c r="DA202">
        <f t="shared" si="29"/>
        <v>7.5</v>
      </c>
      <c r="DB202">
        <v>0</v>
      </c>
    </row>
    <row r="203" spans="1:106" x14ac:dyDescent="0.2">
      <c r="A203">
        <f>ROW(Source!A147)</f>
        <v>147</v>
      </c>
      <c r="B203">
        <v>34652952</v>
      </c>
      <c r="C203">
        <v>34653259</v>
      </c>
      <c r="D203">
        <v>31482963</v>
      </c>
      <c r="E203">
        <v>1</v>
      </c>
      <c r="F203">
        <v>1</v>
      </c>
      <c r="G203">
        <v>1</v>
      </c>
      <c r="H203">
        <v>3</v>
      </c>
      <c r="I203" t="s">
        <v>86</v>
      </c>
      <c r="J203" t="s">
        <v>88</v>
      </c>
      <c r="K203" t="s">
        <v>87</v>
      </c>
      <c r="L203">
        <v>1348</v>
      </c>
      <c r="N203">
        <v>1009</v>
      </c>
      <c r="O203" t="s">
        <v>72</v>
      </c>
      <c r="P203" t="s">
        <v>72</v>
      </c>
      <c r="Q203">
        <v>1000</v>
      </c>
      <c r="W203">
        <v>0</v>
      </c>
      <c r="X203">
        <v>654489916</v>
      </c>
      <c r="Y203">
        <v>0</v>
      </c>
      <c r="AA203">
        <v>71625.08</v>
      </c>
      <c r="AB203">
        <v>0</v>
      </c>
      <c r="AC203">
        <v>0</v>
      </c>
      <c r="AD203">
        <v>0</v>
      </c>
      <c r="AE203">
        <v>9550.01</v>
      </c>
      <c r="AF203">
        <v>0</v>
      </c>
      <c r="AG203">
        <v>0</v>
      </c>
      <c r="AH203">
        <v>0</v>
      </c>
      <c r="AI203">
        <v>7.5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34653286</v>
      </c>
      <c r="AY203">
        <v>1</v>
      </c>
      <c r="AZ203">
        <v>6144</v>
      </c>
      <c r="BA203">
        <v>193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Y203*Source!I147</f>
        <v>0</v>
      </c>
      <c r="CY203">
        <f t="shared" si="27"/>
        <v>71625.08</v>
      </c>
      <c r="CZ203">
        <f t="shared" si="28"/>
        <v>9550.01</v>
      </c>
      <c r="DA203">
        <f t="shared" si="29"/>
        <v>7.5</v>
      </c>
      <c r="DB203">
        <v>0</v>
      </c>
    </row>
    <row r="204" spans="1:106" x14ac:dyDescent="0.2">
      <c r="A204">
        <f>ROW(Source!A147)</f>
        <v>147</v>
      </c>
      <c r="B204">
        <v>34652952</v>
      </c>
      <c r="C204">
        <v>34653259</v>
      </c>
      <c r="D204">
        <v>31483792</v>
      </c>
      <c r="E204">
        <v>1</v>
      </c>
      <c r="F204">
        <v>1</v>
      </c>
      <c r="G204">
        <v>1</v>
      </c>
      <c r="H204">
        <v>3</v>
      </c>
      <c r="I204" t="s">
        <v>203</v>
      </c>
      <c r="J204" t="s">
        <v>175</v>
      </c>
      <c r="K204" t="s">
        <v>204</v>
      </c>
      <c r="L204">
        <v>1348</v>
      </c>
      <c r="N204">
        <v>1009</v>
      </c>
      <c r="O204" t="s">
        <v>72</v>
      </c>
      <c r="P204" t="s">
        <v>72</v>
      </c>
      <c r="Q204">
        <v>1000</v>
      </c>
      <c r="W204">
        <v>0</v>
      </c>
      <c r="X204">
        <v>-2124557522</v>
      </c>
      <c r="Y204">
        <v>0</v>
      </c>
      <c r="AA204">
        <v>50002.5</v>
      </c>
      <c r="AB204">
        <v>0</v>
      </c>
      <c r="AC204">
        <v>0</v>
      </c>
      <c r="AD204">
        <v>0</v>
      </c>
      <c r="AE204">
        <v>6667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34653287</v>
      </c>
      <c r="AY204">
        <v>1</v>
      </c>
      <c r="AZ204">
        <v>6144</v>
      </c>
      <c r="BA204">
        <v>194</v>
      </c>
      <c r="BB204">
        <v>3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Y204*Source!I147</f>
        <v>0</v>
      </c>
      <c r="CY204">
        <f t="shared" si="27"/>
        <v>50002.5</v>
      </c>
      <c r="CZ204">
        <f t="shared" si="28"/>
        <v>6667</v>
      </c>
      <c r="DA204">
        <f t="shared" si="29"/>
        <v>7.5</v>
      </c>
      <c r="DB204">
        <v>0</v>
      </c>
    </row>
    <row r="205" spans="1:106" x14ac:dyDescent="0.2">
      <c r="A205">
        <f>ROW(Source!A147)</f>
        <v>147</v>
      </c>
      <c r="B205">
        <v>34652952</v>
      </c>
      <c r="C205">
        <v>34653259</v>
      </c>
      <c r="D205">
        <v>31443123</v>
      </c>
      <c r="E205">
        <v>17</v>
      </c>
      <c r="F205">
        <v>1</v>
      </c>
      <c r="G205">
        <v>1</v>
      </c>
      <c r="H205">
        <v>3</v>
      </c>
      <c r="I205" t="s">
        <v>244</v>
      </c>
      <c r="J205" t="s">
        <v>6</v>
      </c>
      <c r="K205" t="s">
        <v>245</v>
      </c>
      <c r="L205">
        <v>1348</v>
      </c>
      <c r="N205">
        <v>1009</v>
      </c>
      <c r="O205" t="s">
        <v>72</v>
      </c>
      <c r="P205" t="s">
        <v>72</v>
      </c>
      <c r="Q205">
        <v>1000</v>
      </c>
      <c r="W205">
        <v>0</v>
      </c>
      <c r="X205">
        <v>1511376573</v>
      </c>
      <c r="Y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34653288</v>
      </c>
      <c r="AY205">
        <v>1</v>
      </c>
      <c r="AZ205">
        <v>0</v>
      </c>
      <c r="BA205">
        <v>195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Y205*Source!I147</f>
        <v>0</v>
      </c>
      <c r="CY205">
        <f t="shared" si="27"/>
        <v>0</v>
      </c>
      <c r="CZ205">
        <f t="shared" si="28"/>
        <v>0</v>
      </c>
      <c r="DA205">
        <f t="shared" si="29"/>
        <v>7.5</v>
      </c>
      <c r="DB205">
        <v>0</v>
      </c>
    </row>
    <row r="206" spans="1:106" x14ac:dyDescent="0.2">
      <c r="A206">
        <f>ROW(Source!A147)</f>
        <v>147</v>
      </c>
      <c r="B206">
        <v>34652952</v>
      </c>
      <c r="C206">
        <v>34653259</v>
      </c>
      <c r="D206">
        <v>31443118</v>
      </c>
      <c r="E206">
        <v>17</v>
      </c>
      <c r="F206">
        <v>1</v>
      </c>
      <c r="G206">
        <v>1</v>
      </c>
      <c r="H206">
        <v>3</v>
      </c>
      <c r="I206" t="s">
        <v>98</v>
      </c>
      <c r="J206" t="s">
        <v>6</v>
      </c>
      <c r="K206" t="s">
        <v>99</v>
      </c>
      <c r="L206">
        <v>1354</v>
      </c>
      <c r="N206">
        <v>1010</v>
      </c>
      <c r="O206" t="s">
        <v>45</v>
      </c>
      <c r="P206" t="s">
        <v>45</v>
      </c>
      <c r="Q206">
        <v>1</v>
      </c>
      <c r="W206">
        <v>0</v>
      </c>
      <c r="X206">
        <v>-1974579473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34653289</v>
      </c>
      <c r="AY206">
        <v>1</v>
      </c>
      <c r="AZ206">
        <v>0</v>
      </c>
      <c r="BA206">
        <v>196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Y206*Source!I147</f>
        <v>0</v>
      </c>
      <c r="CY206">
        <f t="shared" si="27"/>
        <v>0</v>
      </c>
      <c r="CZ206">
        <f t="shared" si="28"/>
        <v>0</v>
      </c>
      <c r="DA206">
        <f t="shared" si="29"/>
        <v>7.5</v>
      </c>
      <c r="DB206">
        <v>0</v>
      </c>
    </row>
    <row r="207" spans="1:106" x14ac:dyDescent="0.2">
      <c r="A207">
        <f>ROW(Source!A147)</f>
        <v>147</v>
      </c>
      <c r="B207">
        <v>34652952</v>
      </c>
      <c r="C207">
        <v>34653259</v>
      </c>
      <c r="D207">
        <v>0</v>
      </c>
      <c r="E207">
        <v>0</v>
      </c>
      <c r="F207">
        <v>1</v>
      </c>
      <c r="G207">
        <v>1</v>
      </c>
      <c r="H207">
        <v>3</v>
      </c>
      <c r="I207" t="s">
        <v>43</v>
      </c>
      <c r="J207" t="s">
        <v>46</v>
      </c>
      <c r="K207" t="s">
        <v>225</v>
      </c>
      <c r="L207">
        <v>1354</v>
      </c>
      <c r="N207">
        <v>1010</v>
      </c>
      <c r="O207" t="s">
        <v>45</v>
      </c>
      <c r="P207" t="s">
        <v>45</v>
      </c>
      <c r="Q207">
        <v>1</v>
      </c>
      <c r="W207">
        <v>0</v>
      </c>
      <c r="X207">
        <v>886530047</v>
      </c>
      <c r="Y207">
        <v>1</v>
      </c>
      <c r="AA207">
        <v>7610</v>
      </c>
      <c r="AB207">
        <v>0</v>
      </c>
      <c r="AC207">
        <v>0</v>
      </c>
      <c r="AD207">
        <v>0</v>
      </c>
      <c r="AE207">
        <v>1014.67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1</v>
      </c>
      <c r="AU207" t="s">
        <v>6</v>
      </c>
      <c r="AV207">
        <v>0</v>
      </c>
      <c r="AW207">
        <v>1</v>
      </c>
      <c r="AX207">
        <v>-1</v>
      </c>
      <c r="AY207">
        <v>0</v>
      </c>
      <c r="AZ207">
        <v>0</v>
      </c>
      <c r="BA207" t="s">
        <v>6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Y207*Source!I147</f>
        <v>2</v>
      </c>
      <c r="CY207">
        <f t="shared" si="27"/>
        <v>7610</v>
      </c>
      <c r="CZ207">
        <f t="shared" si="28"/>
        <v>1014.67</v>
      </c>
      <c r="DA207">
        <f t="shared" si="29"/>
        <v>7.5</v>
      </c>
      <c r="DB207">
        <v>0</v>
      </c>
    </row>
    <row r="208" spans="1:106" x14ac:dyDescent="0.2">
      <c r="A208">
        <f>ROW(Source!A147)</f>
        <v>147</v>
      </c>
      <c r="B208">
        <v>34652952</v>
      </c>
      <c r="C208">
        <v>34653259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43</v>
      </c>
      <c r="J208" t="s">
        <v>53</v>
      </c>
      <c r="K208" t="s">
        <v>228</v>
      </c>
      <c r="L208">
        <v>1354</v>
      </c>
      <c r="N208">
        <v>1010</v>
      </c>
      <c r="O208" t="s">
        <v>45</v>
      </c>
      <c r="P208" t="s">
        <v>45</v>
      </c>
      <c r="Q208">
        <v>1</v>
      </c>
      <c r="W208">
        <v>0</v>
      </c>
      <c r="X208">
        <v>-1393030002</v>
      </c>
      <c r="Y208">
        <v>20</v>
      </c>
      <c r="AA208">
        <v>292.52999999999997</v>
      </c>
      <c r="AB208">
        <v>0</v>
      </c>
      <c r="AC208">
        <v>0</v>
      </c>
      <c r="AD208">
        <v>0</v>
      </c>
      <c r="AE208">
        <v>39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20</v>
      </c>
      <c r="AU208" t="s">
        <v>6</v>
      </c>
      <c r="AV208">
        <v>0</v>
      </c>
      <c r="AW208">
        <v>1</v>
      </c>
      <c r="AX208">
        <v>-1</v>
      </c>
      <c r="AY208">
        <v>0</v>
      </c>
      <c r="AZ208">
        <v>0</v>
      </c>
      <c r="BA208" t="s">
        <v>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Y208*Source!I147</f>
        <v>40</v>
      </c>
      <c r="CY208">
        <f t="shared" si="27"/>
        <v>292.52999999999997</v>
      </c>
      <c r="CZ208">
        <f t="shared" si="28"/>
        <v>39</v>
      </c>
      <c r="DA208">
        <f t="shared" si="29"/>
        <v>7.5</v>
      </c>
      <c r="DB208">
        <v>0</v>
      </c>
    </row>
    <row r="209" spans="1:106" x14ac:dyDescent="0.2">
      <c r="A209">
        <f>ROW(Source!A147)</f>
        <v>147</v>
      </c>
      <c r="B209">
        <v>34652952</v>
      </c>
      <c r="C209">
        <v>34653259</v>
      </c>
      <c r="D209">
        <v>0</v>
      </c>
      <c r="E209">
        <v>0</v>
      </c>
      <c r="F209">
        <v>1</v>
      </c>
      <c r="G209">
        <v>1</v>
      </c>
      <c r="H209">
        <v>3</v>
      </c>
      <c r="I209" t="s">
        <v>43</v>
      </c>
      <c r="J209" t="s">
        <v>57</v>
      </c>
      <c r="K209" t="s">
        <v>231</v>
      </c>
      <c r="L209">
        <v>1346</v>
      </c>
      <c r="N209">
        <v>1009</v>
      </c>
      <c r="O209" t="s">
        <v>62</v>
      </c>
      <c r="P209" t="s">
        <v>62</v>
      </c>
      <c r="Q209">
        <v>1</v>
      </c>
      <c r="W209">
        <v>0</v>
      </c>
      <c r="X209">
        <v>-1691108175</v>
      </c>
      <c r="Y209">
        <v>15</v>
      </c>
      <c r="AA209">
        <v>52.3</v>
      </c>
      <c r="AB209">
        <v>0</v>
      </c>
      <c r="AC209">
        <v>0</v>
      </c>
      <c r="AD209">
        <v>0</v>
      </c>
      <c r="AE209">
        <v>6.97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15</v>
      </c>
      <c r="AU209" t="s">
        <v>6</v>
      </c>
      <c r="AV209">
        <v>0</v>
      </c>
      <c r="AW209">
        <v>1</v>
      </c>
      <c r="AX209">
        <v>-1</v>
      </c>
      <c r="AY209">
        <v>0</v>
      </c>
      <c r="AZ209">
        <v>0</v>
      </c>
      <c r="BA209" t="s">
        <v>6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Y209*Source!I147</f>
        <v>30</v>
      </c>
      <c r="CY209">
        <f t="shared" si="27"/>
        <v>52.3</v>
      </c>
      <c r="CZ209">
        <f t="shared" si="28"/>
        <v>6.97</v>
      </c>
      <c r="DA209">
        <f t="shared" si="29"/>
        <v>7.5</v>
      </c>
      <c r="DB209">
        <v>0</v>
      </c>
    </row>
    <row r="210" spans="1:106" x14ac:dyDescent="0.2">
      <c r="A210">
        <f>ROW(Source!A147)</f>
        <v>147</v>
      </c>
      <c r="B210">
        <v>34652952</v>
      </c>
      <c r="C210">
        <v>34653259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43</v>
      </c>
      <c r="J210" t="s">
        <v>63</v>
      </c>
      <c r="K210" t="s">
        <v>234</v>
      </c>
      <c r="L210">
        <v>1346</v>
      </c>
      <c r="N210">
        <v>1009</v>
      </c>
      <c r="O210" t="s">
        <v>62</v>
      </c>
      <c r="P210" t="s">
        <v>62</v>
      </c>
      <c r="Q210">
        <v>1</v>
      </c>
      <c r="W210">
        <v>0</v>
      </c>
      <c r="X210">
        <v>-852822479</v>
      </c>
      <c r="Y210">
        <v>30</v>
      </c>
      <c r="AA210">
        <v>45.88</v>
      </c>
      <c r="AB210">
        <v>0</v>
      </c>
      <c r="AC210">
        <v>0</v>
      </c>
      <c r="AD210">
        <v>0</v>
      </c>
      <c r="AE210">
        <v>6.12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30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Y210*Source!I147</f>
        <v>60</v>
      </c>
      <c r="CY210">
        <f t="shared" si="27"/>
        <v>45.88</v>
      </c>
      <c r="CZ210">
        <f t="shared" si="28"/>
        <v>6.12</v>
      </c>
      <c r="DA210">
        <f t="shared" si="29"/>
        <v>7.5</v>
      </c>
      <c r="DB210">
        <v>0</v>
      </c>
    </row>
    <row r="211" spans="1:106" x14ac:dyDescent="0.2">
      <c r="A211">
        <f>ROW(Source!A170)</f>
        <v>170</v>
      </c>
      <c r="B211">
        <v>34652951</v>
      </c>
      <c r="C211">
        <v>34653301</v>
      </c>
      <c r="D211">
        <v>31709594</v>
      </c>
      <c r="E211">
        <v>1</v>
      </c>
      <c r="F211">
        <v>1</v>
      </c>
      <c r="G211">
        <v>1</v>
      </c>
      <c r="H211">
        <v>1</v>
      </c>
      <c r="I211" t="s">
        <v>445</v>
      </c>
      <c r="J211" t="s">
        <v>6</v>
      </c>
      <c r="K211" t="s">
        <v>446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W211">
        <v>0</v>
      </c>
      <c r="X211">
        <v>-719309759</v>
      </c>
      <c r="Y211">
        <v>5.1479999999999997</v>
      </c>
      <c r="AA211">
        <v>0</v>
      </c>
      <c r="AB211">
        <v>0</v>
      </c>
      <c r="AC211">
        <v>0</v>
      </c>
      <c r="AD211">
        <v>8.86</v>
      </c>
      <c r="AE211">
        <v>0</v>
      </c>
      <c r="AF211">
        <v>0</v>
      </c>
      <c r="AG211">
        <v>0</v>
      </c>
      <c r="AH211">
        <v>8.86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6</v>
      </c>
      <c r="AT211">
        <v>4.29</v>
      </c>
      <c r="AU211" t="s">
        <v>19</v>
      </c>
      <c r="AV211">
        <v>1</v>
      </c>
      <c r="AW211">
        <v>2</v>
      </c>
      <c r="AX211">
        <v>34653316</v>
      </c>
      <c r="AY211">
        <v>1</v>
      </c>
      <c r="AZ211">
        <v>0</v>
      </c>
      <c r="BA211">
        <v>197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Y211*Source!I170</f>
        <v>123.55199999999999</v>
      </c>
      <c r="CY211">
        <f>AD211</f>
        <v>8.86</v>
      </c>
      <c r="CZ211">
        <f>AH211</f>
        <v>8.86</v>
      </c>
      <c r="DA211">
        <f>AL211</f>
        <v>1</v>
      </c>
      <c r="DB211">
        <v>0</v>
      </c>
    </row>
    <row r="212" spans="1:106" x14ac:dyDescent="0.2">
      <c r="A212">
        <f>ROW(Source!A170)</f>
        <v>170</v>
      </c>
      <c r="B212">
        <v>34652951</v>
      </c>
      <c r="C212">
        <v>34653301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420</v>
      </c>
      <c r="J212" t="s">
        <v>6</v>
      </c>
      <c r="K212" t="s">
        <v>421</v>
      </c>
      <c r="L212">
        <v>1191</v>
      </c>
      <c r="N212">
        <v>1013</v>
      </c>
      <c r="O212" t="s">
        <v>419</v>
      </c>
      <c r="P212" t="s">
        <v>419</v>
      </c>
      <c r="Q212">
        <v>1</v>
      </c>
      <c r="W212">
        <v>0</v>
      </c>
      <c r="X212">
        <v>-1417349443</v>
      </c>
      <c r="Y212">
        <v>1.19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1.19</v>
      </c>
      <c r="AU212" t="s">
        <v>6</v>
      </c>
      <c r="AV212">
        <v>2</v>
      </c>
      <c r="AW212">
        <v>2</v>
      </c>
      <c r="AX212">
        <v>34653317</v>
      </c>
      <c r="AY212">
        <v>1</v>
      </c>
      <c r="AZ212">
        <v>2048</v>
      </c>
      <c r="BA212">
        <v>198</v>
      </c>
      <c r="BB212">
        <v>2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-0.23799999999999999</v>
      </c>
      <c r="BI212">
        <v>1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Y212*Source!I170</f>
        <v>28.56</v>
      </c>
      <c r="CY212">
        <f>AD212</f>
        <v>0</v>
      </c>
      <c r="CZ212">
        <f>AH212</f>
        <v>0</v>
      </c>
      <c r="DA212">
        <f>AL212</f>
        <v>1</v>
      </c>
      <c r="DB212">
        <v>0</v>
      </c>
    </row>
    <row r="213" spans="1:106" x14ac:dyDescent="0.2">
      <c r="A213">
        <f>ROW(Source!A170)</f>
        <v>170</v>
      </c>
      <c r="B213">
        <v>34652951</v>
      </c>
      <c r="C213">
        <v>34653301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431</v>
      </c>
      <c r="J213" t="s">
        <v>432</v>
      </c>
      <c r="K213" t="s">
        <v>433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W213">
        <v>0</v>
      </c>
      <c r="X213">
        <v>-2134233284</v>
      </c>
      <c r="Y213">
        <v>1.1639999999999999</v>
      </c>
      <c r="AA213">
        <v>0</v>
      </c>
      <c r="AB213">
        <v>82.22</v>
      </c>
      <c r="AC213">
        <v>10.06</v>
      </c>
      <c r="AD213">
        <v>0</v>
      </c>
      <c r="AE213">
        <v>0</v>
      </c>
      <c r="AF213">
        <v>82.22</v>
      </c>
      <c r="AG213">
        <v>10.06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6</v>
      </c>
      <c r="AT213">
        <v>0.97</v>
      </c>
      <c r="AU213" t="s">
        <v>19</v>
      </c>
      <c r="AV213">
        <v>0</v>
      </c>
      <c r="AW213">
        <v>2</v>
      </c>
      <c r="AX213">
        <v>34653318</v>
      </c>
      <c r="AY213">
        <v>1</v>
      </c>
      <c r="AZ213">
        <v>0</v>
      </c>
      <c r="BA213">
        <v>199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Y213*Source!I170</f>
        <v>27.936</v>
      </c>
      <c r="CY213">
        <f>AB213</f>
        <v>82.22</v>
      </c>
      <c r="CZ213">
        <f>AF213</f>
        <v>82.22</v>
      </c>
      <c r="DA213">
        <f>AJ213</f>
        <v>1</v>
      </c>
      <c r="DB213">
        <v>0</v>
      </c>
    </row>
    <row r="214" spans="1:106" x14ac:dyDescent="0.2">
      <c r="A214">
        <f>ROW(Source!A170)</f>
        <v>170</v>
      </c>
      <c r="B214">
        <v>34652951</v>
      </c>
      <c r="C214">
        <v>34653301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426</v>
      </c>
      <c r="J214" t="s">
        <v>427</v>
      </c>
      <c r="K214" t="s">
        <v>428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W214">
        <v>0</v>
      </c>
      <c r="X214">
        <v>1372534845</v>
      </c>
      <c r="Y214">
        <v>0.26400000000000001</v>
      </c>
      <c r="AA214">
        <v>0</v>
      </c>
      <c r="AB214">
        <v>65.709999999999994</v>
      </c>
      <c r="AC214">
        <v>11.6</v>
      </c>
      <c r="AD214">
        <v>0</v>
      </c>
      <c r="AE214">
        <v>0</v>
      </c>
      <c r="AF214">
        <v>65.709999999999994</v>
      </c>
      <c r="AG214">
        <v>11.6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6</v>
      </c>
      <c r="AT214">
        <v>0.22</v>
      </c>
      <c r="AU214" t="s">
        <v>19</v>
      </c>
      <c r="AV214">
        <v>0</v>
      </c>
      <c r="AW214">
        <v>2</v>
      </c>
      <c r="AX214">
        <v>34653319</v>
      </c>
      <c r="AY214">
        <v>1</v>
      </c>
      <c r="AZ214">
        <v>0</v>
      </c>
      <c r="BA214">
        <v>200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Y214*Source!I170</f>
        <v>6.3360000000000003</v>
      </c>
      <c r="CY214">
        <f>AB214</f>
        <v>65.709999999999994</v>
      </c>
      <c r="CZ214">
        <f>AF214</f>
        <v>65.709999999999994</v>
      </c>
      <c r="DA214">
        <f>AJ214</f>
        <v>1</v>
      </c>
      <c r="DB214">
        <v>0</v>
      </c>
    </row>
    <row r="215" spans="1:106" x14ac:dyDescent="0.2">
      <c r="A215">
        <f>ROW(Source!A170)</f>
        <v>170</v>
      </c>
      <c r="B215">
        <v>34652951</v>
      </c>
      <c r="C215">
        <v>34653301</v>
      </c>
      <c r="D215">
        <v>31450127</v>
      </c>
      <c r="E215">
        <v>1</v>
      </c>
      <c r="F215">
        <v>1</v>
      </c>
      <c r="G215">
        <v>1</v>
      </c>
      <c r="H215">
        <v>3</v>
      </c>
      <c r="I215" t="s">
        <v>60</v>
      </c>
      <c r="J215" t="s">
        <v>63</v>
      </c>
      <c r="K215" t="s">
        <v>61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W215">
        <v>0</v>
      </c>
      <c r="X215">
        <v>813963326</v>
      </c>
      <c r="Y215">
        <v>0</v>
      </c>
      <c r="AA215">
        <v>1.82</v>
      </c>
      <c r="AB215">
        <v>0</v>
      </c>
      <c r="AC215">
        <v>0</v>
      </c>
      <c r="AD215">
        <v>0</v>
      </c>
      <c r="AE215">
        <v>1.82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</v>
      </c>
      <c r="AU215" t="s">
        <v>6</v>
      </c>
      <c r="AV215">
        <v>0</v>
      </c>
      <c r="AW215">
        <v>2</v>
      </c>
      <c r="AX215">
        <v>34653323</v>
      </c>
      <c r="AY215">
        <v>1</v>
      </c>
      <c r="AZ215">
        <v>6144</v>
      </c>
      <c r="BA215">
        <v>204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Y215*Source!I170</f>
        <v>0</v>
      </c>
      <c r="CY215">
        <f t="shared" ref="CY215:CY224" si="30">AA215</f>
        <v>1.82</v>
      </c>
      <c r="CZ215">
        <f t="shared" ref="CZ215:CZ224" si="31">AE215</f>
        <v>1.82</v>
      </c>
      <c r="DA215">
        <f t="shared" ref="DA215:DA224" si="32">AI215</f>
        <v>1</v>
      </c>
      <c r="DB215">
        <v>0</v>
      </c>
    </row>
    <row r="216" spans="1:106" x14ac:dyDescent="0.2">
      <c r="A216">
        <f>ROW(Source!A170)</f>
        <v>170</v>
      </c>
      <c r="B216">
        <v>34652951</v>
      </c>
      <c r="C216">
        <v>34653301</v>
      </c>
      <c r="D216">
        <v>31441448</v>
      </c>
      <c r="E216">
        <v>17</v>
      </c>
      <c r="F216">
        <v>1</v>
      </c>
      <c r="G216">
        <v>1</v>
      </c>
      <c r="H216">
        <v>3</v>
      </c>
      <c r="I216" t="s">
        <v>237</v>
      </c>
      <c r="J216" t="s">
        <v>6</v>
      </c>
      <c r="K216" t="s">
        <v>238</v>
      </c>
      <c r="L216">
        <v>1346</v>
      </c>
      <c r="N216">
        <v>1009</v>
      </c>
      <c r="O216" t="s">
        <v>62</v>
      </c>
      <c r="P216" t="s">
        <v>62</v>
      </c>
      <c r="Q216">
        <v>1</v>
      </c>
      <c r="W216">
        <v>0</v>
      </c>
      <c r="X216">
        <v>-952279783</v>
      </c>
      <c r="Y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</v>
      </c>
      <c r="AU216" t="s">
        <v>6</v>
      </c>
      <c r="AV216">
        <v>0</v>
      </c>
      <c r="AW216">
        <v>2</v>
      </c>
      <c r="AX216">
        <v>34653324</v>
      </c>
      <c r="AY216">
        <v>1</v>
      </c>
      <c r="AZ216">
        <v>0</v>
      </c>
      <c r="BA216">
        <v>205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Y216*Source!I170</f>
        <v>0</v>
      </c>
      <c r="CY216">
        <f t="shared" si="30"/>
        <v>0</v>
      </c>
      <c r="CZ216">
        <f t="shared" si="31"/>
        <v>0</v>
      </c>
      <c r="DA216">
        <f t="shared" si="32"/>
        <v>1</v>
      </c>
      <c r="DB216">
        <v>0</v>
      </c>
    </row>
    <row r="217" spans="1:106" x14ac:dyDescent="0.2">
      <c r="A217">
        <f>ROW(Source!A170)</f>
        <v>170</v>
      </c>
      <c r="B217">
        <v>34652951</v>
      </c>
      <c r="C217">
        <v>34653301</v>
      </c>
      <c r="D217">
        <v>31440934</v>
      </c>
      <c r="E217">
        <v>17</v>
      </c>
      <c r="F217">
        <v>1</v>
      </c>
      <c r="G217">
        <v>1</v>
      </c>
      <c r="H217">
        <v>3</v>
      </c>
      <c r="I217" t="s">
        <v>76</v>
      </c>
      <c r="J217" t="s">
        <v>6</v>
      </c>
      <c r="K217" t="s">
        <v>77</v>
      </c>
      <c r="L217">
        <v>1346</v>
      </c>
      <c r="N217">
        <v>1009</v>
      </c>
      <c r="O217" t="s">
        <v>62</v>
      </c>
      <c r="P217" t="s">
        <v>62</v>
      </c>
      <c r="Q217">
        <v>1</v>
      </c>
      <c r="W217">
        <v>0</v>
      </c>
      <c r="X217">
        <v>-1111733769</v>
      </c>
      <c r="Y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1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</v>
      </c>
      <c r="AU217" t="s">
        <v>6</v>
      </c>
      <c r="AV217">
        <v>0</v>
      </c>
      <c r="AW217">
        <v>2</v>
      </c>
      <c r="AX217">
        <v>34653325</v>
      </c>
      <c r="AY217">
        <v>1</v>
      </c>
      <c r="AZ217">
        <v>0</v>
      </c>
      <c r="BA217">
        <v>206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Y217*Source!I170</f>
        <v>0</v>
      </c>
      <c r="CY217">
        <f t="shared" si="30"/>
        <v>0</v>
      </c>
      <c r="CZ217">
        <f t="shared" si="31"/>
        <v>0</v>
      </c>
      <c r="DA217">
        <f t="shared" si="32"/>
        <v>1</v>
      </c>
      <c r="DB217">
        <v>0</v>
      </c>
    </row>
    <row r="218" spans="1:106" x14ac:dyDescent="0.2">
      <c r="A218">
        <f>ROW(Source!A170)</f>
        <v>170</v>
      </c>
      <c r="B218">
        <v>34652951</v>
      </c>
      <c r="C218">
        <v>34653301</v>
      </c>
      <c r="D218">
        <v>31443318</v>
      </c>
      <c r="E218">
        <v>17</v>
      </c>
      <c r="F218">
        <v>1</v>
      </c>
      <c r="G218">
        <v>1</v>
      </c>
      <c r="H218">
        <v>3</v>
      </c>
      <c r="I218" t="s">
        <v>79</v>
      </c>
      <c r="J218" t="s">
        <v>6</v>
      </c>
      <c r="K218" t="s">
        <v>80</v>
      </c>
      <c r="L218">
        <v>1348</v>
      </c>
      <c r="N218">
        <v>1009</v>
      </c>
      <c r="O218" t="s">
        <v>72</v>
      </c>
      <c r="P218" t="s">
        <v>72</v>
      </c>
      <c r="Q218">
        <v>1000</v>
      </c>
      <c r="W218">
        <v>0</v>
      </c>
      <c r="X218">
        <v>1613753229</v>
      </c>
      <c r="Y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1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</v>
      </c>
      <c r="AU218" t="s">
        <v>6</v>
      </c>
      <c r="AV218">
        <v>0</v>
      </c>
      <c r="AW218">
        <v>2</v>
      </c>
      <c r="AX218">
        <v>34653326</v>
      </c>
      <c r="AY218">
        <v>1</v>
      </c>
      <c r="AZ218">
        <v>0</v>
      </c>
      <c r="BA218">
        <v>207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Y218*Source!I170</f>
        <v>0</v>
      </c>
      <c r="CY218">
        <f t="shared" si="30"/>
        <v>0</v>
      </c>
      <c r="CZ218">
        <f t="shared" si="31"/>
        <v>0</v>
      </c>
      <c r="DA218">
        <f t="shared" si="32"/>
        <v>1</v>
      </c>
      <c r="DB218">
        <v>0</v>
      </c>
    </row>
    <row r="219" spans="1:106" x14ac:dyDescent="0.2">
      <c r="A219">
        <f>ROW(Source!A170)</f>
        <v>170</v>
      </c>
      <c r="B219">
        <v>34652951</v>
      </c>
      <c r="C219">
        <v>34653301</v>
      </c>
      <c r="D219">
        <v>31482963</v>
      </c>
      <c r="E219">
        <v>1</v>
      </c>
      <c r="F219">
        <v>1</v>
      </c>
      <c r="G219">
        <v>1</v>
      </c>
      <c r="H219">
        <v>3</v>
      </c>
      <c r="I219" t="s">
        <v>86</v>
      </c>
      <c r="J219" t="s">
        <v>88</v>
      </c>
      <c r="K219" t="s">
        <v>87</v>
      </c>
      <c r="L219">
        <v>1348</v>
      </c>
      <c r="N219">
        <v>1009</v>
      </c>
      <c r="O219" t="s">
        <v>72</v>
      </c>
      <c r="P219" t="s">
        <v>72</v>
      </c>
      <c r="Q219">
        <v>1000</v>
      </c>
      <c r="W219">
        <v>0</v>
      </c>
      <c r="X219">
        <v>654489916</v>
      </c>
      <c r="Y219">
        <v>0</v>
      </c>
      <c r="AA219">
        <v>9550.01</v>
      </c>
      <c r="AB219">
        <v>0</v>
      </c>
      <c r="AC219">
        <v>0</v>
      </c>
      <c r="AD219">
        <v>0</v>
      </c>
      <c r="AE219">
        <v>9550.01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0</v>
      </c>
      <c r="AU219" t="s">
        <v>6</v>
      </c>
      <c r="AV219">
        <v>0</v>
      </c>
      <c r="AW219">
        <v>2</v>
      </c>
      <c r="AX219">
        <v>34653327</v>
      </c>
      <c r="AY219">
        <v>1</v>
      </c>
      <c r="AZ219">
        <v>6144</v>
      </c>
      <c r="BA219">
        <v>208</v>
      </c>
      <c r="BB219">
        <v>3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Y219*Source!I170</f>
        <v>0</v>
      </c>
      <c r="CY219">
        <f t="shared" si="30"/>
        <v>9550.01</v>
      </c>
      <c r="CZ219">
        <f t="shared" si="31"/>
        <v>9550.01</v>
      </c>
      <c r="DA219">
        <f t="shared" si="32"/>
        <v>1</v>
      </c>
      <c r="DB219">
        <v>0</v>
      </c>
    </row>
    <row r="220" spans="1:106" x14ac:dyDescent="0.2">
      <c r="A220">
        <f>ROW(Source!A170)</f>
        <v>170</v>
      </c>
      <c r="B220">
        <v>34652951</v>
      </c>
      <c r="C220">
        <v>34653301</v>
      </c>
      <c r="D220">
        <v>31483792</v>
      </c>
      <c r="E220">
        <v>1</v>
      </c>
      <c r="F220">
        <v>1</v>
      </c>
      <c r="G220">
        <v>1</v>
      </c>
      <c r="H220">
        <v>3</v>
      </c>
      <c r="I220" t="s">
        <v>203</v>
      </c>
      <c r="J220" t="s">
        <v>175</v>
      </c>
      <c r="K220" t="s">
        <v>204</v>
      </c>
      <c r="L220">
        <v>1348</v>
      </c>
      <c r="N220">
        <v>1009</v>
      </c>
      <c r="O220" t="s">
        <v>72</v>
      </c>
      <c r="P220" t="s">
        <v>72</v>
      </c>
      <c r="Q220">
        <v>1000</v>
      </c>
      <c r="W220">
        <v>0</v>
      </c>
      <c r="X220">
        <v>-2124557522</v>
      </c>
      <c r="Y220">
        <v>0</v>
      </c>
      <c r="AA220">
        <v>6667</v>
      </c>
      <c r="AB220">
        <v>0</v>
      </c>
      <c r="AC220">
        <v>0</v>
      </c>
      <c r="AD220">
        <v>0</v>
      </c>
      <c r="AE220">
        <v>6667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0</v>
      </c>
      <c r="AU220" t="s">
        <v>6</v>
      </c>
      <c r="AV220">
        <v>0</v>
      </c>
      <c r="AW220">
        <v>2</v>
      </c>
      <c r="AX220">
        <v>34653328</v>
      </c>
      <c r="AY220">
        <v>1</v>
      </c>
      <c r="AZ220">
        <v>6144</v>
      </c>
      <c r="BA220">
        <v>209</v>
      </c>
      <c r="BB220">
        <v>3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Y220*Source!I170</f>
        <v>0</v>
      </c>
      <c r="CY220">
        <f t="shared" si="30"/>
        <v>6667</v>
      </c>
      <c r="CZ220">
        <f t="shared" si="31"/>
        <v>6667</v>
      </c>
      <c r="DA220">
        <f t="shared" si="32"/>
        <v>1</v>
      </c>
      <c r="DB220">
        <v>0</v>
      </c>
    </row>
    <row r="221" spans="1:106" x14ac:dyDescent="0.2">
      <c r="A221">
        <f>ROW(Source!A170)</f>
        <v>170</v>
      </c>
      <c r="B221">
        <v>34652951</v>
      </c>
      <c r="C221">
        <v>34653301</v>
      </c>
      <c r="D221">
        <v>31443118</v>
      </c>
      <c r="E221">
        <v>17</v>
      </c>
      <c r="F221">
        <v>1</v>
      </c>
      <c r="G221">
        <v>1</v>
      </c>
      <c r="H221">
        <v>3</v>
      </c>
      <c r="I221" t="s">
        <v>98</v>
      </c>
      <c r="J221" t="s">
        <v>6</v>
      </c>
      <c r="K221" t="s">
        <v>99</v>
      </c>
      <c r="L221">
        <v>1354</v>
      </c>
      <c r="N221">
        <v>1010</v>
      </c>
      <c r="O221" t="s">
        <v>45</v>
      </c>
      <c r="P221" t="s">
        <v>45</v>
      </c>
      <c r="Q221">
        <v>1</v>
      </c>
      <c r="W221">
        <v>0</v>
      </c>
      <c r="X221">
        <v>-1974579473</v>
      </c>
      <c r="Y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1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</v>
      </c>
      <c r="AU221" t="s">
        <v>6</v>
      </c>
      <c r="AV221">
        <v>0</v>
      </c>
      <c r="AW221">
        <v>2</v>
      </c>
      <c r="AX221">
        <v>34653329</v>
      </c>
      <c r="AY221">
        <v>1</v>
      </c>
      <c r="AZ221">
        <v>0</v>
      </c>
      <c r="BA221">
        <v>210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Y221*Source!I170</f>
        <v>0</v>
      </c>
      <c r="CY221">
        <f t="shared" si="30"/>
        <v>0</v>
      </c>
      <c r="CZ221">
        <f t="shared" si="31"/>
        <v>0</v>
      </c>
      <c r="DA221">
        <f t="shared" si="32"/>
        <v>1</v>
      </c>
      <c r="DB221">
        <v>0</v>
      </c>
    </row>
    <row r="222" spans="1:106" x14ac:dyDescent="0.2">
      <c r="A222">
        <f>ROW(Source!A170)</f>
        <v>170</v>
      </c>
      <c r="B222">
        <v>34652951</v>
      </c>
      <c r="C222">
        <v>34653301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43</v>
      </c>
      <c r="J222" t="s">
        <v>46</v>
      </c>
      <c r="K222" t="s">
        <v>252</v>
      </c>
      <c r="L222">
        <v>1354</v>
      </c>
      <c r="N222">
        <v>1010</v>
      </c>
      <c r="O222" t="s">
        <v>45</v>
      </c>
      <c r="P222" t="s">
        <v>45</v>
      </c>
      <c r="Q222">
        <v>1</v>
      </c>
      <c r="W222">
        <v>0</v>
      </c>
      <c r="X222">
        <v>-871826488</v>
      </c>
      <c r="Y222">
        <v>0</v>
      </c>
      <c r="AA222">
        <v>270.19</v>
      </c>
      <c r="AB222">
        <v>0</v>
      </c>
      <c r="AC222">
        <v>0</v>
      </c>
      <c r="AD222">
        <v>0</v>
      </c>
      <c r="AE222">
        <v>270.19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0</v>
      </c>
      <c r="AU222" t="s">
        <v>6</v>
      </c>
      <c r="AV222">
        <v>0</v>
      </c>
      <c r="AW222">
        <v>1</v>
      </c>
      <c r="AX222">
        <v>-1</v>
      </c>
      <c r="AY222">
        <v>0</v>
      </c>
      <c r="AZ222">
        <v>0</v>
      </c>
      <c r="BA222" t="s">
        <v>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Y222*Source!I170</f>
        <v>0</v>
      </c>
      <c r="CY222">
        <f t="shared" si="30"/>
        <v>270.19</v>
      </c>
      <c r="CZ222">
        <f t="shared" si="31"/>
        <v>270.19</v>
      </c>
      <c r="DA222">
        <f t="shared" si="32"/>
        <v>1</v>
      </c>
      <c r="DB222">
        <v>0</v>
      </c>
    </row>
    <row r="223" spans="1:106" x14ac:dyDescent="0.2">
      <c r="A223">
        <f>ROW(Source!A170)</f>
        <v>170</v>
      </c>
      <c r="B223">
        <v>34652951</v>
      </c>
      <c r="C223">
        <v>34653301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43</v>
      </c>
      <c r="J223" t="s">
        <v>53</v>
      </c>
      <c r="K223" t="s">
        <v>255</v>
      </c>
      <c r="L223">
        <v>1354</v>
      </c>
      <c r="N223">
        <v>1010</v>
      </c>
      <c r="O223" t="s">
        <v>45</v>
      </c>
      <c r="P223" t="s">
        <v>45</v>
      </c>
      <c r="Q223">
        <v>1</v>
      </c>
      <c r="W223">
        <v>0</v>
      </c>
      <c r="X223">
        <v>821835042</v>
      </c>
      <c r="Y223">
        <v>1</v>
      </c>
      <c r="AA223">
        <v>694.67</v>
      </c>
      <c r="AB223">
        <v>0</v>
      </c>
      <c r="AC223">
        <v>0</v>
      </c>
      <c r="AD223">
        <v>0</v>
      </c>
      <c r="AE223">
        <v>694.67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1</v>
      </c>
      <c r="AU223" t="s">
        <v>6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6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Y223*Source!I170</f>
        <v>24</v>
      </c>
      <c r="CY223">
        <f t="shared" si="30"/>
        <v>694.67</v>
      </c>
      <c r="CZ223">
        <f t="shared" si="31"/>
        <v>694.67</v>
      </c>
      <c r="DA223">
        <f t="shared" si="32"/>
        <v>1</v>
      </c>
      <c r="DB223">
        <v>0</v>
      </c>
    </row>
    <row r="224" spans="1:106" x14ac:dyDescent="0.2">
      <c r="A224">
        <f>ROW(Source!A170)</f>
        <v>170</v>
      </c>
      <c r="B224">
        <v>34652951</v>
      </c>
      <c r="C224">
        <v>34653301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43</v>
      </c>
      <c r="J224" t="s">
        <v>57</v>
      </c>
      <c r="K224" t="s">
        <v>258</v>
      </c>
      <c r="L224">
        <v>1348</v>
      </c>
      <c r="N224">
        <v>1009</v>
      </c>
      <c r="O224" t="s">
        <v>72</v>
      </c>
      <c r="P224" t="s">
        <v>72</v>
      </c>
      <c r="Q224">
        <v>1000</v>
      </c>
      <c r="W224">
        <v>0</v>
      </c>
      <c r="X224">
        <v>1945123062</v>
      </c>
      <c r="Y224">
        <v>0</v>
      </c>
      <c r="AA224">
        <v>9040.01</v>
      </c>
      <c r="AB224">
        <v>0</v>
      </c>
      <c r="AC224">
        <v>0</v>
      </c>
      <c r="AD224">
        <v>0</v>
      </c>
      <c r="AE224">
        <v>9040.01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1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0</v>
      </c>
      <c r="AU224" t="s">
        <v>6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Y224*Source!I170</f>
        <v>0</v>
      </c>
      <c r="CY224">
        <f t="shared" si="30"/>
        <v>9040.01</v>
      </c>
      <c r="CZ224">
        <f t="shared" si="31"/>
        <v>9040.01</v>
      </c>
      <c r="DA224">
        <f t="shared" si="32"/>
        <v>1</v>
      </c>
      <c r="DB224">
        <v>0</v>
      </c>
    </row>
    <row r="225" spans="1:106" x14ac:dyDescent="0.2">
      <c r="A225">
        <f>ROW(Source!A171)</f>
        <v>171</v>
      </c>
      <c r="B225">
        <v>34652952</v>
      </c>
      <c r="C225">
        <v>34653301</v>
      </c>
      <c r="D225">
        <v>31709594</v>
      </c>
      <c r="E225">
        <v>1</v>
      </c>
      <c r="F225">
        <v>1</v>
      </c>
      <c r="G225">
        <v>1</v>
      </c>
      <c r="H225">
        <v>1</v>
      </c>
      <c r="I225" t="s">
        <v>445</v>
      </c>
      <c r="J225" t="s">
        <v>6</v>
      </c>
      <c r="K225" t="s">
        <v>446</v>
      </c>
      <c r="L225">
        <v>1191</v>
      </c>
      <c r="N225">
        <v>1013</v>
      </c>
      <c r="O225" t="s">
        <v>419</v>
      </c>
      <c r="P225" t="s">
        <v>419</v>
      </c>
      <c r="Q225">
        <v>1</v>
      </c>
      <c r="W225">
        <v>0</v>
      </c>
      <c r="X225">
        <v>-719309759</v>
      </c>
      <c r="Y225">
        <v>5.1479999999999997</v>
      </c>
      <c r="AA225">
        <v>0</v>
      </c>
      <c r="AB225">
        <v>0</v>
      </c>
      <c r="AC225">
        <v>0</v>
      </c>
      <c r="AD225">
        <v>162.13999999999999</v>
      </c>
      <c r="AE225">
        <v>0</v>
      </c>
      <c r="AF225">
        <v>0</v>
      </c>
      <c r="AG225">
        <v>0</v>
      </c>
      <c r="AH225">
        <v>8.86</v>
      </c>
      <c r="AI225">
        <v>1</v>
      </c>
      <c r="AJ225">
        <v>1</v>
      </c>
      <c r="AK225">
        <v>1</v>
      </c>
      <c r="AL225">
        <v>18.3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6</v>
      </c>
      <c r="AT225">
        <v>4.29</v>
      </c>
      <c r="AU225" t="s">
        <v>19</v>
      </c>
      <c r="AV225">
        <v>1</v>
      </c>
      <c r="AW225">
        <v>2</v>
      </c>
      <c r="AX225">
        <v>34653316</v>
      </c>
      <c r="AY225">
        <v>1</v>
      </c>
      <c r="AZ225">
        <v>0</v>
      </c>
      <c r="BA225">
        <v>211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Y225*Source!I171</f>
        <v>123.55199999999999</v>
      </c>
      <c r="CY225">
        <f>AD225</f>
        <v>162.13999999999999</v>
      </c>
      <c r="CZ225">
        <f>AH225</f>
        <v>8.86</v>
      </c>
      <c r="DA225">
        <f>AL225</f>
        <v>18.3</v>
      </c>
      <c r="DB225">
        <v>0</v>
      </c>
    </row>
    <row r="226" spans="1:106" x14ac:dyDescent="0.2">
      <c r="A226">
        <f>ROW(Source!A171)</f>
        <v>171</v>
      </c>
      <c r="B226">
        <v>34652952</v>
      </c>
      <c r="C226">
        <v>34653301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420</v>
      </c>
      <c r="J226" t="s">
        <v>6</v>
      </c>
      <c r="K226" t="s">
        <v>421</v>
      </c>
      <c r="L226">
        <v>1191</v>
      </c>
      <c r="N226">
        <v>1013</v>
      </c>
      <c r="O226" t="s">
        <v>419</v>
      </c>
      <c r="P226" t="s">
        <v>419</v>
      </c>
      <c r="Q226">
        <v>1</v>
      </c>
      <c r="W226">
        <v>0</v>
      </c>
      <c r="X226">
        <v>-1417349443</v>
      </c>
      <c r="Y226">
        <v>1.19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18.3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6</v>
      </c>
      <c r="AT226">
        <v>1.19</v>
      </c>
      <c r="AU226" t="s">
        <v>6</v>
      </c>
      <c r="AV226">
        <v>2</v>
      </c>
      <c r="AW226">
        <v>2</v>
      </c>
      <c r="AX226">
        <v>34653317</v>
      </c>
      <c r="AY226">
        <v>1</v>
      </c>
      <c r="AZ226">
        <v>2048</v>
      </c>
      <c r="BA226">
        <v>212</v>
      </c>
      <c r="BB226">
        <v>2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-0.23799999999999999</v>
      </c>
      <c r="BI226">
        <v>1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Y226*Source!I171</f>
        <v>28.56</v>
      </c>
      <c r="CY226">
        <f>AD226</f>
        <v>0</v>
      </c>
      <c r="CZ226">
        <f>AH226</f>
        <v>0</v>
      </c>
      <c r="DA226">
        <f>AL226</f>
        <v>1</v>
      </c>
      <c r="DB226">
        <v>0</v>
      </c>
    </row>
    <row r="227" spans="1:106" x14ac:dyDescent="0.2">
      <c r="A227">
        <f>ROW(Source!A171)</f>
        <v>171</v>
      </c>
      <c r="B227">
        <v>34652952</v>
      </c>
      <c r="C227">
        <v>34653301</v>
      </c>
      <c r="D227">
        <v>31527023</v>
      </c>
      <c r="E227">
        <v>1</v>
      </c>
      <c r="F227">
        <v>1</v>
      </c>
      <c r="G227">
        <v>1</v>
      </c>
      <c r="H227">
        <v>2</v>
      </c>
      <c r="I227" t="s">
        <v>431</v>
      </c>
      <c r="J227" t="s">
        <v>432</v>
      </c>
      <c r="K227" t="s">
        <v>433</v>
      </c>
      <c r="L227">
        <v>1368</v>
      </c>
      <c r="N227">
        <v>1011</v>
      </c>
      <c r="O227" t="s">
        <v>425</v>
      </c>
      <c r="P227" t="s">
        <v>425</v>
      </c>
      <c r="Q227">
        <v>1</v>
      </c>
      <c r="W227">
        <v>0</v>
      </c>
      <c r="X227">
        <v>-2134233284</v>
      </c>
      <c r="Y227">
        <v>1.1639999999999999</v>
      </c>
      <c r="AA227">
        <v>0</v>
      </c>
      <c r="AB227">
        <v>1027.75</v>
      </c>
      <c r="AC227">
        <v>184.1</v>
      </c>
      <c r="AD227">
        <v>0</v>
      </c>
      <c r="AE227">
        <v>0</v>
      </c>
      <c r="AF227">
        <v>82.22</v>
      </c>
      <c r="AG227">
        <v>10.06</v>
      </c>
      <c r="AH227">
        <v>0</v>
      </c>
      <c r="AI227">
        <v>1</v>
      </c>
      <c r="AJ227">
        <v>12.5</v>
      </c>
      <c r="AK227">
        <v>18.3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6</v>
      </c>
      <c r="AT227">
        <v>0.97</v>
      </c>
      <c r="AU227" t="s">
        <v>19</v>
      </c>
      <c r="AV227">
        <v>0</v>
      </c>
      <c r="AW227">
        <v>2</v>
      </c>
      <c r="AX227">
        <v>34653318</v>
      </c>
      <c r="AY227">
        <v>1</v>
      </c>
      <c r="AZ227">
        <v>0</v>
      </c>
      <c r="BA227">
        <v>213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Y227*Source!I171</f>
        <v>27.936</v>
      </c>
      <c r="CY227">
        <f>AB227</f>
        <v>1027.75</v>
      </c>
      <c r="CZ227">
        <f>AF227</f>
        <v>82.22</v>
      </c>
      <c r="DA227">
        <f>AJ227</f>
        <v>12.5</v>
      </c>
      <c r="DB227">
        <v>0</v>
      </c>
    </row>
    <row r="228" spans="1:106" x14ac:dyDescent="0.2">
      <c r="A228">
        <f>ROW(Source!A171)</f>
        <v>171</v>
      </c>
      <c r="B228">
        <v>34652952</v>
      </c>
      <c r="C228">
        <v>34653301</v>
      </c>
      <c r="D228">
        <v>31528142</v>
      </c>
      <c r="E228">
        <v>1</v>
      </c>
      <c r="F228">
        <v>1</v>
      </c>
      <c r="G228">
        <v>1</v>
      </c>
      <c r="H228">
        <v>2</v>
      </c>
      <c r="I228" t="s">
        <v>426</v>
      </c>
      <c r="J228" t="s">
        <v>427</v>
      </c>
      <c r="K228" t="s">
        <v>428</v>
      </c>
      <c r="L228">
        <v>1368</v>
      </c>
      <c r="N228">
        <v>1011</v>
      </c>
      <c r="O228" t="s">
        <v>425</v>
      </c>
      <c r="P228" t="s">
        <v>425</v>
      </c>
      <c r="Q228">
        <v>1</v>
      </c>
      <c r="W228">
        <v>0</v>
      </c>
      <c r="X228">
        <v>1372534845</v>
      </c>
      <c r="Y228">
        <v>0.26400000000000001</v>
      </c>
      <c r="AA228">
        <v>0</v>
      </c>
      <c r="AB228">
        <v>821.38</v>
      </c>
      <c r="AC228">
        <v>212.28</v>
      </c>
      <c r="AD228">
        <v>0</v>
      </c>
      <c r="AE228">
        <v>0</v>
      </c>
      <c r="AF228">
        <v>65.709999999999994</v>
      </c>
      <c r="AG228">
        <v>11.6</v>
      </c>
      <c r="AH228">
        <v>0</v>
      </c>
      <c r="AI228">
        <v>1</v>
      </c>
      <c r="AJ228">
        <v>12.5</v>
      </c>
      <c r="AK228">
        <v>18.3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S228" t="s">
        <v>6</v>
      </c>
      <c r="AT228">
        <v>0.22</v>
      </c>
      <c r="AU228" t="s">
        <v>19</v>
      </c>
      <c r="AV228">
        <v>0</v>
      </c>
      <c r="AW228">
        <v>2</v>
      </c>
      <c r="AX228">
        <v>34653319</v>
      </c>
      <c r="AY228">
        <v>1</v>
      </c>
      <c r="AZ228">
        <v>0</v>
      </c>
      <c r="BA228">
        <v>214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Y228*Source!I171</f>
        <v>6.3360000000000003</v>
      </c>
      <c r="CY228">
        <f>AB228</f>
        <v>821.38</v>
      </c>
      <c r="CZ228">
        <f>AF228</f>
        <v>65.709999999999994</v>
      </c>
      <c r="DA228">
        <f>AJ228</f>
        <v>12.5</v>
      </c>
      <c r="DB228">
        <v>0</v>
      </c>
    </row>
    <row r="229" spans="1:106" x14ac:dyDescent="0.2">
      <c r="A229">
        <f>ROW(Source!A171)</f>
        <v>171</v>
      </c>
      <c r="B229">
        <v>34652952</v>
      </c>
      <c r="C229">
        <v>34653301</v>
      </c>
      <c r="D229">
        <v>31450127</v>
      </c>
      <c r="E229">
        <v>1</v>
      </c>
      <c r="F229">
        <v>1</v>
      </c>
      <c r="G229">
        <v>1</v>
      </c>
      <c r="H229">
        <v>3</v>
      </c>
      <c r="I229" t="s">
        <v>60</v>
      </c>
      <c r="J229" t="s">
        <v>63</v>
      </c>
      <c r="K229" t="s">
        <v>61</v>
      </c>
      <c r="L229">
        <v>1346</v>
      </c>
      <c r="N229">
        <v>1009</v>
      </c>
      <c r="O229" t="s">
        <v>62</v>
      </c>
      <c r="P229" t="s">
        <v>62</v>
      </c>
      <c r="Q229">
        <v>1</v>
      </c>
      <c r="W229">
        <v>0</v>
      </c>
      <c r="X229">
        <v>813963326</v>
      </c>
      <c r="Y229">
        <v>0</v>
      </c>
      <c r="AA229">
        <v>13.65</v>
      </c>
      <c r="AB229">
        <v>0</v>
      </c>
      <c r="AC229">
        <v>0</v>
      </c>
      <c r="AD229">
        <v>0</v>
      </c>
      <c r="AE229">
        <v>1.82</v>
      </c>
      <c r="AF229">
        <v>0</v>
      </c>
      <c r="AG229">
        <v>0</v>
      </c>
      <c r="AH229">
        <v>0</v>
      </c>
      <c r="AI229">
        <v>7.5</v>
      </c>
      <c r="AJ229">
        <v>1</v>
      </c>
      <c r="AK229">
        <v>1</v>
      </c>
      <c r="AL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 t="s">
        <v>6</v>
      </c>
      <c r="AT229">
        <v>0</v>
      </c>
      <c r="AU229" t="s">
        <v>6</v>
      </c>
      <c r="AV229">
        <v>0</v>
      </c>
      <c r="AW229">
        <v>2</v>
      </c>
      <c r="AX229">
        <v>34653323</v>
      </c>
      <c r="AY229">
        <v>1</v>
      </c>
      <c r="AZ229">
        <v>6144</v>
      </c>
      <c r="BA229">
        <v>218</v>
      </c>
      <c r="BB229">
        <v>3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Y229*Source!I171</f>
        <v>0</v>
      </c>
      <c r="CY229">
        <f t="shared" ref="CY229:CY238" si="33">AA229</f>
        <v>13.65</v>
      </c>
      <c r="CZ229">
        <f t="shared" ref="CZ229:CZ238" si="34">AE229</f>
        <v>1.82</v>
      </c>
      <c r="DA229">
        <f t="shared" ref="DA229:DA238" si="35">AI229</f>
        <v>7.5</v>
      </c>
      <c r="DB229">
        <v>0</v>
      </c>
    </row>
    <row r="230" spans="1:106" x14ac:dyDescent="0.2">
      <c r="A230">
        <f>ROW(Source!A171)</f>
        <v>171</v>
      </c>
      <c r="B230">
        <v>34652952</v>
      </c>
      <c r="C230">
        <v>34653301</v>
      </c>
      <c r="D230">
        <v>31441448</v>
      </c>
      <c r="E230">
        <v>17</v>
      </c>
      <c r="F230">
        <v>1</v>
      </c>
      <c r="G230">
        <v>1</v>
      </c>
      <c r="H230">
        <v>3</v>
      </c>
      <c r="I230" t="s">
        <v>237</v>
      </c>
      <c r="J230" t="s">
        <v>6</v>
      </c>
      <c r="K230" t="s">
        <v>238</v>
      </c>
      <c r="L230">
        <v>1346</v>
      </c>
      <c r="N230">
        <v>1009</v>
      </c>
      <c r="O230" t="s">
        <v>62</v>
      </c>
      <c r="P230" t="s">
        <v>62</v>
      </c>
      <c r="Q230">
        <v>1</v>
      </c>
      <c r="W230">
        <v>0</v>
      </c>
      <c r="X230">
        <v>-952279783</v>
      </c>
      <c r="Y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7.5</v>
      </c>
      <c r="AJ230">
        <v>1</v>
      </c>
      <c r="AK230">
        <v>1</v>
      </c>
      <c r="AL230">
        <v>1</v>
      </c>
      <c r="AN230">
        <v>1</v>
      </c>
      <c r="AO230">
        <v>0</v>
      </c>
      <c r="AP230">
        <v>0</v>
      </c>
      <c r="AQ230">
        <v>0</v>
      </c>
      <c r="AR230">
        <v>0</v>
      </c>
      <c r="AS230" t="s">
        <v>6</v>
      </c>
      <c r="AT230">
        <v>0</v>
      </c>
      <c r="AU230" t="s">
        <v>6</v>
      </c>
      <c r="AV230">
        <v>0</v>
      </c>
      <c r="AW230">
        <v>2</v>
      </c>
      <c r="AX230">
        <v>34653324</v>
      </c>
      <c r="AY230">
        <v>1</v>
      </c>
      <c r="AZ230">
        <v>0</v>
      </c>
      <c r="BA230">
        <v>219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Y230*Source!I171</f>
        <v>0</v>
      </c>
      <c r="CY230">
        <f t="shared" si="33"/>
        <v>0</v>
      </c>
      <c r="CZ230">
        <f t="shared" si="34"/>
        <v>0</v>
      </c>
      <c r="DA230">
        <f t="shared" si="35"/>
        <v>7.5</v>
      </c>
      <c r="DB230">
        <v>0</v>
      </c>
    </row>
    <row r="231" spans="1:106" x14ac:dyDescent="0.2">
      <c r="A231">
        <f>ROW(Source!A171)</f>
        <v>171</v>
      </c>
      <c r="B231">
        <v>34652952</v>
      </c>
      <c r="C231">
        <v>34653301</v>
      </c>
      <c r="D231">
        <v>31440934</v>
      </c>
      <c r="E231">
        <v>17</v>
      </c>
      <c r="F231">
        <v>1</v>
      </c>
      <c r="G231">
        <v>1</v>
      </c>
      <c r="H231">
        <v>3</v>
      </c>
      <c r="I231" t="s">
        <v>76</v>
      </c>
      <c r="J231" t="s">
        <v>6</v>
      </c>
      <c r="K231" t="s">
        <v>77</v>
      </c>
      <c r="L231">
        <v>1346</v>
      </c>
      <c r="N231">
        <v>1009</v>
      </c>
      <c r="O231" t="s">
        <v>62</v>
      </c>
      <c r="P231" t="s">
        <v>62</v>
      </c>
      <c r="Q231">
        <v>1</v>
      </c>
      <c r="W231">
        <v>0</v>
      </c>
      <c r="X231">
        <v>-1111733769</v>
      </c>
      <c r="Y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7.5</v>
      </c>
      <c r="AJ231">
        <v>1</v>
      </c>
      <c r="AK231">
        <v>1</v>
      </c>
      <c r="AL231">
        <v>1</v>
      </c>
      <c r="AN231">
        <v>1</v>
      </c>
      <c r="AO231">
        <v>0</v>
      </c>
      <c r="AP231">
        <v>0</v>
      </c>
      <c r="AQ231">
        <v>0</v>
      </c>
      <c r="AR231">
        <v>0</v>
      </c>
      <c r="AS231" t="s">
        <v>6</v>
      </c>
      <c r="AT231">
        <v>0</v>
      </c>
      <c r="AU231" t="s">
        <v>6</v>
      </c>
      <c r="AV231">
        <v>0</v>
      </c>
      <c r="AW231">
        <v>2</v>
      </c>
      <c r="AX231">
        <v>34653325</v>
      </c>
      <c r="AY231">
        <v>1</v>
      </c>
      <c r="AZ231">
        <v>0</v>
      </c>
      <c r="BA231">
        <v>220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Y231*Source!I171</f>
        <v>0</v>
      </c>
      <c r="CY231">
        <f t="shared" si="33"/>
        <v>0</v>
      </c>
      <c r="CZ231">
        <f t="shared" si="34"/>
        <v>0</v>
      </c>
      <c r="DA231">
        <f t="shared" si="35"/>
        <v>7.5</v>
      </c>
      <c r="DB231">
        <v>0</v>
      </c>
    </row>
    <row r="232" spans="1:106" x14ac:dyDescent="0.2">
      <c r="A232">
        <f>ROW(Source!A171)</f>
        <v>171</v>
      </c>
      <c r="B232">
        <v>34652952</v>
      </c>
      <c r="C232">
        <v>34653301</v>
      </c>
      <c r="D232">
        <v>31443318</v>
      </c>
      <c r="E232">
        <v>17</v>
      </c>
      <c r="F232">
        <v>1</v>
      </c>
      <c r="G232">
        <v>1</v>
      </c>
      <c r="H232">
        <v>3</v>
      </c>
      <c r="I232" t="s">
        <v>79</v>
      </c>
      <c r="J232" t="s">
        <v>6</v>
      </c>
      <c r="K232" t="s">
        <v>80</v>
      </c>
      <c r="L232">
        <v>1348</v>
      </c>
      <c r="N232">
        <v>1009</v>
      </c>
      <c r="O232" t="s">
        <v>72</v>
      </c>
      <c r="P232" t="s">
        <v>72</v>
      </c>
      <c r="Q232">
        <v>1000</v>
      </c>
      <c r="W232">
        <v>0</v>
      </c>
      <c r="X232">
        <v>1613753229</v>
      </c>
      <c r="Y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7.5</v>
      </c>
      <c r="AJ232">
        <v>1</v>
      </c>
      <c r="AK232">
        <v>1</v>
      </c>
      <c r="AL232">
        <v>1</v>
      </c>
      <c r="AN232">
        <v>1</v>
      </c>
      <c r="AO232">
        <v>0</v>
      </c>
      <c r="AP232">
        <v>0</v>
      </c>
      <c r="AQ232">
        <v>0</v>
      </c>
      <c r="AR232">
        <v>0</v>
      </c>
      <c r="AS232" t="s">
        <v>6</v>
      </c>
      <c r="AT232">
        <v>0</v>
      </c>
      <c r="AU232" t="s">
        <v>6</v>
      </c>
      <c r="AV232">
        <v>0</v>
      </c>
      <c r="AW232">
        <v>2</v>
      </c>
      <c r="AX232">
        <v>34653326</v>
      </c>
      <c r="AY232">
        <v>1</v>
      </c>
      <c r="AZ232">
        <v>0</v>
      </c>
      <c r="BA232">
        <v>221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Y232*Source!I171</f>
        <v>0</v>
      </c>
      <c r="CY232">
        <f t="shared" si="33"/>
        <v>0</v>
      </c>
      <c r="CZ232">
        <f t="shared" si="34"/>
        <v>0</v>
      </c>
      <c r="DA232">
        <f t="shared" si="35"/>
        <v>7.5</v>
      </c>
      <c r="DB232">
        <v>0</v>
      </c>
    </row>
    <row r="233" spans="1:106" x14ac:dyDescent="0.2">
      <c r="A233">
        <f>ROW(Source!A171)</f>
        <v>171</v>
      </c>
      <c r="B233">
        <v>34652952</v>
      </c>
      <c r="C233">
        <v>34653301</v>
      </c>
      <c r="D233">
        <v>31482963</v>
      </c>
      <c r="E233">
        <v>1</v>
      </c>
      <c r="F233">
        <v>1</v>
      </c>
      <c r="G233">
        <v>1</v>
      </c>
      <c r="H233">
        <v>3</v>
      </c>
      <c r="I233" t="s">
        <v>86</v>
      </c>
      <c r="J233" t="s">
        <v>88</v>
      </c>
      <c r="K233" t="s">
        <v>87</v>
      </c>
      <c r="L233">
        <v>1348</v>
      </c>
      <c r="N233">
        <v>1009</v>
      </c>
      <c r="O233" t="s">
        <v>72</v>
      </c>
      <c r="P233" t="s">
        <v>72</v>
      </c>
      <c r="Q233">
        <v>1000</v>
      </c>
      <c r="W233">
        <v>0</v>
      </c>
      <c r="X233">
        <v>654489916</v>
      </c>
      <c r="Y233">
        <v>0</v>
      </c>
      <c r="AA233">
        <v>71625.08</v>
      </c>
      <c r="AB233">
        <v>0</v>
      </c>
      <c r="AC233">
        <v>0</v>
      </c>
      <c r="AD233">
        <v>0</v>
      </c>
      <c r="AE233">
        <v>9550.01</v>
      </c>
      <c r="AF233">
        <v>0</v>
      </c>
      <c r="AG233">
        <v>0</v>
      </c>
      <c r="AH233">
        <v>0</v>
      </c>
      <c r="AI233">
        <v>7.5</v>
      </c>
      <c r="AJ233">
        <v>1</v>
      </c>
      <c r="AK233">
        <v>1</v>
      </c>
      <c r="AL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 t="s">
        <v>6</v>
      </c>
      <c r="AT233">
        <v>0</v>
      </c>
      <c r="AU233" t="s">
        <v>6</v>
      </c>
      <c r="AV233">
        <v>0</v>
      </c>
      <c r="AW233">
        <v>2</v>
      </c>
      <c r="AX233">
        <v>34653327</v>
      </c>
      <c r="AY233">
        <v>1</v>
      </c>
      <c r="AZ233">
        <v>6144</v>
      </c>
      <c r="BA233">
        <v>222</v>
      </c>
      <c r="BB233">
        <v>3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Y233*Source!I171</f>
        <v>0</v>
      </c>
      <c r="CY233">
        <f t="shared" si="33"/>
        <v>71625.08</v>
      </c>
      <c r="CZ233">
        <f t="shared" si="34"/>
        <v>9550.01</v>
      </c>
      <c r="DA233">
        <f t="shared" si="35"/>
        <v>7.5</v>
      </c>
      <c r="DB233">
        <v>0</v>
      </c>
    </row>
    <row r="234" spans="1:106" x14ac:dyDescent="0.2">
      <c r="A234">
        <f>ROW(Source!A171)</f>
        <v>171</v>
      </c>
      <c r="B234">
        <v>34652952</v>
      </c>
      <c r="C234">
        <v>34653301</v>
      </c>
      <c r="D234">
        <v>31483792</v>
      </c>
      <c r="E234">
        <v>1</v>
      </c>
      <c r="F234">
        <v>1</v>
      </c>
      <c r="G234">
        <v>1</v>
      </c>
      <c r="H234">
        <v>3</v>
      </c>
      <c r="I234" t="s">
        <v>203</v>
      </c>
      <c r="J234" t="s">
        <v>175</v>
      </c>
      <c r="K234" t="s">
        <v>204</v>
      </c>
      <c r="L234">
        <v>1348</v>
      </c>
      <c r="N234">
        <v>1009</v>
      </c>
      <c r="O234" t="s">
        <v>72</v>
      </c>
      <c r="P234" t="s">
        <v>72</v>
      </c>
      <c r="Q234">
        <v>1000</v>
      </c>
      <c r="W234">
        <v>0</v>
      </c>
      <c r="X234">
        <v>-2124557522</v>
      </c>
      <c r="Y234">
        <v>0</v>
      </c>
      <c r="AA234">
        <v>50002.5</v>
      </c>
      <c r="AB234">
        <v>0</v>
      </c>
      <c r="AC234">
        <v>0</v>
      </c>
      <c r="AD234">
        <v>0</v>
      </c>
      <c r="AE234">
        <v>6667</v>
      </c>
      <c r="AF234">
        <v>0</v>
      </c>
      <c r="AG234">
        <v>0</v>
      </c>
      <c r="AH234">
        <v>0</v>
      </c>
      <c r="AI234">
        <v>7.5</v>
      </c>
      <c r="AJ234">
        <v>1</v>
      </c>
      <c r="AK234">
        <v>1</v>
      </c>
      <c r="AL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 t="s">
        <v>6</v>
      </c>
      <c r="AT234">
        <v>0</v>
      </c>
      <c r="AU234" t="s">
        <v>6</v>
      </c>
      <c r="AV234">
        <v>0</v>
      </c>
      <c r="AW234">
        <v>2</v>
      </c>
      <c r="AX234">
        <v>34653328</v>
      </c>
      <c r="AY234">
        <v>1</v>
      </c>
      <c r="AZ234">
        <v>6144</v>
      </c>
      <c r="BA234">
        <v>223</v>
      </c>
      <c r="BB234">
        <v>3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Y234*Source!I171</f>
        <v>0</v>
      </c>
      <c r="CY234">
        <f t="shared" si="33"/>
        <v>50002.5</v>
      </c>
      <c r="CZ234">
        <f t="shared" si="34"/>
        <v>6667</v>
      </c>
      <c r="DA234">
        <f t="shared" si="35"/>
        <v>7.5</v>
      </c>
      <c r="DB234">
        <v>0</v>
      </c>
    </row>
    <row r="235" spans="1:106" x14ac:dyDescent="0.2">
      <c r="A235">
        <f>ROW(Source!A171)</f>
        <v>171</v>
      </c>
      <c r="B235">
        <v>34652952</v>
      </c>
      <c r="C235">
        <v>34653301</v>
      </c>
      <c r="D235">
        <v>31443118</v>
      </c>
      <c r="E235">
        <v>17</v>
      </c>
      <c r="F235">
        <v>1</v>
      </c>
      <c r="G235">
        <v>1</v>
      </c>
      <c r="H235">
        <v>3</v>
      </c>
      <c r="I235" t="s">
        <v>98</v>
      </c>
      <c r="J235" t="s">
        <v>6</v>
      </c>
      <c r="K235" t="s">
        <v>99</v>
      </c>
      <c r="L235">
        <v>1354</v>
      </c>
      <c r="N235">
        <v>1010</v>
      </c>
      <c r="O235" t="s">
        <v>45</v>
      </c>
      <c r="P235" t="s">
        <v>45</v>
      </c>
      <c r="Q235">
        <v>1</v>
      </c>
      <c r="W235">
        <v>0</v>
      </c>
      <c r="X235">
        <v>-1974579473</v>
      </c>
      <c r="Y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7.5</v>
      </c>
      <c r="AJ235">
        <v>1</v>
      </c>
      <c r="AK235">
        <v>1</v>
      </c>
      <c r="AL235">
        <v>1</v>
      </c>
      <c r="AN235">
        <v>1</v>
      </c>
      <c r="AO235">
        <v>0</v>
      </c>
      <c r="AP235">
        <v>0</v>
      </c>
      <c r="AQ235">
        <v>0</v>
      </c>
      <c r="AR235">
        <v>0</v>
      </c>
      <c r="AS235" t="s">
        <v>6</v>
      </c>
      <c r="AT235">
        <v>0</v>
      </c>
      <c r="AU235" t="s">
        <v>6</v>
      </c>
      <c r="AV235">
        <v>0</v>
      </c>
      <c r="AW235">
        <v>2</v>
      </c>
      <c r="AX235">
        <v>34653329</v>
      </c>
      <c r="AY235">
        <v>1</v>
      </c>
      <c r="AZ235">
        <v>0</v>
      </c>
      <c r="BA235">
        <v>224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Y235*Source!I171</f>
        <v>0</v>
      </c>
      <c r="CY235">
        <f t="shared" si="33"/>
        <v>0</v>
      </c>
      <c r="CZ235">
        <f t="shared" si="34"/>
        <v>0</v>
      </c>
      <c r="DA235">
        <f t="shared" si="35"/>
        <v>7.5</v>
      </c>
      <c r="DB235">
        <v>0</v>
      </c>
    </row>
    <row r="236" spans="1:106" x14ac:dyDescent="0.2">
      <c r="A236">
        <f>ROW(Source!A171)</f>
        <v>171</v>
      </c>
      <c r="B236">
        <v>34652952</v>
      </c>
      <c r="C236">
        <v>34653301</v>
      </c>
      <c r="D236">
        <v>0</v>
      </c>
      <c r="E236">
        <v>0</v>
      </c>
      <c r="F236">
        <v>1</v>
      </c>
      <c r="G236">
        <v>1</v>
      </c>
      <c r="H236">
        <v>3</v>
      </c>
      <c r="I236" t="s">
        <v>43</v>
      </c>
      <c r="J236" t="s">
        <v>46</v>
      </c>
      <c r="K236" t="s">
        <v>252</v>
      </c>
      <c r="L236">
        <v>1354</v>
      </c>
      <c r="N236">
        <v>1010</v>
      </c>
      <c r="O236" t="s">
        <v>45</v>
      </c>
      <c r="P236" t="s">
        <v>45</v>
      </c>
      <c r="Q236">
        <v>1</v>
      </c>
      <c r="W236">
        <v>0</v>
      </c>
      <c r="X236">
        <v>-871826488</v>
      </c>
      <c r="Y236">
        <v>0</v>
      </c>
      <c r="AA236">
        <v>2026.43</v>
      </c>
      <c r="AB236">
        <v>0</v>
      </c>
      <c r="AC236">
        <v>0</v>
      </c>
      <c r="AD236">
        <v>0</v>
      </c>
      <c r="AE236">
        <v>270.19</v>
      </c>
      <c r="AF236">
        <v>0</v>
      </c>
      <c r="AG236">
        <v>0</v>
      </c>
      <c r="AH236">
        <v>0</v>
      </c>
      <c r="AI236">
        <v>7.5</v>
      </c>
      <c r="AJ236">
        <v>1</v>
      </c>
      <c r="AK236">
        <v>1</v>
      </c>
      <c r="AL236">
        <v>1</v>
      </c>
      <c r="AN236">
        <v>0</v>
      </c>
      <c r="AO236">
        <v>0</v>
      </c>
      <c r="AP236">
        <v>0</v>
      </c>
      <c r="AQ236">
        <v>0</v>
      </c>
      <c r="AR236">
        <v>0</v>
      </c>
      <c r="AS236" t="s">
        <v>6</v>
      </c>
      <c r="AT236">
        <v>0</v>
      </c>
      <c r="AU236" t="s">
        <v>6</v>
      </c>
      <c r="AV236">
        <v>0</v>
      </c>
      <c r="AW236">
        <v>1</v>
      </c>
      <c r="AX236">
        <v>-1</v>
      </c>
      <c r="AY236">
        <v>0</v>
      </c>
      <c r="AZ236">
        <v>0</v>
      </c>
      <c r="BA236" t="s">
        <v>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Y236*Source!I171</f>
        <v>0</v>
      </c>
      <c r="CY236">
        <f t="shared" si="33"/>
        <v>2026.43</v>
      </c>
      <c r="CZ236">
        <f t="shared" si="34"/>
        <v>270.19</v>
      </c>
      <c r="DA236">
        <f t="shared" si="35"/>
        <v>7.5</v>
      </c>
      <c r="DB236">
        <v>0</v>
      </c>
    </row>
    <row r="237" spans="1:106" x14ac:dyDescent="0.2">
      <c r="A237">
        <f>ROW(Source!A171)</f>
        <v>171</v>
      </c>
      <c r="B237">
        <v>34652952</v>
      </c>
      <c r="C237">
        <v>34653301</v>
      </c>
      <c r="D237">
        <v>0</v>
      </c>
      <c r="E237">
        <v>0</v>
      </c>
      <c r="F237">
        <v>1</v>
      </c>
      <c r="G237">
        <v>1</v>
      </c>
      <c r="H237">
        <v>3</v>
      </c>
      <c r="I237" t="s">
        <v>43</v>
      </c>
      <c r="J237" t="s">
        <v>53</v>
      </c>
      <c r="K237" t="s">
        <v>255</v>
      </c>
      <c r="L237">
        <v>1354</v>
      </c>
      <c r="N237">
        <v>1010</v>
      </c>
      <c r="O237" t="s">
        <v>45</v>
      </c>
      <c r="P237" t="s">
        <v>45</v>
      </c>
      <c r="Q237">
        <v>1</v>
      </c>
      <c r="W237">
        <v>0</v>
      </c>
      <c r="X237">
        <v>821835042</v>
      </c>
      <c r="Y237">
        <v>1</v>
      </c>
      <c r="AA237">
        <v>5210</v>
      </c>
      <c r="AB237">
        <v>0</v>
      </c>
      <c r="AC237">
        <v>0</v>
      </c>
      <c r="AD237">
        <v>0</v>
      </c>
      <c r="AE237">
        <v>694.67</v>
      </c>
      <c r="AF237">
        <v>0</v>
      </c>
      <c r="AG237">
        <v>0</v>
      </c>
      <c r="AH237">
        <v>0</v>
      </c>
      <c r="AI237">
        <v>7.5</v>
      </c>
      <c r="AJ237">
        <v>1</v>
      </c>
      <c r="AK237">
        <v>1</v>
      </c>
      <c r="AL237">
        <v>1</v>
      </c>
      <c r="AN237">
        <v>0</v>
      </c>
      <c r="AO237">
        <v>0</v>
      </c>
      <c r="AP237">
        <v>0</v>
      </c>
      <c r="AQ237">
        <v>0</v>
      </c>
      <c r="AR237">
        <v>0</v>
      </c>
      <c r="AS237" t="s">
        <v>6</v>
      </c>
      <c r="AT237">
        <v>1</v>
      </c>
      <c r="AU237" t="s">
        <v>6</v>
      </c>
      <c r="AV237">
        <v>0</v>
      </c>
      <c r="AW237">
        <v>1</v>
      </c>
      <c r="AX237">
        <v>-1</v>
      </c>
      <c r="AY237">
        <v>0</v>
      </c>
      <c r="AZ237">
        <v>0</v>
      </c>
      <c r="BA237" t="s">
        <v>6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Y237*Source!I171</f>
        <v>24</v>
      </c>
      <c r="CY237">
        <f t="shared" si="33"/>
        <v>5210</v>
      </c>
      <c r="CZ237">
        <f t="shared" si="34"/>
        <v>694.67</v>
      </c>
      <c r="DA237">
        <f t="shared" si="35"/>
        <v>7.5</v>
      </c>
      <c r="DB237">
        <v>0</v>
      </c>
    </row>
    <row r="238" spans="1:106" x14ac:dyDescent="0.2">
      <c r="A238">
        <f>ROW(Source!A171)</f>
        <v>171</v>
      </c>
      <c r="B238">
        <v>34652952</v>
      </c>
      <c r="C238">
        <v>34653301</v>
      </c>
      <c r="D238">
        <v>0</v>
      </c>
      <c r="E238">
        <v>0</v>
      </c>
      <c r="F238">
        <v>1</v>
      </c>
      <c r="G238">
        <v>1</v>
      </c>
      <c r="H238">
        <v>3</v>
      </c>
      <c r="I238" t="s">
        <v>43</v>
      </c>
      <c r="J238" t="s">
        <v>57</v>
      </c>
      <c r="K238" t="s">
        <v>258</v>
      </c>
      <c r="L238">
        <v>1348</v>
      </c>
      <c r="N238">
        <v>1009</v>
      </c>
      <c r="O238" t="s">
        <v>72</v>
      </c>
      <c r="P238" t="s">
        <v>72</v>
      </c>
      <c r="Q238">
        <v>1000</v>
      </c>
      <c r="W238">
        <v>0</v>
      </c>
      <c r="X238">
        <v>1945123062</v>
      </c>
      <c r="Y238">
        <v>0</v>
      </c>
      <c r="AA238">
        <v>67800.08</v>
      </c>
      <c r="AB238">
        <v>0</v>
      </c>
      <c r="AC238">
        <v>0</v>
      </c>
      <c r="AD238">
        <v>0</v>
      </c>
      <c r="AE238">
        <v>9040.01</v>
      </c>
      <c r="AF238">
        <v>0</v>
      </c>
      <c r="AG238">
        <v>0</v>
      </c>
      <c r="AH238">
        <v>0</v>
      </c>
      <c r="AI238">
        <v>7.5</v>
      </c>
      <c r="AJ238">
        <v>1</v>
      </c>
      <c r="AK238">
        <v>1</v>
      </c>
      <c r="AL238">
        <v>1</v>
      </c>
      <c r="AN238">
        <v>1</v>
      </c>
      <c r="AO238">
        <v>0</v>
      </c>
      <c r="AP238">
        <v>0</v>
      </c>
      <c r="AQ238">
        <v>0</v>
      </c>
      <c r="AR238">
        <v>0</v>
      </c>
      <c r="AS238" t="s">
        <v>6</v>
      </c>
      <c r="AT238">
        <v>0</v>
      </c>
      <c r="AU238" t="s">
        <v>6</v>
      </c>
      <c r="AV238">
        <v>0</v>
      </c>
      <c r="AW238">
        <v>1</v>
      </c>
      <c r="AX238">
        <v>-1</v>
      </c>
      <c r="AY238">
        <v>0</v>
      </c>
      <c r="AZ238">
        <v>0</v>
      </c>
      <c r="BA238" t="s">
        <v>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Y238*Source!I171</f>
        <v>0</v>
      </c>
      <c r="CY238">
        <f t="shared" si="33"/>
        <v>67800.08</v>
      </c>
      <c r="CZ238">
        <f t="shared" si="34"/>
        <v>9040.01</v>
      </c>
      <c r="DA238">
        <f t="shared" si="35"/>
        <v>7.5</v>
      </c>
      <c r="DB238">
        <v>0</v>
      </c>
    </row>
    <row r="239" spans="1:106" x14ac:dyDescent="0.2">
      <c r="A239">
        <f>ROW(Source!A192)</f>
        <v>192</v>
      </c>
      <c r="B239">
        <v>34652951</v>
      </c>
      <c r="C239">
        <v>34653340</v>
      </c>
      <c r="D239">
        <v>31711354</v>
      </c>
      <c r="E239">
        <v>1</v>
      </c>
      <c r="F239">
        <v>1</v>
      </c>
      <c r="G239">
        <v>1</v>
      </c>
      <c r="H239">
        <v>1</v>
      </c>
      <c r="I239" t="s">
        <v>458</v>
      </c>
      <c r="J239" t="s">
        <v>6</v>
      </c>
      <c r="K239" t="s">
        <v>459</v>
      </c>
      <c r="L239">
        <v>1191</v>
      </c>
      <c r="N239">
        <v>1013</v>
      </c>
      <c r="O239" t="s">
        <v>419</v>
      </c>
      <c r="P239" t="s">
        <v>419</v>
      </c>
      <c r="Q239">
        <v>1</v>
      </c>
      <c r="W239">
        <v>0</v>
      </c>
      <c r="X239">
        <v>-608433632</v>
      </c>
      <c r="Y239">
        <v>0.97199999999999998</v>
      </c>
      <c r="AA239">
        <v>0</v>
      </c>
      <c r="AB239">
        <v>0</v>
      </c>
      <c r="AC239">
        <v>0</v>
      </c>
      <c r="AD239">
        <v>8.4600000000000009</v>
      </c>
      <c r="AE239">
        <v>0</v>
      </c>
      <c r="AF239">
        <v>0</v>
      </c>
      <c r="AG239">
        <v>0</v>
      </c>
      <c r="AH239">
        <v>8.4600000000000009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6</v>
      </c>
      <c r="AT239">
        <v>0.81</v>
      </c>
      <c r="AU239" t="s">
        <v>19</v>
      </c>
      <c r="AV239">
        <v>1</v>
      </c>
      <c r="AW239">
        <v>2</v>
      </c>
      <c r="AX239">
        <v>34653349</v>
      </c>
      <c r="AY239">
        <v>1</v>
      </c>
      <c r="AZ239">
        <v>0</v>
      </c>
      <c r="BA239">
        <v>225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Y239*Source!I192</f>
        <v>20.411999999999999</v>
      </c>
      <c r="CY239">
        <f>AD239</f>
        <v>8.4600000000000009</v>
      </c>
      <c r="CZ239">
        <f>AH239</f>
        <v>8.4600000000000009</v>
      </c>
      <c r="DA239">
        <f>AL239</f>
        <v>1</v>
      </c>
      <c r="DB239">
        <v>0</v>
      </c>
    </row>
    <row r="240" spans="1:106" x14ac:dyDescent="0.2">
      <c r="A240">
        <f>ROW(Source!A192)</f>
        <v>192</v>
      </c>
      <c r="B240">
        <v>34652951</v>
      </c>
      <c r="C240">
        <v>34653340</v>
      </c>
      <c r="D240">
        <v>31709492</v>
      </c>
      <c r="E240">
        <v>1</v>
      </c>
      <c r="F240">
        <v>1</v>
      </c>
      <c r="G240">
        <v>1</v>
      </c>
      <c r="H240">
        <v>1</v>
      </c>
      <c r="I240" t="s">
        <v>420</v>
      </c>
      <c r="J240" t="s">
        <v>6</v>
      </c>
      <c r="K240" t="s">
        <v>421</v>
      </c>
      <c r="L240">
        <v>1191</v>
      </c>
      <c r="N240">
        <v>1013</v>
      </c>
      <c r="O240" t="s">
        <v>419</v>
      </c>
      <c r="P240" t="s">
        <v>419</v>
      </c>
      <c r="Q240">
        <v>1</v>
      </c>
      <c r="W240">
        <v>0</v>
      </c>
      <c r="X240">
        <v>-1417349443</v>
      </c>
      <c r="Y240">
        <v>0.61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0.61</v>
      </c>
      <c r="AU240" t="s">
        <v>6</v>
      </c>
      <c r="AV240">
        <v>2</v>
      </c>
      <c r="AW240">
        <v>2</v>
      </c>
      <c r="AX240">
        <v>34653350</v>
      </c>
      <c r="AY240">
        <v>1</v>
      </c>
      <c r="AZ240">
        <v>2048</v>
      </c>
      <c r="BA240">
        <v>226</v>
      </c>
      <c r="BB240">
        <v>2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-0.122</v>
      </c>
      <c r="BI240">
        <v>1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Y240*Source!I192</f>
        <v>12.81</v>
      </c>
      <c r="CY240">
        <f>AD240</f>
        <v>0</v>
      </c>
      <c r="CZ240">
        <f>AH240</f>
        <v>0</v>
      </c>
      <c r="DA240">
        <f>AL240</f>
        <v>1</v>
      </c>
      <c r="DB240">
        <v>0</v>
      </c>
    </row>
    <row r="241" spans="1:106" x14ac:dyDescent="0.2">
      <c r="A241">
        <f>ROW(Source!A192)</f>
        <v>192</v>
      </c>
      <c r="B241">
        <v>34652951</v>
      </c>
      <c r="C241">
        <v>34653340</v>
      </c>
      <c r="D241">
        <v>31528369</v>
      </c>
      <c r="E241">
        <v>1</v>
      </c>
      <c r="F241">
        <v>1</v>
      </c>
      <c r="G241">
        <v>1</v>
      </c>
      <c r="H241">
        <v>2</v>
      </c>
      <c r="I241" t="s">
        <v>460</v>
      </c>
      <c r="J241" t="s">
        <v>461</v>
      </c>
      <c r="K241" t="s">
        <v>462</v>
      </c>
      <c r="L241">
        <v>1368</v>
      </c>
      <c r="N241">
        <v>1011</v>
      </c>
      <c r="O241" t="s">
        <v>425</v>
      </c>
      <c r="P241" t="s">
        <v>425</v>
      </c>
      <c r="Q241">
        <v>1</v>
      </c>
      <c r="W241">
        <v>0</v>
      </c>
      <c r="X241">
        <v>287531037</v>
      </c>
      <c r="Y241">
        <v>0.22799999999999998</v>
      </c>
      <c r="AA241">
        <v>0</v>
      </c>
      <c r="AB241">
        <v>14</v>
      </c>
      <c r="AC241">
        <v>0</v>
      </c>
      <c r="AD241">
        <v>0</v>
      </c>
      <c r="AE241">
        <v>0</v>
      </c>
      <c r="AF241">
        <v>14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6</v>
      </c>
      <c r="AT241">
        <v>0.19</v>
      </c>
      <c r="AU241" t="s">
        <v>19</v>
      </c>
      <c r="AV241">
        <v>0</v>
      </c>
      <c r="AW241">
        <v>2</v>
      </c>
      <c r="AX241">
        <v>34653351</v>
      </c>
      <c r="AY241">
        <v>1</v>
      </c>
      <c r="AZ241">
        <v>0</v>
      </c>
      <c r="BA241">
        <v>227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Y241*Source!I192</f>
        <v>4.7879999999999994</v>
      </c>
      <c r="CY241">
        <f>AB241</f>
        <v>14</v>
      </c>
      <c r="CZ241">
        <f>AF241</f>
        <v>14</v>
      </c>
      <c r="DA241">
        <f>AJ241</f>
        <v>1</v>
      </c>
      <c r="DB241">
        <v>0</v>
      </c>
    </row>
    <row r="242" spans="1:106" x14ac:dyDescent="0.2">
      <c r="A242">
        <f>ROW(Source!A192)</f>
        <v>192</v>
      </c>
      <c r="B242">
        <v>34652951</v>
      </c>
      <c r="C242">
        <v>34653340</v>
      </c>
      <c r="D242">
        <v>31528466</v>
      </c>
      <c r="E242">
        <v>1</v>
      </c>
      <c r="F242">
        <v>1</v>
      </c>
      <c r="G242">
        <v>1</v>
      </c>
      <c r="H242">
        <v>2</v>
      </c>
      <c r="I242" t="s">
        <v>463</v>
      </c>
      <c r="J242" t="s">
        <v>464</v>
      </c>
      <c r="K242" t="s">
        <v>465</v>
      </c>
      <c r="L242">
        <v>1368</v>
      </c>
      <c r="N242">
        <v>1011</v>
      </c>
      <c r="O242" t="s">
        <v>425</v>
      </c>
      <c r="P242" t="s">
        <v>425</v>
      </c>
      <c r="Q242">
        <v>1</v>
      </c>
      <c r="W242">
        <v>0</v>
      </c>
      <c r="X242">
        <v>-1589061407</v>
      </c>
      <c r="Y242">
        <v>0.73199999999999998</v>
      </c>
      <c r="AA242">
        <v>0</v>
      </c>
      <c r="AB242">
        <v>90</v>
      </c>
      <c r="AC242">
        <v>10.06</v>
      </c>
      <c r="AD242">
        <v>0</v>
      </c>
      <c r="AE242">
        <v>0</v>
      </c>
      <c r="AF242">
        <v>90</v>
      </c>
      <c r="AG242">
        <v>10.06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1</v>
      </c>
      <c r="AQ242">
        <v>0</v>
      </c>
      <c r="AR242">
        <v>0</v>
      </c>
      <c r="AS242" t="s">
        <v>6</v>
      </c>
      <c r="AT242">
        <v>0.61</v>
      </c>
      <c r="AU242" t="s">
        <v>19</v>
      </c>
      <c r="AV242">
        <v>0</v>
      </c>
      <c r="AW242">
        <v>2</v>
      </c>
      <c r="AX242">
        <v>34653352</v>
      </c>
      <c r="AY242">
        <v>1</v>
      </c>
      <c r="AZ242">
        <v>0</v>
      </c>
      <c r="BA242">
        <v>228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Y242*Source!I192</f>
        <v>15.372</v>
      </c>
      <c r="CY242">
        <f>AB242</f>
        <v>90</v>
      </c>
      <c r="CZ242">
        <f>AF242</f>
        <v>90</v>
      </c>
      <c r="DA242">
        <f>AJ242</f>
        <v>1</v>
      </c>
      <c r="DB242">
        <v>0</v>
      </c>
    </row>
    <row r="243" spans="1:106" x14ac:dyDescent="0.2">
      <c r="A243">
        <f>ROW(Source!A192)</f>
        <v>192</v>
      </c>
      <c r="B243">
        <v>34652951</v>
      </c>
      <c r="C243">
        <v>34653340</v>
      </c>
      <c r="D243">
        <v>31529253</v>
      </c>
      <c r="E243">
        <v>1</v>
      </c>
      <c r="F243">
        <v>1</v>
      </c>
      <c r="G243">
        <v>1</v>
      </c>
      <c r="H243">
        <v>2</v>
      </c>
      <c r="I243" t="s">
        <v>466</v>
      </c>
      <c r="J243" t="s">
        <v>467</v>
      </c>
      <c r="K243" t="s">
        <v>468</v>
      </c>
      <c r="L243">
        <v>1368</v>
      </c>
      <c r="N243">
        <v>1011</v>
      </c>
      <c r="O243" t="s">
        <v>425</v>
      </c>
      <c r="P243" t="s">
        <v>425</v>
      </c>
      <c r="Q243">
        <v>1</v>
      </c>
      <c r="W243">
        <v>0</v>
      </c>
      <c r="X243">
        <v>1128934230</v>
      </c>
      <c r="Y243">
        <v>0.73199999999999998</v>
      </c>
      <c r="AA243">
        <v>0</v>
      </c>
      <c r="AB243">
        <v>91.13</v>
      </c>
      <c r="AC243">
        <v>0</v>
      </c>
      <c r="AD243">
        <v>0</v>
      </c>
      <c r="AE243">
        <v>0</v>
      </c>
      <c r="AF243">
        <v>91.13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6</v>
      </c>
      <c r="AT243">
        <v>0.61</v>
      </c>
      <c r="AU243" t="s">
        <v>19</v>
      </c>
      <c r="AV243">
        <v>0</v>
      </c>
      <c r="AW243">
        <v>2</v>
      </c>
      <c r="AX243">
        <v>34653353</v>
      </c>
      <c r="AY243">
        <v>1</v>
      </c>
      <c r="AZ243">
        <v>0</v>
      </c>
      <c r="BA243">
        <v>229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Y243*Source!I192</f>
        <v>15.372</v>
      </c>
      <c r="CY243">
        <f>AB243</f>
        <v>91.13</v>
      </c>
      <c r="CZ243">
        <f>AF243</f>
        <v>91.13</v>
      </c>
      <c r="DA243">
        <f>AJ243</f>
        <v>1</v>
      </c>
      <c r="DB243">
        <v>0</v>
      </c>
    </row>
    <row r="244" spans="1:106" x14ac:dyDescent="0.2">
      <c r="A244">
        <f>ROW(Source!A192)</f>
        <v>192</v>
      </c>
      <c r="B244">
        <v>34652951</v>
      </c>
      <c r="C244">
        <v>34653340</v>
      </c>
      <c r="D244">
        <v>0</v>
      </c>
      <c r="E244">
        <v>0</v>
      </c>
      <c r="F244">
        <v>1</v>
      </c>
      <c r="G244">
        <v>1</v>
      </c>
      <c r="H244">
        <v>3</v>
      </c>
      <c r="I244" t="s">
        <v>43</v>
      </c>
      <c r="J244" t="s">
        <v>275</v>
      </c>
      <c r="K244" t="s">
        <v>274</v>
      </c>
      <c r="L244">
        <v>1346</v>
      </c>
      <c r="N244">
        <v>1009</v>
      </c>
      <c r="O244" t="s">
        <v>62</v>
      </c>
      <c r="P244" t="s">
        <v>62</v>
      </c>
      <c r="Q244">
        <v>1</v>
      </c>
      <c r="W244">
        <v>0</v>
      </c>
      <c r="X244">
        <v>171953000</v>
      </c>
      <c r="Y244">
        <v>1.428571</v>
      </c>
      <c r="AA244">
        <v>5.98</v>
      </c>
      <c r="AB244">
        <v>0</v>
      </c>
      <c r="AC244">
        <v>0</v>
      </c>
      <c r="AD244">
        <v>0</v>
      </c>
      <c r="AE244">
        <v>5.98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 t="s">
        <v>6</v>
      </c>
      <c r="AT244">
        <v>1.428571</v>
      </c>
      <c r="AU244" t="s">
        <v>6</v>
      </c>
      <c r="AV244">
        <v>0</v>
      </c>
      <c r="AW244">
        <v>1</v>
      </c>
      <c r="AX244">
        <v>-1</v>
      </c>
      <c r="AY244">
        <v>0</v>
      </c>
      <c r="AZ244">
        <v>0</v>
      </c>
      <c r="BA244" t="s">
        <v>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Y244*Source!I192</f>
        <v>29.999991000000001</v>
      </c>
      <c r="CY244">
        <f>AA244</f>
        <v>5.98</v>
      </c>
      <c r="CZ244">
        <f>AE244</f>
        <v>5.98</v>
      </c>
      <c r="DA244">
        <f>AI244</f>
        <v>1</v>
      </c>
      <c r="DB244">
        <v>0</v>
      </c>
    </row>
    <row r="245" spans="1:106" x14ac:dyDescent="0.2">
      <c r="A245">
        <f>ROW(Source!A192)</f>
        <v>192</v>
      </c>
      <c r="B245">
        <v>34652951</v>
      </c>
      <c r="C245">
        <v>34653340</v>
      </c>
      <c r="D245">
        <v>0</v>
      </c>
      <c r="E245">
        <v>0</v>
      </c>
      <c r="F245">
        <v>1</v>
      </c>
      <c r="G245">
        <v>1</v>
      </c>
      <c r="H245">
        <v>3</v>
      </c>
      <c r="I245" t="s">
        <v>43</v>
      </c>
      <c r="J245" t="s">
        <v>279</v>
      </c>
      <c r="K245" t="s">
        <v>278</v>
      </c>
      <c r="L245">
        <v>1354</v>
      </c>
      <c r="N245">
        <v>1010</v>
      </c>
      <c r="O245" t="s">
        <v>45</v>
      </c>
      <c r="P245" t="s">
        <v>45</v>
      </c>
      <c r="Q245">
        <v>1</v>
      </c>
      <c r="W245">
        <v>0</v>
      </c>
      <c r="X245">
        <v>285665688</v>
      </c>
      <c r="Y245">
        <v>1</v>
      </c>
      <c r="AA245">
        <v>65.17</v>
      </c>
      <c r="AB245">
        <v>0</v>
      </c>
      <c r="AC245">
        <v>0</v>
      </c>
      <c r="AD245">
        <v>0</v>
      </c>
      <c r="AE245">
        <v>65.17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0</v>
      </c>
      <c r="AP245">
        <v>0</v>
      </c>
      <c r="AQ245">
        <v>0</v>
      </c>
      <c r="AR245">
        <v>0</v>
      </c>
      <c r="AS245" t="s">
        <v>6</v>
      </c>
      <c r="AT245">
        <v>1</v>
      </c>
      <c r="AU245" t="s">
        <v>6</v>
      </c>
      <c r="AV245">
        <v>0</v>
      </c>
      <c r="AW245">
        <v>1</v>
      </c>
      <c r="AX245">
        <v>-1</v>
      </c>
      <c r="AY245">
        <v>0</v>
      </c>
      <c r="AZ245">
        <v>0</v>
      </c>
      <c r="BA245" t="s">
        <v>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Y245*Source!I192</f>
        <v>21</v>
      </c>
      <c r="CY245">
        <f>AA245</f>
        <v>65.17</v>
      </c>
      <c r="CZ245">
        <f>AE245</f>
        <v>65.17</v>
      </c>
      <c r="DA245">
        <f>AI245</f>
        <v>1</v>
      </c>
      <c r="DB245">
        <v>0</v>
      </c>
    </row>
    <row r="246" spans="1:106" x14ac:dyDescent="0.2">
      <c r="A246">
        <f>ROW(Source!A192)</f>
        <v>192</v>
      </c>
      <c r="B246">
        <v>34652951</v>
      </c>
      <c r="C246">
        <v>34653340</v>
      </c>
      <c r="D246">
        <v>0</v>
      </c>
      <c r="E246">
        <v>0</v>
      </c>
      <c r="F246">
        <v>1</v>
      </c>
      <c r="G246">
        <v>1</v>
      </c>
      <c r="H246">
        <v>3</v>
      </c>
      <c r="I246" t="s">
        <v>43</v>
      </c>
      <c r="J246" t="s">
        <v>6</v>
      </c>
      <c r="K246" t="s">
        <v>271</v>
      </c>
      <c r="L246">
        <v>1346</v>
      </c>
      <c r="N246">
        <v>1009</v>
      </c>
      <c r="O246" t="s">
        <v>62</v>
      </c>
      <c r="P246" t="s">
        <v>62</v>
      </c>
      <c r="Q246">
        <v>1</v>
      </c>
      <c r="W246">
        <v>0</v>
      </c>
      <c r="X246">
        <v>707148870</v>
      </c>
      <c r="Y246">
        <v>2.3809520000000002</v>
      </c>
      <c r="AA246">
        <v>5.96</v>
      </c>
      <c r="AB246">
        <v>0</v>
      </c>
      <c r="AC246">
        <v>0</v>
      </c>
      <c r="AD246">
        <v>0</v>
      </c>
      <c r="AE246">
        <v>5.96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0</v>
      </c>
      <c r="AP246">
        <v>0</v>
      </c>
      <c r="AQ246">
        <v>0</v>
      </c>
      <c r="AR246">
        <v>0</v>
      </c>
      <c r="AS246" t="s">
        <v>6</v>
      </c>
      <c r="AT246">
        <v>2.3809520000000002</v>
      </c>
      <c r="AU246" t="s">
        <v>6</v>
      </c>
      <c r="AV246">
        <v>0</v>
      </c>
      <c r="AW246">
        <v>1</v>
      </c>
      <c r="AX246">
        <v>-1</v>
      </c>
      <c r="AY246">
        <v>0</v>
      </c>
      <c r="AZ246">
        <v>0</v>
      </c>
      <c r="BA246" t="s">
        <v>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Y246*Source!I192</f>
        <v>49.999992000000006</v>
      </c>
      <c r="CY246">
        <f>AA246</f>
        <v>5.96</v>
      </c>
      <c r="CZ246">
        <f>AE246</f>
        <v>5.96</v>
      </c>
      <c r="DA246">
        <f>AI246</f>
        <v>1</v>
      </c>
      <c r="DB246">
        <v>0</v>
      </c>
    </row>
    <row r="247" spans="1:106" x14ac:dyDescent="0.2">
      <c r="A247">
        <f>ROW(Source!A193)</f>
        <v>193</v>
      </c>
      <c r="B247">
        <v>34652952</v>
      </c>
      <c r="C247">
        <v>34653340</v>
      </c>
      <c r="D247">
        <v>31711354</v>
      </c>
      <c r="E247">
        <v>1</v>
      </c>
      <c r="F247">
        <v>1</v>
      </c>
      <c r="G247">
        <v>1</v>
      </c>
      <c r="H247">
        <v>1</v>
      </c>
      <c r="I247" t="s">
        <v>458</v>
      </c>
      <c r="J247" t="s">
        <v>6</v>
      </c>
      <c r="K247" t="s">
        <v>459</v>
      </c>
      <c r="L247">
        <v>1191</v>
      </c>
      <c r="N247">
        <v>1013</v>
      </c>
      <c r="O247" t="s">
        <v>419</v>
      </c>
      <c r="P247" t="s">
        <v>419</v>
      </c>
      <c r="Q247">
        <v>1</v>
      </c>
      <c r="W247">
        <v>0</v>
      </c>
      <c r="X247">
        <v>-608433632</v>
      </c>
      <c r="Y247">
        <v>0.97199999999999998</v>
      </c>
      <c r="AA247">
        <v>0</v>
      </c>
      <c r="AB247">
        <v>0</v>
      </c>
      <c r="AC247">
        <v>0</v>
      </c>
      <c r="AD247">
        <v>154.82</v>
      </c>
      <c r="AE247">
        <v>0</v>
      </c>
      <c r="AF247">
        <v>0</v>
      </c>
      <c r="AG247">
        <v>0</v>
      </c>
      <c r="AH247">
        <v>8.4600000000000009</v>
      </c>
      <c r="AI247">
        <v>1</v>
      </c>
      <c r="AJ247">
        <v>1</v>
      </c>
      <c r="AK247">
        <v>1</v>
      </c>
      <c r="AL247">
        <v>18.3</v>
      </c>
      <c r="AN247">
        <v>0</v>
      </c>
      <c r="AO247">
        <v>1</v>
      </c>
      <c r="AP247">
        <v>1</v>
      </c>
      <c r="AQ247">
        <v>0</v>
      </c>
      <c r="AR247">
        <v>0</v>
      </c>
      <c r="AS247" t="s">
        <v>6</v>
      </c>
      <c r="AT247">
        <v>0.81</v>
      </c>
      <c r="AU247" t="s">
        <v>19</v>
      </c>
      <c r="AV247">
        <v>1</v>
      </c>
      <c r="AW247">
        <v>2</v>
      </c>
      <c r="AX247">
        <v>34653349</v>
      </c>
      <c r="AY247">
        <v>1</v>
      </c>
      <c r="AZ247">
        <v>0</v>
      </c>
      <c r="BA247">
        <v>232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Y247*Source!I193</f>
        <v>20.411999999999999</v>
      </c>
      <c r="CY247">
        <f>AD247</f>
        <v>154.82</v>
      </c>
      <c r="CZ247">
        <f>AH247</f>
        <v>8.4600000000000009</v>
      </c>
      <c r="DA247">
        <f>AL247</f>
        <v>18.3</v>
      </c>
      <c r="DB247">
        <v>0</v>
      </c>
    </row>
    <row r="248" spans="1:106" x14ac:dyDescent="0.2">
      <c r="A248">
        <f>ROW(Source!A193)</f>
        <v>193</v>
      </c>
      <c r="B248">
        <v>34652952</v>
      </c>
      <c r="C248">
        <v>34653340</v>
      </c>
      <c r="D248">
        <v>31709492</v>
      </c>
      <c r="E248">
        <v>1</v>
      </c>
      <c r="F248">
        <v>1</v>
      </c>
      <c r="G248">
        <v>1</v>
      </c>
      <c r="H248">
        <v>1</v>
      </c>
      <c r="I248" t="s">
        <v>420</v>
      </c>
      <c r="J248" t="s">
        <v>6</v>
      </c>
      <c r="K248" t="s">
        <v>421</v>
      </c>
      <c r="L248">
        <v>1191</v>
      </c>
      <c r="N248">
        <v>1013</v>
      </c>
      <c r="O248" t="s">
        <v>419</v>
      </c>
      <c r="P248" t="s">
        <v>419</v>
      </c>
      <c r="Q248">
        <v>1</v>
      </c>
      <c r="W248">
        <v>0</v>
      </c>
      <c r="X248">
        <v>-1417349443</v>
      </c>
      <c r="Y248">
        <v>0.61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18.3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0.61</v>
      </c>
      <c r="AU248" t="s">
        <v>6</v>
      </c>
      <c r="AV248">
        <v>2</v>
      </c>
      <c r="AW248">
        <v>2</v>
      </c>
      <c r="AX248">
        <v>34653350</v>
      </c>
      <c r="AY248">
        <v>1</v>
      </c>
      <c r="AZ248">
        <v>2048</v>
      </c>
      <c r="BA248">
        <v>233</v>
      </c>
      <c r="BB248">
        <v>2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-0.122</v>
      </c>
      <c r="BI248">
        <v>1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Y248*Source!I193</f>
        <v>12.81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x14ac:dyDescent="0.2">
      <c r="A249">
        <f>ROW(Source!A193)</f>
        <v>193</v>
      </c>
      <c r="B249">
        <v>34652952</v>
      </c>
      <c r="C249">
        <v>34653340</v>
      </c>
      <c r="D249">
        <v>31528369</v>
      </c>
      <c r="E249">
        <v>1</v>
      </c>
      <c r="F249">
        <v>1</v>
      </c>
      <c r="G249">
        <v>1</v>
      </c>
      <c r="H249">
        <v>2</v>
      </c>
      <c r="I249" t="s">
        <v>460</v>
      </c>
      <c r="J249" t="s">
        <v>461</v>
      </c>
      <c r="K249" t="s">
        <v>462</v>
      </c>
      <c r="L249">
        <v>1368</v>
      </c>
      <c r="N249">
        <v>1011</v>
      </c>
      <c r="O249" t="s">
        <v>425</v>
      </c>
      <c r="P249" t="s">
        <v>425</v>
      </c>
      <c r="Q249">
        <v>1</v>
      </c>
      <c r="W249">
        <v>0</v>
      </c>
      <c r="X249">
        <v>287531037</v>
      </c>
      <c r="Y249">
        <v>0.22799999999999998</v>
      </c>
      <c r="AA249">
        <v>0</v>
      </c>
      <c r="AB249">
        <v>175</v>
      </c>
      <c r="AC249">
        <v>0</v>
      </c>
      <c r="AD249">
        <v>0</v>
      </c>
      <c r="AE249">
        <v>0</v>
      </c>
      <c r="AF249">
        <v>14</v>
      </c>
      <c r="AG249">
        <v>0</v>
      </c>
      <c r="AH249">
        <v>0</v>
      </c>
      <c r="AI249">
        <v>1</v>
      </c>
      <c r="AJ249">
        <v>12.5</v>
      </c>
      <c r="AK249">
        <v>18.3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S249" t="s">
        <v>6</v>
      </c>
      <c r="AT249">
        <v>0.19</v>
      </c>
      <c r="AU249" t="s">
        <v>19</v>
      </c>
      <c r="AV249">
        <v>0</v>
      </c>
      <c r="AW249">
        <v>2</v>
      </c>
      <c r="AX249">
        <v>34653351</v>
      </c>
      <c r="AY249">
        <v>1</v>
      </c>
      <c r="AZ249">
        <v>0</v>
      </c>
      <c r="BA249">
        <v>234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Y249*Source!I193</f>
        <v>4.7879999999999994</v>
      </c>
      <c r="CY249">
        <f>AB249</f>
        <v>175</v>
      </c>
      <c r="CZ249">
        <f>AF249</f>
        <v>14</v>
      </c>
      <c r="DA249">
        <f>AJ249</f>
        <v>12.5</v>
      </c>
      <c r="DB249">
        <v>0</v>
      </c>
    </row>
    <row r="250" spans="1:106" x14ac:dyDescent="0.2">
      <c r="A250">
        <f>ROW(Source!A193)</f>
        <v>193</v>
      </c>
      <c r="B250">
        <v>34652952</v>
      </c>
      <c r="C250">
        <v>34653340</v>
      </c>
      <c r="D250">
        <v>31528466</v>
      </c>
      <c r="E250">
        <v>1</v>
      </c>
      <c r="F250">
        <v>1</v>
      </c>
      <c r="G250">
        <v>1</v>
      </c>
      <c r="H250">
        <v>2</v>
      </c>
      <c r="I250" t="s">
        <v>463</v>
      </c>
      <c r="J250" t="s">
        <v>464</v>
      </c>
      <c r="K250" t="s">
        <v>465</v>
      </c>
      <c r="L250">
        <v>1368</v>
      </c>
      <c r="N250">
        <v>1011</v>
      </c>
      <c r="O250" t="s">
        <v>425</v>
      </c>
      <c r="P250" t="s">
        <v>425</v>
      </c>
      <c r="Q250">
        <v>1</v>
      </c>
      <c r="W250">
        <v>0</v>
      </c>
      <c r="X250">
        <v>-1589061407</v>
      </c>
      <c r="Y250">
        <v>0.73199999999999998</v>
      </c>
      <c r="AA250">
        <v>0</v>
      </c>
      <c r="AB250">
        <v>1125</v>
      </c>
      <c r="AC250">
        <v>184.1</v>
      </c>
      <c r="AD250">
        <v>0</v>
      </c>
      <c r="AE250">
        <v>0</v>
      </c>
      <c r="AF250">
        <v>90</v>
      </c>
      <c r="AG250">
        <v>10.06</v>
      </c>
      <c r="AH250">
        <v>0</v>
      </c>
      <c r="AI250">
        <v>1</v>
      </c>
      <c r="AJ250">
        <v>12.5</v>
      </c>
      <c r="AK250">
        <v>18.3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S250" t="s">
        <v>6</v>
      </c>
      <c r="AT250">
        <v>0.61</v>
      </c>
      <c r="AU250" t="s">
        <v>19</v>
      </c>
      <c r="AV250">
        <v>0</v>
      </c>
      <c r="AW250">
        <v>2</v>
      </c>
      <c r="AX250">
        <v>34653352</v>
      </c>
      <c r="AY250">
        <v>1</v>
      </c>
      <c r="AZ250">
        <v>0</v>
      </c>
      <c r="BA250">
        <v>235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Y250*Source!I193</f>
        <v>15.372</v>
      </c>
      <c r="CY250">
        <f>AB250</f>
        <v>1125</v>
      </c>
      <c r="CZ250">
        <f>AF250</f>
        <v>90</v>
      </c>
      <c r="DA250">
        <f>AJ250</f>
        <v>12.5</v>
      </c>
      <c r="DB250">
        <v>0</v>
      </c>
    </row>
    <row r="251" spans="1:106" x14ac:dyDescent="0.2">
      <c r="A251">
        <f>ROW(Source!A193)</f>
        <v>193</v>
      </c>
      <c r="B251">
        <v>34652952</v>
      </c>
      <c r="C251">
        <v>34653340</v>
      </c>
      <c r="D251">
        <v>31529253</v>
      </c>
      <c r="E251">
        <v>1</v>
      </c>
      <c r="F251">
        <v>1</v>
      </c>
      <c r="G251">
        <v>1</v>
      </c>
      <c r="H251">
        <v>2</v>
      </c>
      <c r="I251" t="s">
        <v>466</v>
      </c>
      <c r="J251" t="s">
        <v>467</v>
      </c>
      <c r="K251" t="s">
        <v>468</v>
      </c>
      <c r="L251">
        <v>1368</v>
      </c>
      <c r="N251">
        <v>1011</v>
      </c>
      <c r="O251" t="s">
        <v>425</v>
      </c>
      <c r="P251" t="s">
        <v>425</v>
      </c>
      <c r="Q251">
        <v>1</v>
      </c>
      <c r="W251">
        <v>0</v>
      </c>
      <c r="X251">
        <v>1128934230</v>
      </c>
      <c r="Y251">
        <v>0.73199999999999998</v>
      </c>
      <c r="AA251">
        <v>0</v>
      </c>
      <c r="AB251">
        <v>1139.1300000000001</v>
      </c>
      <c r="AC251">
        <v>0</v>
      </c>
      <c r="AD251">
        <v>0</v>
      </c>
      <c r="AE251">
        <v>0</v>
      </c>
      <c r="AF251">
        <v>91.13</v>
      </c>
      <c r="AG251">
        <v>0</v>
      </c>
      <c r="AH251">
        <v>0</v>
      </c>
      <c r="AI251">
        <v>1</v>
      </c>
      <c r="AJ251">
        <v>12.5</v>
      </c>
      <c r="AK251">
        <v>18.3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6</v>
      </c>
      <c r="AT251">
        <v>0.61</v>
      </c>
      <c r="AU251" t="s">
        <v>19</v>
      </c>
      <c r="AV251">
        <v>0</v>
      </c>
      <c r="AW251">
        <v>2</v>
      </c>
      <c r="AX251">
        <v>34653353</v>
      </c>
      <c r="AY251">
        <v>1</v>
      </c>
      <c r="AZ251">
        <v>0</v>
      </c>
      <c r="BA251">
        <v>236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Y251*Source!I193</f>
        <v>15.372</v>
      </c>
      <c r="CY251">
        <f>AB251</f>
        <v>1139.1300000000001</v>
      </c>
      <c r="CZ251">
        <f>AF251</f>
        <v>91.13</v>
      </c>
      <c r="DA251">
        <f>AJ251</f>
        <v>12.5</v>
      </c>
      <c r="DB251">
        <v>0</v>
      </c>
    </row>
    <row r="252" spans="1:106" x14ac:dyDescent="0.2">
      <c r="A252">
        <f>ROW(Source!A193)</f>
        <v>193</v>
      </c>
      <c r="B252">
        <v>34652952</v>
      </c>
      <c r="C252">
        <v>34653340</v>
      </c>
      <c r="D252">
        <v>0</v>
      </c>
      <c r="E252">
        <v>0</v>
      </c>
      <c r="F252">
        <v>1</v>
      </c>
      <c r="G252">
        <v>1</v>
      </c>
      <c r="H252">
        <v>3</v>
      </c>
      <c r="I252" t="s">
        <v>43</v>
      </c>
      <c r="J252" t="s">
        <v>275</v>
      </c>
      <c r="K252" t="s">
        <v>274</v>
      </c>
      <c r="L252">
        <v>1346</v>
      </c>
      <c r="N252">
        <v>1009</v>
      </c>
      <c r="O252" t="s">
        <v>62</v>
      </c>
      <c r="P252" t="s">
        <v>62</v>
      </c>
      <c r="Q252">
        <v>1</v>
      </c>
      <c r="W252">
        <v>0</v>
      </c>
      <c r="X252">
        <v>171953000</v>
      </c>
      <c r="Y252">
        <v>1.428571</v>
      </c>
      <c r="AA252">
        <v>44.88</v>
      </c>
      <c r="AB252">
        <v>0</v>
      </c>
      <c r="AC252">
        <v>0</v>
      </c>
      <c r="AD252">
        <v>0</v>
      </c>
      <c r="AE252">
        <v>5.98</v>
      </c>
      <c r="AF252">
        <v>0</v>
      </c>
      <c r="AG252">
        <v>0</v>
      </c>
      <c r="AH252">
        <v>0</v>
      </c>
      <c r="AI252">
        <v>7.5</v>
      </c>
      <c r="AJ252">
        <v>1</v>
      </c>
      <c r="AK252">
        <v>1</v>
      </c>
      <c r="AL252">
        <v>1</v>
      </c>
      <c r="AN252">
        <v>0</v>
      </c>
      <c r="AO252">
        <v>0</v>
      </c>
      <c r="AP252">
        <v>0</v>
      </c>
      <c r="AQ252">
        <v>0</v>
      </c>
      <c r="AR252">
        <v>0</v>
      </c>
      <c r="AS252" t="s">
        <v>6</v>
      </c>
      <c r="AT252">
        <v>1.428571</v>
      </c>
      <c r="AU252" t="s">
        <v>6</v>
      </c>
      <c r="AV252">
        <v>0</v>
      </c>
      <c r="AW252">
        <v>1</v>
      </c>
      <c r="AX252">
        <v>-1</v>
      </c>
      <c r="AY252">
        <v>0</v>
      </c>
      <c r="AZ252">
        <v>0</v>
      </c>
      <c r="BA252" t="s">
        <v>6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Y252*Source!I193</f>
        <v>29.999991000000001</v>
      </c>
      <c r="CY252">
        <f>AA252</f>
        <v>44.88</v>
      </c>
      <c r="CZ252">
        <f>AE252</f>
        <v>5.98</v>
      </c>
      <c r="DA252">
        <f>AI252</f>
        <v>7.5</v>
      </c>
      <c r="DB252">
        <v>0</v>
      </c>
    </row>
    <row r="253" spans="1:106" x14ac:dyDescent="0.2">
      <c r="A253">
        <f>ROW(Source!A193)</f>
        <v>193</v>
      </c>
      <c r="B253">
        <v>34652952</v>
      </c>
      <c r="C253">
        <v>34653340</v>
      </c>
      <c r="D253">
        <v>0</v>
      </c>
      <c r="E253">
        <v>0</v>
      </c>
      <c r="F253">
        <v>1</v>
      </c>
      <c r="G253">
        <v>1</v>
      </c>
      <c r="H253">
        <v>3</v>
      </c>
      <c r="I253" t="s">
        <v>43</v>
      </c>
      <c r="J253" t="s">
        <v>279</v>
      </c>
      <c r="K253" t="s">
        <v>278</v>
      </c>
      <c r="L253">
        <v>1354</v>
      </c>
      <c r="N253">
        <v>1010</v>
      </c>
      <c r="O253" t="s">
        <v>45</v>
      </c>
      <c r="P253" t="s">
        <v>45</v>
      </c>
      <c r="Q253">
        <v>1</v>
      </c>
      <c r="W253">
        <v>0</v>
      </c>
      <c r="X253">
        <v>285665688</v>
      </c>
      <c r="Y253">
        <v>1</v>
      </c>
      <c r="AA253">
        <v>488.78</v>
      </c>
      <c r="AB253">
        <v>0</v>
      </c>
      <c r="AC253">
        <v>0</v>
      </c>
      <c r="AD253">
        <v>0</v>
      </c>
      <c r="AE253">
        <v>65.17</v>
      </c>
      <c r="AF253">
        <v>0</v>
      </c>
      <c r="AG253">
        <v>0</v>
      </c>
      <c r="AH253">
        <v>0</v>
      </c>
      <c r="AI253">
        <v>7.5</v>
      </c>
      <c r="AJ253">
        <v>1</v>
      </c>
      <c r="AK253">
        <v>1</v>
      </c>
      <c r="AL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 t="s">
        <v>6</v>
      </c>
      <c r="AT253">
        <v>1</v>
      </c>
      <c r="AU253" t="s">
        <v>6</v>
      </c>
      <c r="AV253">
        <v>0</v>
      </c>
      <c r="AW253">
        <v>1</v>
      </c>
      <c r="AX253">
        <v>-1</v>
      </c>
      <c r="AY253">
        <v>0</v>
      </c>
      <c r="AZ253">
        <v>0</v>
      </c>
      <c r="BA253" t="s">
        <v>6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Y253*Source!I193</f>
        <v>21</v>
      </c>
      <c r="CY253">
        <f>AA253</f>
        <v>488.78</v>
      </c>
      <c r="CZ253">
        <f>AE253</f>
        <v>65.17</v>
      </c>
      <c r="DA253">
        <f>AI253</f>
        <v>7.5</v>
      </c>
      <c r="DB253">
        <v>0</v>
      </c>
    </row>
    <row r="254" spans="1:106" x14ac:dyDescent="0.2">
      <c r="A254">
        <f>ROW(Source!A193)</f>
        <v>193</v>
      </c>
      <c r="B254">
        <v>34652952</v>
      </c>
      <c r="C254">
        <v>34653340</v>
      </c>
      <c r="D254">
        <v>0</v>
      </c>
      <c r="E254">
        <v>0</v>
      </c>
      <c r="F254">
        <v>1</v>
      </c>
      <c r="G254">
        <v>1</v>
      </c>
      <c r="H254">
        <v>3</v>
      </c>
      <c r="I254" t="s">
        <v>43</v>
      </c>
      <c r="J254" t="s">
        <v>6</v>
      </c>
      <c r="K254" t="s">
        <v>271</v>
      </c>
      <c r="L254">
        <v>1346</v>
      </c>
      <c r="N254">
        <v>1009</v>
      </c>
      <c r="O254" t="s">
        <v>62</v>
      </c>
      <c r="P254" t="s">
        <v>62</v>
      </c>
      <c r="Q254">
        <v>1</v>
      </c>
      <c r="W254">
        <v>0</v>
      </c>
      <c r="X254">
        <v>707148870</v>
      </c>
      <c r="Y254">
        <v>2.3809520000000002</v>
      </c>
      <c r="AA254">
        <v>44.71</v>
      </c>
      <c r="AB254">
        <v>0</v>
      </c>
      <c r="AC254">
        <v>0</v>
      </c>
      <c r="AD254">
        <v>0</v>
      </c>
      <c r="AE254">
        <v>5.96</v>
      </c>
      <c r="AF254">
        <v>0</v>
      </c>
      <c r="AG254">
        <v>0</v>
      </c>
      <c r="AH254">
        <v>0</v>
      </c>
      <c r="AI254">
        <v>7.5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 t="s">
        <v>6</v>
      </c>
      <c r="AT254">
        <v>2.3809520000000002</v>
      </c>
      <c r="AU254" t="s">
        <v>6</v>
      </c>
      <c r="AV254">
        <v>0</v>
      </c>
      <c r="AW254">
        <v>1</v>
      </c>
      <c r="AX254">
        <v>-1</v>
      </c>
      <c r="AY254">
        <v>0</v>
      </c>
      <c r="AZ254">
        <v>0</v>
      </c>
      <c r="BA254" t="s">
        <v>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Y254*Source!I193</f>
        <v>49.999992000000006</v>
      </c>
      <c r="CY254">
        <f>AA254</f>
        <v>44.71</v>
      </c>
      <c r="CZ254">
        <f>AE254</f>
        <v>5.96</v>
      </c>
      <c r="DA254">
        <f>AI254</f>
        <v>7.5</v>
      </c>
      <c r="DB254">
        <v>0</v>
      </c>
    </row>
    <row r="255" spans="1:106" x14ac:dyDescent="0.2">
      <c r="A255">
        <f>ROW(Source!A200)</f>
        <v>200</v>
      </c>
      <c r="B255">
        <v>34652951</v>
      </c>
      <c r="C255">
        <v>34653359</v>
      </c>
      <c r="D255">
        <v>32163577</v>
      </c>
      <c r="E255">
        <v>1</v>
      </c>
      <c r="F255">
        <v>1</v>
      </c>
      <c r="G255">
        <v>1</v>
      </c>
      <c r="H255">
        <v>1</v>
      </c>
      <c r="I255" t="s">
        <v>469</v>
      </c>
      <c r="J255" t="s">
        <v>6</v>
      </c>
      <c r="K255" t="s">
        <v>470</v>
      </c>
      <c r="L255">
        <v>1191</v>
      </c>
      <c r="N255">
        <v>1013</v>
      </c>
      <c r="O255" t="s">
        <v>419</v>
      </c>
      <c r="P255" t="s">
        <v>419</v>
      </c>
      <c r="Q255">
        <v>1</v>
      </c>
      <c r="W255">
        <v>0</v>
      </c>
      <c r="X255">
        <v>1197411217</v>
      </c>
      <c r="Y255">
        <v>1.08</v>
      </c>
      <c r="AA255">
        <v>0</v>
      </c>
      <c r="AB255">
        <v>0</v>
      </c>
      <c r="AC255">
        <v>0</v>
      </c>
      <c r="AD255">
        <v>9.6199999999999992</v>
      </c>
      <c r="AE255">
        <v>0</v>
      </c>
      <c r="AF255">
        <v>0</v>
      </c>
      <c r="AG255">
        <v>0</v>
      </c>
      <c r="AH255">
        <v>9.6199999999999992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6</v>
      </c>
      <c r="AT255">
        <v>1.08</v>
      </c>
      <c r="AU255" t="s">
        <v>6</v>
      </c>
      <c r="AV255">
        <v>1</v>
      </c>
      <c r="AW255">
        <v>2</v>
      </c>
      <c r="AX255">
        <v>34653363</v>
      </c>
      <c r="AY255">
        <v>1</v>
      </c>
      <c r="AZ255">
        <v>0</v>
      </c>
      <c r="BA255">
        <v>239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Y255*Source!I200</f>
        <v>2.16</v>
      </c>
      <c r="CY255">
        <f t="shared" ref="CY255:CY272" si="36">AD255</f>
        <v>9.6199999999999992</v>
      </c>
      <c r="CZ255">
        <f t="shared" ref="CZ255:CZ272" si="37">AH255</f>
        <v>9.6199999999999992</v>
      </c>
      <c r="DA255">
        <f t="shared" ref="DA255:DA272" si="38">AL255</f>
        <v>1</v>
      </c>
      <c r="DB255">
        <v>0</v>
      </c>
    </row>
    <row r="256" spans="1:106" x14ac:dyDescent="0.2">
      <c r="A256">
        <f>ROW(Source!A200)</f>
        <v>200</v>
      </c>
      <c r="B256">
        <v>34652951</v>
      </c>
      <c r="C256">
        <v>34653359</v>
      </c>
      <c r="D256">
        <v>32163326</v>
      </c>
      <c r="E256">
        <v>1</v>
      </c>
      <c r="F256">
        <v>1</v>
      </c>
      <c r="G256">
        <v>1</v>
      </c>
      <c r="H256">
        <v>1</v>
      </c>
      <c r="I256" t="s">
        <v>471</v>
      </c>
      <c r="J256" t="s">
        <v>6</v>
      </c>
      <c r="K256" t="s">
        <v>472</v>
      </c>
      <c r="L256">
        <v>1191</v>
      </c>
      <c r="N256">
        <v>1013</v>
      </c>
      <c r="O256" t="s">
        <v>419</v>
      </c>
      <c r="P256" t="s">
        <v>419</v>
      </c>
      <c r="Q256">
        <v>1</v>
      </c>
      <c r="W256">
        <v>0</v>
      </c>
      <c r="X256">
        <v>-1309109184</v>
      </c>
      <c r="Y256">
        <v>1.08</v>
      </c>
      <c r="AA256">
        <v>0</v>
      </c>
      <c r="AB256">
        <v>0</v>
      </c>
      <c r="AC256">
        <v>0</v>
      </c>
      <c r="AD256">
        <v>9.17</v>
      </c>
      <c r="AE256">
        <v>0</v>
      </c>
      <c r="AF256">
        <v>0</v>
      </c>
      <c r="AG256">
        <v>0</v>
      </c>
      <c r="AH256">
        <v>9.17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6</v>
      </c>
      <c r="AT256">
        <v>1.08</v>
      </c>
      <c r="AU256" t="s">
        <v>6</v>
      </c>
      <c r="AV256">
        <v>1</v>
      </c>
      <c r="AW256">
        <v>2</v>
      </c>
      <c r="AX256">
        <v>34653364</v>
      </c>
      <c r="AY256">
        <v>1</v>
      </c>
      <c r="AZ256">
        <v>0</v>
      </c>
      <c r="BA256">
        <v>240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Y256*Source!I200</f>
        <v>2.16</v>
      </c>
      <c r="CY256">
        <f t="shared" si="36"/>
        <v>9.17</v>
      </c>
      <c r="CZ256">
        <f t="shared" si="37"/>
        <v>9.17</v>
      </c>
      <c r="DA256">
        <f t="shared" si="38"/>
        <v>1</v>
      </c>
      <c r="DB256">
        <v>0</v>
      </c>
    </row>
    <row r="257" spans="1:106" x14ac:dyDescent="0.2">
      <c r="A257">
        <f>ROW(Source!A200)</f>
        <v>200</v>
      </c>
      <c r="B257">
        <v>34652951</v>
      </c>
      <c r="C257">
        <v>34653359</v>
      </c>
      <c r="D257">
        <v>32163380</v>
      </c>
      <c r="E257">
        <v>1</v>
      </c>
      <c r="F257">
        <v>1</v>
      </c>
      <c r="G257">
        <v>1</v>
      </c>
      <c r="H257">
        <v>1</v>
      </c>
      <c r="I257" t="s">
        <v>473</v>
      </c>
      <c r="J257" t="s">
        <v>6</v>
      </c>
      <c r="K257" t="s">
        <v>474</v>
      </c>
      <c r="L257">
        <v>1191</v>
      </c>
      <c r="N257">
        <v>1013</v>
      </c>
      <c r="O257" t="s">
        <v>419</v>
      </c>
      <c r="P257" t="s">
        <v>419</v>
      </c>
      <c r="Q257">
        <v>1</v>
      </c>
      <c r="W257">
        <v>0</v>
      </c>
      <c r="X257">
        <v>1818203118</v>
      </c>
      <c r="Y257">
        <v>3.24</v>
      </c>
      <c r="AA257">
        <v>0</v>
      </c>
      <c r="AB257">
        <v>0</v>
      </c>
      <c r="AC257">
        <v>0</v>
      </c>
      <c r="AD257">
        <v>14.09</v>
      </c>
      <c r="AE257">
        <v>0</v>
      </c>
      <c r="AF257">
        <v>0</v>
      </c>
      <c r="AG257">
        <v>0</v>
      </c>
      <c r="AH257">
        <v>14.09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6</v>
      </c>
      <c r="AT257">
        <v>3.24</v>
      </c>
      <c r="AU257" t="s">
        <v>6</v>
      </c>
      <c r="AV257">
        <v>1</v>
      </c>
      <c r="AW257">
        <v>2</v>
      </c>
      <c r="AX257">
        <v>34653365</v>
      </c>
      <c r="AY257">
        <v>1</v>
      </c>
      <c r="AZ257">
        <v>0</v>
      </c>
      <c r="BA257">
        <v>241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Y257*Source!I200</f>
        <v>6.48</v>
      </c>
      <c r="CY257">
        <f t="shared" si="36"/>
        <v>14.09</v>
      </c>
      <c r="CZ257">
        <f t="shared" si="37"/>
        <v>14.09</v>
      </c>
      <c r="DA257">
        <f t="shared" si="38"/>
        <v>1</v>
      </c>
      <c r="DB257">
        <v>0</v>
      </c>
    </row>
    <row r="258" spans="1:106" x14ac:dyDescent="0.2">
      <c r="A258">
        <f>ROW(Source!A201)</f>
        <v>201</v>
      </c>
      <c r="B258">
        <v>34652952</v>
      </c>
      <c r="C258">
        <v>34653359</v>
      </c>
      <c r="D258">
        <v>32163577</v>
      </c>
      <c r="E258">
        <v>1</v>
      </c>
      <c r="F258">
        <v>1</v>
      </c>
      <c r="G258">
        <v>1</v>
      </c>
      <c r="H258">
        <v>1</v>
      </c>
      <c r="I258" t="s">
        <v>469</v>
      </c>
      <c r="J258" t="s">
        <v>6</v>
      </c>
      <c r="K258" t="s">
        <v>470</v>
      </c>
      <c r="L258">
        <v>1191</v>
      </c>
      <c r="N258">
        <v>1013</v>
      </c>
      <c r="O258" t="s">
        <v>419</v>
      </c>
      <c r="P258" t="s">
        <v>419</v>
      </c>
      <c r="Q258">
        <v>1</v>
      </c>
      <c r="W258">
        <v>0</v>
      </c>
      <c r="X258">
        <v>1197411217</v>
      </c>
      <c r="Y258">
        <v>1.08</v>
      </c>
      <c r="AA258">
        <v>0</v>
      </c>
      <c r="AB258">
        <v>0</v>
      </c>
      <c r="AC258">
        <v>0</v>
      </c>
      <c r="AD258">
        <v>176.05</v>
      </c>
      <c r="AE258">
        <v>0</v>
      </c>
      <c r="AF258">
        <v>0</v>
      </c>
      <c r="AG258">
        <v>0</v>
      </c>
      <c r="AH258">
        <v>9.6199999999999992</v>
      </c>
      <c r="AI258">
        <v>1</v>
      </c>
      <c r="AJ258">
        <v>1</v>
      </c>
      <c r="AK258">
        <v>1</v>
      </c>
      <c r="AL258">
        <v>18.3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6</v>
      </c>
      <c r="AT258">
        <v>1.08</v>
      </c>
      <c r="AU258" t="s">
        <v>6</v>
      </c>
      <c r="AV258">
        <v>1</v>
      </c>
      <c r="AW258">
        <v>2</v>
      </c>
      <c r="AX258">
        <v>34653363</v>
      </c>
      <c r="AY258">
        <v>1</v>
      </c>
      <c r="AZ258">
        <v>0</v>
      </c>
      <c r="BA258">
        <v>242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Y258*Source!I201</f>
        <v>2.16</v>
      </c>
      <c r="CY258">
        <f t="shared" si="36"/>
        <v>176.05</v>
      </c>
      <c r="CZ258">
        <f t="shared" si="37"/>
        <v>9.6199999999999992</v>
      </c>
      <c r="DA258">
        <f t="shared" si="38"/>
        <v>18.3</v>
      </c>
      <c r="DB258">
        <v>0</v>
      </c>
    </row>
    <row r="259" spans="1:106" x14ac:dyDescent="0.2">
      <c r="A259">
        <f>ROW(Source!A201)</f>
        <v>201</v>
      </c>
      <c r="B259">
        <v>34652952</v>
      </c>
      <c r="C259">
        <v>34653359</v>
      </c>
      <c r="D259">
        <v>32163326</v>
      </c>
      <c r="E259">
        <v>1</v>
      </c>
      <c r="F259">
        <v>1</v>
      </c>
      <c r="G259">
        <v>1</v>
      </c>
      <c r="H259">
        <v>1</v>
      </c>
      <c r="I259" t="s">
        <v>471</v>
      </c>
      <c r="J259" t="s">
        <v>6</v>
      </c>
      <c r="K259" t="s">
        <v>472</v>
      </c>
      <c r="L259">
        <v>1191</v>
      </c>
      <c r="N259">
        <v>1013</v>
      </c>
      <c r="O259" t="s">
        <v>419</v>
      </c>
      <c r="P259" t="s">
        <v>419</v>
      </c>
      <c r="Q259">
        <v>1</v>
      </c>
      <c r="W259">
        <v>0</v>
      </c>
      <c r="X259">
        <v>-1309109184</v>
      </c>
      <c r="Y259">
        <v>1.08</v>
      </c>
      <c r="AA259">
        <v>0</v>
      </c>
      <c r="AB259">
        <v>0</v>
      </c>
      <c r="AC259">
        <v>0</v>
      </c>
      <c r="AD259">
        <v>167.81</v>
      </c>
      <c r="AE259">
        <v>0</v>
      </c>
      <c r="AF259">
        <v>0</v>
      </c>
      <c r="AG259">
        <v>0</v>
      </c>
      <c r="AH259">
        <v>9.17</v>
      </c>
      <c r="AI259">
        <v>1</v>
      </c>
      <c r="AJ259">
        <v>1</v>
      </c>
      <c r="AK259">
        <v>1</v>
      </c>
      <c r="AL259">
        <v>18.3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6</v>
      </c>
      <c r="AT259">
        <v>1.08</v>
      </c>
      <c r="AU259" t="s">
        <v>6</v>
      </c>
      <c r="AV259">
        <v>1</v>
      </c>
      <c r="AW259">
        <v>2</v>
      </c>
      <c r="AX259">
        <v>34653364</v>
      </c>
      <c r="AY259">
        <v>1</v>
      </c>
      <c r="AZ259">
        <v>0</v>
      </c>
      <c r="BA259">
        <v>243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Y259*Source!I201</f>
        <v>2.16</v>
      </c>
      <c r="CY259">
        <f t="shared" si="36"/>
        <v>167.81</v>
      </c>
      <c r="CZ259">
        <f t="shared" si="37"/>
        <v>9.17</v>
      </c>
      <c r="DA259">
        <f t="shared" si="38"/>
        <v>18.3</v>
      </c>
      <c r="DB259">
        <v>0</v>
      </c>
    </row>
    <row r="260" spans="1:106" x14ac:dyDescent="0.2">
      <c r="A260">
        <f>ROW(Source!A201)</f>
        <v>201</v>
      </c>
      <c r="B260">
        <v>34652952</v>
      </c>
      <c r="C260">
        <v>34653359</v>
      </c>
      <c r="D260">
        <v>32163380</v>
      </c>
      <c r="E260">
        <v>1</v>
      </c>
      <c r="F260">
        <v>1</v>
      </c>
      <c r="G260">
        <v>1</v>
      </c>
      <c r="H260">
        <v>1</v>
      </c>
      <c r="I260" t="s">
        <v>473</v>
      </c>
      <c r="J260" t="s">
        <v>6</v>
      </c>
      <c r="K260" t="s">
        <v>474</v>
      </c>
      <c r="L260">
        <v>1191</v>
      </c>
      <c r="N260">
        <v>1013</v>
      </c>
      <c r="O260" t="s">
        <v>419</v>
      </c>
      <c r="P260" t="s">
        <v>419</v>
      </c>
      <c r="Q260">
        <v>1</v>
      </c>
      <c r="W260">
        <v>0</v>
      </c>
      <c r="X260">
        <v>1818203118</v>
      </c>
      <c r="Y260">
        <v>3.24</v>
      </c>
      <c r="AA260">
        <v>0</v>
      </c>
      <c r="AB260">
        <v>0</v>
      </c>
      <c r="AC260">
        <v>0</v>
      </c>
      <c r="AD260">
        <v>257.85000000000002</v>
      </c>
      <c r="AE260">
        <v>0</v>
      </c>
      <c r="AF260">
        <v>0</v>
      </c>
      <c r="AG260">
        <v>0</v>
      </c>
      <c r="AH260">
        <v>14.09</v>
      </c>
      <c r="AI260">
        <v>1</v>
      </c>
      <c r="AJ260">
        <v>1</v>
      </c>
      <c r="AK260">
        <v>1</v>
      </c>
      <c r="AL260">
        <v>18.3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6</v>
      </c>
      <c r="AT260">
        <v>3.24</v>
      </c>
      <c r="AU260" t="s">
        <v>6</v>
      </c>
      <c r="AV260">
        <v>1</v>
      </c>
      <c r="AW260">
        <v>2</v>
      </c>
      <c r="AX260">
        <v>34653365</v>
      </c>
      <c r="AY260">
        <v>1</v>
      </c>
      <c r="AZ260">
        <v>0</v>
      </c>
      <c r="BA260">
        <v>244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Y260*Source!I201</f>
        <v>6.48</v>
      </c>
      <c r="CY260">
        <f t="shared" si="36"/>
        <v>257.85000000000002</v>
      </c>
      <c r="CZ260">
        <f t="shared" si="37"/>
        <v>14.09</v>
      </c>
      <c r="DA260">
        <f t="shared" si="38"/>
        <v>18.3</v>
      </c>
      <c r="DB260">
        <v>0</v>
      </c>
    </row>
    <row r="261" spans="1:106" x14ac:dyDescent="0.2">
      <c r="A261">
        <f>ROW(Source!A202)</f>
        <v>202</v>
      </c>
      <c r="B261">
        <v>34652951</v>
      </c>
      <c r="C261">
        <v>34653366</v>
      </c>
      <c r="D261">
        <v>32164293</v>
      </c>
      <c r="E261">
        <v>1</v>
      </c>
      <c r="F261">
        <v>1</v>
      </c>
      <c r="G261">
        <v>1</v>
      </c>
      <c r="H261">
        <v>1</v>
      </c>
      <c r="I261" t="s">
        <v>475</v>
      </c>
      <c r="J261" t="s">
        <v>6</v>
      </c>
      <c r="K261" t="s">
        <v>476</v>
      </c>
      <c r="L261">
        <v>1191</v>
      </c>
      <c r="N261">
        <v>1013</v>
      </c>
      <c r="O261" t="s">
        <v>419</v>
      </c>
      <c r="P261" t="s">
        <v>419</v>
      </c>
      <c r="Q261">
        <v>1</v>
      </c>
      <c r="W261">
        <v>0</v>
      </c>
      <c r="X261">
        <v>-1166887252</v>
      </c>
      <c r="Y261">
        <v>0.61</v>
      </c>
      <c r="AA261">
        <v>0</v>
      </c>
      <c r="AB261">
        <v>0</v>
      </c>
      <c r="AC261">
        <v>0</v>
      </c>
      <c r="AD261">
        <v>12.92</v>
      </c>
      <c r="AE261">
        <v>0</v>
      </c>
      <c r="AF261">
        <v>0</v>
      </c>
      <c r="AG261">
        <v>0</v>
      </c>
      <c r="AH261">
        <v>12.92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6</v>
      </c>
      <c r="AT261">
        <v>0.61</v>
      </c>
      <c r="AU261" t="s">
        <v>6</v>
      </c>
      <c r="AV261">
        <v>1</v>
      </c>
      <c r="AW261">
        <v>2</v>
      </c>
      <c r="AX261">
        <v>34653369</v>
      </c>
      <c r="AY261">
        <v>1</v>
      </c>
      <c r="AZ261">
        <v>0</v>
      </c>
      <c r="BA261">
        <v>245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Y261*Source!I202</f>
        <v>12.2</v>
      </c>
      <c r="CY261">
        <f t="shared" si="36"/>
        <v>12.92</v>
      </c>
      <c r="CZ261">
        <f t="shared" si="37"/>
        <v>12.92</v>
      </c>
      <c r="DA261">
        <f t="shared" si="38"/>
        <v>1</v>
      </c>
      <c r="DB261">
        <v>0</v>
      </c>
    </row>
    <row r="262" spans="1:106" x14ac:dyDescent="0.2">
      <c r="A262">
        <f>ROW(Source!A202)</f>
        <v>202</v>
      </c>
      <c r="B262">
        <v>34652951</v>
      </c>
      <c r="C262">
        <v>34653366</v>
      </c>
      <c r="D262">
        <v>32163330</v>
      </c>
      <c r="E262">
        <v>1</v>
      </c>
      <c r="F262">
        <v>1</v>
      </c>
      <c r="G262">
        <v>1</v>
      </c>
      <c r="H262">
        <v>1</v>
      </c>
      <c r="I262" t="s">
        <v>477</v>
      </c>
      <c r="J262" t="s">
        <v>6</v>
      </c>
      <c r="K262" t="s">
        <v>478</v>
      </c>
      <c r="L262">
        <v>1191</v>
      </c>
      <c r="N262">
        <v>1013</v>
      </c>
      <c r="O262" t="s">
        <v>419</v>
      </c>
      <c r="P262" t="s">
        <v>419</v>
      </c>
      <c r="Q262">
        <v>1</v>
      </c>
      <c r="W262">
        <v>0</v>
      </c>
      <c r="X262">
        <v>1776637054</v>
      </c>
      <c r="Y262">
        <v>0.61</v>
      </c>
      <c r="AA262">
        <v>0</v>
      </c>
      <c r="AB262">
        <v>0</v>
      </c>
      <c r="AC262">
        <v>0</v>
      </c>
      <c r="AD262">
        <v>12.69</v>
      </c>
      <c r="AE262">
        <v>0</v>
      </c>
      <c r="AF262">
        <v>0</v>
      </c>
      <c r="AG262">
        <v>0</v>
      </c>
      <c r="AH262">
        <v>12.69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6</v>
      </c>
      <c r="AT262">
        <v>0.61</v>
      </c>
      <c r="AU262" t="s">
        <v>6</v>
      </c>
      <c r="AV262">
        <v>1</v>
      </c>
      <c r="AW262">
        <v>2</v>
      </c>
      <c r="AX262">
        <v>34653370</v>
      </c>
      <c r="AY262">
        <v>1</v>
      </c>
      <c r="AZ262">
        <v>0</v>
      </c>
      <c r="BA262">
        <v>246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Y262*Source!I202</f>
        <v>12.2</v>
      </c>
      <c r="CY262">
        <f t="shared" si="36"/>
        <v>12.69</v>
      </c>
      <c r="CZ262">
        <f t="shared" si="37"/>
        <v>12.69</v>
      </c>
      <c r="DA262">
        <f t="shared" si="38"/>
        <v>1</v>
      </c>
      <c r="DB262">
        <v>0</v>
      </c>
    </row>
    <row r="263" spans="1:106" x14ac:dyDescent="0.2">
      <c r="A263">
        <f>ROW(Source!A203)</f>
        <v>203</v>
      </c>
      <c r="B263">
        <v>34652952</v>
      </c>
      <c r="C263">
        <v>34653366</v>
      </c>
      <c r="D263">
        <v>32164293</v>
      </c>
      <c r="E263">
        <v>1</v>
      </c>
      <c r="F263">
        <v>1</v>
      </c>
      <c r="G263">
        <v>1</v>
      </c>
      <c r="H263">
        <v>1</v>
      </c>
      <c r="I263" t="s">
        <v>475</v>
      </c>
      <c r="J263" t="s">
        <v>6</v>
      </c>
      <c r="K263" t="s">
        <v>476</v>
      </c>
      <c r="L263">
        <v>1191</v>
      </c>
      <c r="N263">
        <v>1013</v>
      </c>
      <c r="O263" t="s">
        <v>419</v>
      </c>
      <c r="P263" t="s">
        <v>419</v>
      </c>
      <c r="Q263">
        <v>1</v>
      </c>
      <c r="W263">
        <v>0</v>
      </c>
      <c r="X263">
        <v>-1166887252</v>
      </c>
      <c r="Y263">
        <v>0.61</v>
      </c>
      <c r="AA263">
        <v>0</v>
      </c>
      <c r="AB263">
        <v>0</v>
      </c>
      <c r="AC263">
        <v>0</v>
      </c>
      <c r="AD263">
        <v>236.44</v>
      </c>
      <c r="AE263">
        <v>0</v>
      </c>
      <c r="AF263">
        <v>0</v>
      </c>
      <c r="AG263">
        <v>0</v>
      </c>
      <c r="AH263">
        <v>12.92</v>
      </c>
      <c r="AI263">
        <v>1</v>
      </c>
      <c r="AJ263">
        <v>1</v>
      </c>
      <c r="AK263">
        <v>1</v>
      </c>
      <c r="AL263">
        <v>18.3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6</v>
      </c>
      <c r="AT263">
        <v>0.61</v>
      </c>
      <c r="AU263" t="s">
        <v>6</v>
      </c>
      <c r="AV263">
        <v>1</v>
      </c>
      <c r="AW263">
        <v>2</v>
      </c>
      <c r="AX263">
        <v>34653369</v>
      </c>
      <c r="AY263">
        <v>1</v>
      </c>
      <c r="AZ263">
        <v>0</v>
      </c>
      <c r="BA263">
        <v>247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Y263*Source!I203</f>
        <v>12.2</v>
      </c>
      <c r="CY263">
        <f t="shared" si="36"/>
        <v>236.44</v>
      </c>
      <c r="CZ263">
        <f t="shared" si="37"/>
        <v>12.92</v>
      </c>
      <c r="DA263">
        <f t="shared" si="38"/>
        <v>18.3</v>
      </c>
      <c r="DB263">
        <v>0</v>
      </c>
    </row>
    <row r="264" spans="1:106" x14ac:dyDescent="0.2">
      <c r="A264">
        <f>ROW(Source!A203)</f>
        <v>203</v>
      </c>
      <c r="B264">
        <v>34652952</v>
      </c>
      <c r="C264">
        <v>34653366</v>
      </c>
      <c r="D264">
        <v>32163330</v>
      </c>
      <c r="E264">
        <v>1</v>
      </c>
      <c r="F264">
        <v>1</v>
      </c>
      <c r="G264">
        <v>1</v>
      </c>
      <c r="H264">
        <v>1</v>
      </c>
      <c r="I264" t="s">
        <v>477</v>
      </c>
      <c r="J264" t="s">
        <v>6</v>
      </c>
      <c r="K264" t="s">
        <v>478</v>
      </c>
      <c r="L264">
        <v>1191</v>
      </c>
      <c r="N264">
        <v>1013</v>
      </c>
      <c r="O264" t="s">
        <v>419</v>
      </c>
      <c r="P264" t="s">
        <v>419</v>
      </c>
      <c r="Q264">
        <v>1</v>
      </c>
      <c r="W264">
        <v>0</v>
      </c>
      <c r="X264">
        <v>1776637054</v>
      </c>
      <c r="Y264">
        <v>0.61</v>
      </c>
      <c r="AA264">
        <v>0</v>
      </c>
      <c r="AB264">
        <v>0</v>
      </c>
      <c r="AC264">
        <v>0</v>
      </c>
      <c r="AD264">
        <v>232.23</v>
      </c>
      <c r="AE264">
        <v>0</v>
      </c>
      <c r="AF264">
        <v>0</v>
      </c>
      <c r="AG264">
        <v>0</v>
      </c>
      <c r="AH264">
        <v>12.69</v>
      </c>
      <c r="AI264">
        <v>1</v>
      </c>
      <c r="AJ264">
        <v>1</v>
      </c>
      <c r="AK264">
        <v>1</v>
      </c>
      <c r="AL264">
        <v>18.3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6</v>
      </c>
      <c r="AT264">
        <v>0.61</v>
      </c>
      <c r="AU264" t="s">
        <v>6</v>
      </c>
      <c r="AV264">
        <v>1</v>
      </c>
      <c r="AW264">
        <v>2</v>
      </c>
      <c r="AX264">
        <v>34653370</v>
      </c>
      <c r="AY264">
        <v>1</v>
      </c>
      <c r="AZ264">
        <v>0</v>
      </c>
      <c r="BA264">
        <v>248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Y264*Source!I203</f>
        <v>12.2</v>
      </c>
      <c r="CY264">
        <f t="shared" si="36"/>
        <v>232.23</v>
      </c>
      <c r="CZ264">
        <f t="shared" si="37"/>
        <v>12.69</v>
      </c>
      <c r="DA264">
        <f t="shared" si="38"/>
        <v>18.3</v>
      </c>
      <c r="DB264">
        <v>0</v>
      </c>
    </row>
    <row r="265" spans="1:106" x14ac:dyDescent="0.2">
      <c r="A265">
        <f>ROW(Source!A204)</f>
        <v>204</v>
      </c>
      <c r="B265">
        <v>34652951</v>
      </c>
      <c r="C265">
        <v>34653371</v>
      </c>
      <c r="D265">
        <v>32164293</v>
      </c>
      <c r="E265">
        <v>1</v>
      </c>
      <c r="F265">
        <v>1</v>
      </c>
      <c r="G265">
        <v>1</v>
      </c>
      <c r="H265">
        <v>1</v>
      </c>
      <c r="I265" t="s">
        <v>475</v>
      </c>
      <c r="J265" t="s">
        <v>6</v>
      </c>
      <c r="K265" t="s">
        <v>476</v>
      </c>
      <c r="L265">
        <v>1191</v>
      </c>
      <c r="N265">
        <v>1013</v>
      </c>
      <c r="O265" t="s">
        <v>419</v>
      </c>
      <c r="P265" t="s">
        <v>419</v>
      </c>
      <c r="Q265">
        <v>1</v>
      </c>
      <c r="W265">
        <v>0</v>
      </c>
      <c r="X265">
        <v>-1166887252</v>
      </c>
      <c r="Y265">
        <v>0.81</v>
      </c>
      <c r="AA265">
        <v>0</v>
      </c>
      <c r="AB265">
        <v>0</v>
      </c>
      <c r="AC265">
        <v>0</v>
      </c>
      <c r="AD265">
        <v>12.92</v>
      </c>
      <c r="AE265">
        <v>0</v>
      </c>
      <c r="AF265">
        <v>0</v>
      </c>
      <c r="AG265">
        <v>0</v>
      </c>
      <c r="AH265">
        <v>12.92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6</v>
      </c>
      <c r="AT265">
        <v>0.81</v>
      </c>
      <c r="AU265" t="s">
        <v>6</v>
      </c>
      <c r="AV265">
        <v>1</v>
      </c>
      <c r="AW265">
        <v>2</v>
      </c>
      <c r="AX265">
        <v>34653374</v>
      </c>
      <c r="AY265">
        <v>1</v>
      </c>
      <c r="AZ265">
        <v>0</v>
      </c>
      <c r="BA265">
        <v>249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Y265*Source!I204</f>
        <v>0.81</v>
      </c>
      <c r="CY265">
        <f t="shared" si="36"/>
        <v>12.92</v>
      </c>
      <c r="CZ265">
        <f t="shared" si="37"/>
        <v>12.92</v>
      </c>
      <c r="DA265">
        <f t="shared" si="38"/>
        <v>1</v>
      </c>
      <c r="DB265">
        <v>0</v>
      </c>
    </row>
    <row r="266" spans="1:106" x14ac:dyDescent="0.2">
      <c r="A266">
        <f>ROW(Source!A204)</f>
        <v>204</v>
      </c>
      <c r="B266">
        <v>34652951</v>
      </c>
      <c r="C266">
        <v>34653371</v>
      </c>
      <c r="D266">
        <v>32163330</v>
      </c>
      <c r="E266">
        <v>1</v>
      </c>
      <c r="F266">
        <v>1</v>
      </c>
      <c r="G266">
        <v>1</v>
      </c>
      <c r="H266">
        <v>1</v>
      </c>
      <c r="I266" t="s">
        <v>477</v>
      </c>
      <c r="J266" t="s">
        <v>6</v>
      </c>
      <c r="K266" t="s">
        <v>478</v>
      </c>
      <c r="L266">
        <v>1191</v>
      </c>
      <c r="N266">
        <v>1013</v>
      </c>
      <c r="O266" t="s">
        <v>419</v>
      </c>
      <c r="P266" t="s">
        <v>419</v>
      </c>
      <c r="Q266">
        <v>1</v>
      </c>
      <c r="W266">
        <v>0</v>
      </c>
      <c r="X266">
        <v>1776637054</v>
      </c>
      <c r="Y266">
        <v>0.81</v>
      </c>
      <c r="AA266">
        <v>0</v>
      </c>
      <c r="AB266">
        <v>0</v>
      </c>
      <c r="AC266">
        <v>0</v>
      </c>
      <c r="AD266">
        <v>12.69</v>
      </c>
      <c r="AE266">
        <v>0</v>
      </c>
      <c r="AF266">
        <v>0</v>
      </c>
      <c r="AG266">
        <v>0</v>
      </c>
      <c r="AH266">
        <v>12.69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6</v>
      </c>
      <c r="AT266">
        <v>0.81</v>
      </c>
      <c r="AU266" t="s">
        <v>6</v>
      </c>
      <c r="AV266">
        <v>1</v>
      </c>
      <c r="AW266">
        <v>2</v>
      </c>
      <c r="AX266">
        <v>34653375</v>
      </c>
      <c r="AY266">
        <v>1</v>
      </c>
      <c r="AZ266">
        <v>0</v>
      </c>
      <c r="BA266">
        <v>250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Y266*Source!I204</f>
        <v>0.81</v>
      </c>
      <c r="CY266">
        <f t="shared" si="36"/>
        <v>12.69</v>
      </c>
      <c r="CZ266">
        <f t="shared" si="37"/>
        <v>12.69</v>
      </c>
      <c r="DA266">
        <f t="shared" si="38"/>
        <v>1</v>
      </c>
      <c r="DB266">
        <v>0</v>
      </c>
    </row>
    <row r="267" spans="1:106" x14ac:dyDescent="0.2">
      <c r="A267">
        <f>ROW(Source!A205)</f>
        <v>205</v>
      </c>
      <c r="B267">
        <v>34652952</v>
      </c>
      <c r="C267">
        <v>34653371</v>
      </c>
      <c r="D267">
        <v>32164293</v>
      </c>
      <c r="E267">
        <v>1</v>
      </c>
      <c r="F267">
        <v>1</v>
      </c>
      <c r="G267">
        <v>1</v>
      </c>
      <c r="H267">
        <v>1</v>
      </c>
      <c r="I267" t="s">
        <v>475</v>
      </c>
      <c r="J267" t="s">
        <v>6</v>
      </c>
      <c r="K267" t="s">
        <v>476</v>
      </c>
      <c r="L267">
        <v>1191</v>
      </c>
      <c r="N267">
        <v>1013</v>
      </c>
      <c r="O267" t="s">
        <v>419</v>
      </c>
      <c r="P267" t="s">
        <v>419</v>
      </c>
      <c r="Q267">
        <v>1</v>
      </c>
      <c r="W267">
        <v>0</v>
      </c>
      <c r="X267">
        <v>-1166887252</v>
      </c>
      <c r="Y267">
        <v>0.81</v>
      </c>
      <c r="AA267">
        <v>0</v>
      </c>
      <c r="AB267">
        <v>0</v>
      </c>
      <c r="AC267">
        <v>0</v>
      </c>
      <c r="AD267">
        <v>236.44</v>
      </c>
      <c r="AE267">
        <v>0</v>
      </c>
      <c r="AF267">
        <v>0</v>
      </c>
      <c r="AG267">
        <v>0</v>
      </c>
      <c r="AH267">
        <v>12.92</v>
      </c>
      <c r="AI267">
        <v>1</v>
      </c>
      <c r="AJ267">
        <v>1</v>
      </c>
      <c r="AK267">
        <v>1</v>
      </c>
      <c r="AL267">
        <v>18.3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6</v>
      </c>
      <c r="AT267">
        <v>0.81</v>
      </c>
      <c r="AU267" t="s">
        <v>6</v>
      </c>
      <c r="AV267">
        <v>1</v>
      </c>
      <c r="AW267">
        <v>2</v>
      </c>
      <c r="AX267">
        <v>34653374</v>
      </c>
      <c r="AY267">
        <v>1</v>
      </c>
      <c r="AZ267">
        <v>0</v>
      </c>
      <c r="BA267">
        <v>251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Y267*Source!I205</f>
        <v>0.81</v>
      </c>
      <c r="CY267">
        <f t="shared" si="36"/>
        <v>236.44</v>
      </c>
      <c r="CZ267">
        <f t="shared" si="37"/>
        <v>12.92</v>
      </c>
      <c r="DA267">
        <f t="shared" si="38"/>
        <v>18.3</v>
      </c>
      <c r="DB267">
        <v>0</v>
      </c>
    </row>
    <row r="268" spans="1:106" x14ac:dyDescent="0.2">
      <c r="A268">
        <f>ROW(Source!A205)</f>
        <v>205</v>
      </c>
      <c r="B268">
        <v>34652952</v>
      </c>
      <c r="C268">
        <v>34653371</v>
      </c>
      <c r="D268">
        <v>32163330</v>
      </c>
      <c r="E268">
        <v>1</v>
      </c>
      <c r="F268">
        <v>1</v>
      </c>
      <c r="G268">
        <v>1</v>
      </c>
      <c r="H268">
        <v>1</v>
      </c>
      <c r="I268" t="s">
        <v>477</v>
      </c>
      <c r="J268" t="s">
        <v>6</v>
      </c>
      <c r="K268" t="s">
        <v>478</v>
      </c>
      <c r="L268">
        <v>1191</v>
      </c>
      <c r="N268">
        <v>1013</v>
      </c>
      <c r="O268" t="s">
        <v>419</v>
      </c>
      <c r="P268" t="s">
        <v>419</v>
      </c>
      <c r="Q268">
        <v>1</v>
      </c>
      <c r="W268">
        <v>0</v>
      </c>
      <c r="X268">
        <v>1776637054</v>
      </c>
      <c r="Y268">
        <v>0.81</v>
      </c>
      <c r="AA268">
        <v>0</v>
      </c>
      <c r="AB268">
        <v>0</v>
      </c>
      <c r="AC268">
        <v>0</v>
      </c>
      <c r="AD268">
        <v>232.23</v>
      </c>
      <c r="AE268">
        <v>0</v>
      </c>
      <c r="AF268">
        <v>0</v>
      </c>
      <c r="AG268">
        <v>0</v>
      </c>
      <c r="AH268">
        <v>12.69</v>
      </c>
      <c r="AI268">
        <v>1</v>
      </c>
      <c r="AJ268">
        <v>1</v>
      </c>
      <c r="AK268">
        <v>1</v>
      </c>
      <c r="AL268">
        <v>18.3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6</v>
      </c>
      <c r="AT268">
        <v>0.81</v>
      </c>
      <c r="AU268" t="s">
        <v>6</v>
      </c>
      <c r="AV268">
        <v>1</v>
      </c>
      <c r="AW268">
        <v>2</v>
      </c>
      <c r="AX268">
        <v>34653375</v>
      </c>
      <c r="AY268">
        <v>1</v>
      </c>
      <c r="AZ268">
        <v>0</v>
      </c>
      <c r="BA268">
        <v>252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Y268*Source!I205</f>
        <v>0.81</v>
      </c>
      <c r="CY268">
        <f t="shared" si="36"/>
        <v>232.23</v>
      </c>
      <c r="CZ268">
        <f t="shared" si="37"/>
        <v>12.69</v>
      </c>
      <c r="DA268">
        <f t="shared" si="38"/>
        <v>18.3</v>
      </c>
      <c r="DB268">
        <v>0</v>
      </c>
    </row>
    <row r="269" spans="1:106" x14ac:dyDescent="0.2">
      <c r="A269">
        <f>ROW(Source!A206)</f>
        <v>206</v>
      </c>
      <c r="B269">
        <v>34652951</v>
      </c>
      <c r="C269">
        <v>34653376</v>
      </c>
      <c r="D269">
        <v>32164293</v>
      </c>
      <c r="E269">
        <v>1</v>
      </c>
      <c r="F269">
        <v>1</v>
      </c>
      <c r="G269">
        <v>1</v>
      </c>
      <c r="H269">
        <v>1</v>
      </c>
      <c r="I269" t="s">
        <v>475</v>
      </c>
      <c r="J269" t="s">
        <v>6</v>
      </c>
      <c r="K269" t="s">
        <v>476</v>
      </c>
      <c r="L269">
        <v>1191</v>
      </c>
      <c r="N269">
        <v>1013</v>
      </c>
      <c r="O269" t="s">
        <v>419</v>
      </c>
      <c r="P269" t="s">
        <v>419</v>
      </c>
      <c r="Q269">
        <v>1</v>
      </c>
      <c r="W269">
        <v>0</v>
      </c>
      <c r="X269">
        <v>-1166887252</v>
      </c>
      <c r="Y269">
        <v>6.48</v>
      </c>
      <c r="AA269">
        <v>0</v>
      </c>
      <c r="AB269">
        <v>0</v>
      </c>
      <c r="AC269">
        <v>0</v>
      </c>
      <c r="AD269">
        <v>12.92</v>
      </c>
      <c r="AE269">
        <v>0</v>
      </c>
      <c r="AF269">
        <v>0</v>
      </c>
      <c r="AG269">
        <v>0</v>
      </c>
      <c r="AH269">
        <v>12.92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6</v>
      </c>
      <c r="AT269">
        <v>6.48</v>
      </c>
      <c r="AU269" t="s">
        <v>6</v>
      </c>
      <c r="AV269">
        <v>1</v>
      </c>
      <c r="AW269">
        <v>2</v>
      </c>
      <c r="AX269">
        <v>34653379</v>
      </c>
      <c r="AY269">
        <v>1</v>
      </c>
      <c r="AZ269">
        <v>0</v>
      </c>
      <c r="BA269">
        <v>253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Y269*Source!I206</f>
        <v>6.48</v>
      </c>
      <c r="CY269">
        <f t="shared" si="36"/>
        <v>12.92</v>
      </c>
      <c r="CZ269">
        <f t="shared" si="37"/>
        <v>12.92</v>
      </c>
      <c r="DA269">
        <f t="shared" si="38"/>
        <v>1</v>
      </c>
      <c r="DB269">
        <v>0</v>
      </c>
    </row>
    <row r="270" spans="1:106" x14ac:dyDescent="0.2">
      <c r="A270">
        <f>ROW(Source!A206)</f>
        <v>206</v>
      </c>
      <c r="B270">
        <v>34652951</v>
      </c>
      <c r="C270">
        <v>34653376</v>
      </c>
      <c r="D270">
        <v>32163330</v>
      </c>
      <c r="E270">
        <v>1</v>
      </c>
      <c r="F270">
        <v>1</v>
      </c>
      <c r="G270">
        <v>1</v>
      </c>
      <c r="H270">
        <v>1</v>
      </c>
      <c r="I270" t="s">
        <v>477</v>
      </c>
      <c r="J270" t="s">
        <v>6</v>
      </c>
      <c r="K270" t="s">
        <v>478</v>
      </c>
      <c r="L270">
        <v>1191</v>
      </c>
      <c r="N270">
        <v>1013</v>
      </c>
      <c r="O270" t="s">
        <v>419</v>
      </c>
      <c r="P270" t="s">
        <v>419</v>
      </c>
      <c r="Q270">
        <v>1</v>
      </c>
      <c r="W270">
        <v>0</v>
      </c>
      <c r="X270">
        <v>1776637054</v>
      </c>
      <c r="Y270">
        <v>6.48</v>
      </c>
      <c r="AA270">
        <v>0</v>
      </c>
      <c r="AB270">
        <v>0</v>
      </c>
      <c r="AC270">
        <v>0</v>
      </c>
      <c r="AD270">
        <v>12.69</v>
      </c>
      <c r="AE270">
        <v>0</v>
      </c>
      <c r="AF270">
        <v>0</v>
      </c>
      <c r="AG270">
        <v>0</v>
      </c>
      <c r="AH270">
        <v>12.69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6</v>
      </c>
      <c r="AT270">
        <v>6.48</v>
      </c>
      <c r="AU270" t="s">
        <v>6</v>
      </c>
      <c r="AV270">
        <v>1</v>
      </c>
      <c r="AW270">
        <v>2</v>
      </c>
      <c r="AX270">
        <v>34653380</v>
      </c>
      <c r="AY270">
        <v>1</v>
      </c>
      <c r="AZ270">
        <v>0</v>
      </c>
      <c r="BA270">
        <v>254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Y270*Source!I206</f>
        <v>6.48</v>
      </c>
      <c r="CY270">
        <f t="shared" si="36"/>
        <v>12.69</v>
      </c>
      <c r="CZ270">
        <f t="shared" si="37"/>
        <v>12.69</v>
      </c>
      <c r="DA270">
        <f t="shared" si="38"/>
        <v>1</v>
      </c>
      <c r="DB270">
        <v>0</v>
      </c>
    </row>
    <row r="271" spans="1:106" x14ac:dyDescent="0.2">
      <c r="A271">
        <f>ROW(Source!A207)</f>
        <v>207</v>
      </c>
      <c r="B271">
        <v>34652952</v>
      </c>
      <c r="C271">
        <v>34653376</v>
      </c>
      <c r="D271">
        <v>32164293</v>
      </c>
      <c r="E271">
        <v>1</v>
      </c>
      <c r="F271">
        <v>1</v>
      </c>
      <c r="G271">
        <v>1</v>
      </c>
      <c r="H271">
        <v>1</v>
      </c>
      <c r="I271" t="s">
        <v>475</v>
      </c>
      <c r="J271" t="s">
        <v>6</v>
      </c>
      <c r="K271" t="s">
        <v>476</v>
      </c>
      <c r="L271">
        <v>1191</v>
      </c>
      <c r="N271">
        <v>1013</v>
      </c>
      <c r="O271" t="s">
        <v>419</v>
      </c>
      <c r="P271" t="s">
        <v>419</v>
      </c>
      <c r="Q271">
        <v>1</v>
      </c>
      <c r="W271">
        <v>0</v>
      </c>
      <c r="X271">
        <v>-1166887252</v>
      </c>
      <c r="Y271">
        <v>6.48</v>
      </c>
      <c r="AA271">
        <v>0</v>
      </c>
      <c r="AB271">
        <v>0</v>
      </c>
      <c r="AC271">
        <v>0</v>
      </c>
      <c r="AD271">
        <v>236.44</v>
      </c>
      <c r="AE271">
        <v>0</v>
      </c>
      <c r="AF271">
        <v>0</v>
      </c>
      <c r="AG271">
        <v>0</v>
      </c>
      <c r="AH271">
        <v>12.92</v>
      </c>
      <c r="AI271">
        <v>1</v>
      </c>
      <c r="AJ271">
        <v>1</v>
      </c>
      <c r="AK271">
        <v>1</v>
      </c>
      <c r="AL271">
        <v>18.3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6</v>
      </c>
      <c r="AT271">
        <v>6.48</v>
      </c>
      <c r="AU271" t="s">
        <v>6</v>
      </c>
      <c r="AV271">
        <v>1</v>
      </c>
      <c r="AW271">
        <v>2</v>
      </c>
      <c r="AX271">
        <v>34653379</v>
      </c>
      <c r="AY271">
        <v>1</v>
      </c>
      <c r="AZ271">
        <v>0</v>
      </c>
      <c r="BA271">
        <v>255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Y271*Source!I207</f>
        <v>6.48</v>
      </c>
      <c r="CY271">
        <f t="shared" si="36"/>
        <v>236.44</v>
      </c>
      <c r="CZ271">
        <f t="shared" si="37"/>
        <v>12.92</v>
      </c>
      <c r="DA271">
        <f t="shared" si="38"/>
        <v>18.3</v>
      </c>
      <c r="DB271">
        <v>0</v>
      </c>
    </row>
    <row r="272" spans="1:106" x14ac:dyDescent="0.2">
      <c r="A272">
        <f>ROW(Source!A207)</f>
        <v>207</v>
      </c>
      <c r="B272">
        <v>34652952</v>
      </c>
      <c r="C272">
        <v>34653376</v>
      </c>
      <c r="D272">
        <v>32163330</v>
      </c>
      <c r="E272">
        <v>1</v>
      </c>
      <c r="F272">
        <v>1</v>
      </c>
      <c r="G272">
        <v>1</v>
      </c>
      <c r="H272">
        <v>1</v>
      </c>
      <c r="I272" t="s">
        <v>477</v>
      </c>
      <c r="J272" t="s">
        <v>6</v>
      </c>
      <c r="K272" t="s">
        <v>478</v>
      </c>
      <c r="L272">
        <v>1191</v>
      </c>
      <c r="N272">
        <v>1013</v>
      </c>
      <c r="O272" t="s">
        <v>419</v>
      </c>
      <c r="P272" t="s">
        <v>419</v>
      </c>
      <c r="Q272">
        <v>1</v>
      </c>
      <c r="W272">
        <v>0</v>
      </c>
      <c r="X272">
        <v>1776637054</v>
      </c>
      <c r="Y272">
        <v>6.48</v>
      </c>
      <c r="AA272">
        <v>0</v>
      </c>
      <c r="AB272">
        <v>0</v>
      </c>
      <c r="AC272">
        <v>0</v>
      </c>
      <c r="AD272">
        <v>232.23</v>
      </c>
      <c r="AE272">
        <v>0</v>
      </c>
      <c r="AF272">
        <v>0</v>
      </c>
      <c r="AG272">
        <v>0</v>
      </c>
      <c r="AH272">
        <v>12.69</v>
      </c>
      <c r="AI272">
        <v>1</v>
      </c>
      <c r="AJ272">
        <v>1</v>
      </c>
      <c r="AK272">
        <v>1</v>
      </c>
      <c r="AL272">
        <v>18.3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6</v>
      </c>
      <c r="AT272">
        <v>6.48</v>
      </c>
      <c r="AU272" t="s">
        <v>6</v>
      </c>
      <c r="AV272">
        <v>1</v>
      </c>
      <c r="AW272">
        <v>2</v>
      </c>
      <c r="AX272">
        <v>34653380</v>
      </c>
      <c r="AY272">
        <v>1</v>
      </c>
      <c r="AZ272">
        <v>0</v>
      </c>
      <c r="BA272">
        <v>256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Y272*Source!I207</f>
        <v>6.48</v>
      </c>
      <c r="CY272">
        <f t="shared" si="36"/>
        <v>232.23</v>
      </c>
      <c r="CZ272">
        <f t="shared" si="37"/>
        <v>12.69</v>
      </c>
      <c r="DA272">
        <f t="shared" si="38"/>
        <v>18.3</v>
      </c>
      <c r="DB2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34653019</v>
      </c>
      <c r="C1">
        <v>34653014</v>
      </c>
      <c r="D1">
        <v>31709544</v>
      </c>
      <c r="E1">
        <v>1</v>
      </c>
      <c r="F1">
        <v>1</v>
      </c>
      <c r="G1">
        <v>1</v>
      </c>
      <c r="H1">
        <v>1</v>
      </c>
      <c r="I1" t="s">
        <v>417</v>
      </c>
      <c r="J1" t="s">
        <v>6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X1">
        <v>0.81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F1" t="s">
        <v>19</v>
      </c>
      <c r="AG1">
        <v>0.97199999999999998</v>
      </c>
      <c r="AH1">
        <v>2</v>
      </c>
      <c r="AI1">
        <v>34653015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34653020</v>
      </c>
      <c r="C2">
        <v>34653014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420</v>
      </c>
      <c r="J2" t="s">
        <v>6</v>
      </c>
      <c r="K2" t="s">
        <v>421</v>
      </c>
      <c r="L2">
        <v>1191</v>
      </c>
      <c r="N2">
        <v>1013</v>
      </c>
      <c r="O2" t="s">
        <v>419</v>
      </c>
      <c r="P2" t="s">
        <v>419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0.57599999999999996</v>
      </c>
      <c r="AH2">
        <v>2</v>
      </c>
      <c r="AI2">
        <v>34653016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34653021</v>
      </c>
      <c r="C3">
        <v>34653014</v>
      </c>
      <c r="D3">
        <v>31526561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X3">
        <v>0.44</v>
      </c>
      <c r="Y3">
        <v>0</v>
      </c>
      <c r="Z3">
        <v>138.54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0.52800000000000002</v>
      </c>
      <c r="AH3">
        <v>2</v>
      </c>
      <c r="AI3">
        <v>34653017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34653022</v>
      </c>
      <c r="C4">
        <v>34653014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426</v>
      </c>
      <c r="J4" t="s">
        <v>427</v>
      </c>
      <c r="K4" t="s">
        <v>428</v>
      </c>
      <c r="L4">
        <v>1368</v>
      </c>
      <c r="N4">
        <v>1011</v>
      </c>
      <c r="O4" t="s">
        <v>425</v>
      </c>
      <c r="P4" t="s">
        <v>425</v>
      </c>
      <c r="Q4">
        <v>1</v>
      </c>
      <c r="X4">
        <v>0.04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4.8000000000000001E-2</v>
      </c>
      <c r="AH4">
        <v>2</v>
      </c>
      <c r="AI4">
        <v>34653018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34653019</v>
      </c>
      <c r="C5">
        <v>34653014</v>
      </c>
      <c r="D5">
        <v>31709544</v>
      </c>
      <c r="E5">
        <v>1</v>
      </c>
      <c r="F5">
        <v>1</v>
      </c>
      <c r="G5">
        <v>1</v>
      </c>
      <c r="H5">
        <v>1</v>
      </c>
      <c r="I5" t="s">
        <v>417</v>
      </c>
      <c r="J5" t="s">
        <v>6</v>
      </c>
      <c r="K5" t="s">
        <v>418</v>
      </c>
      <c r="L5">
        <v>1191</v>
      </c>
      <c r="N5">
        <v>1013</v>
      </c>
      <c r="O5" t="s">
        <v>419</v>
      </c>
      <c r="P5" t="s">
        <v>419</v>
      </c>
      <c r="Q5">
        <v>1</v>
      </c>
      <c r="X5">
        <v>0.81</v>
      </c>
      <c r="Y5">
        <v>0</v>
      </c>
      <c r="Z5">
        <v>0</v>
      </c>
      <c r="AA5">
        <v>0</v>
      </c>
      <c r="AB5">
        <v>9.07</v>
      </c>
      <c r="AC5">
        <v>0</v>
      </c>
      <c r="AD5">
        <v>1</v>
      </c>
      <c r="AE5">
        <v>1</v>
      </c>
      <c r="AF5" t="s">
        <v>19</v>
      </c>
      <c r="AG5">
        <v>0.97199999999999998</v>
      </c>
      <c r="AH5">
        <v>2</v>
      </c>
      <c r="AI5">
        <v>34653015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34653020</v>
      </c>
      <c r="C6">
        <v>34653014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420</v>
      </c>
      <c r="J6" t="s">
        <v>6</v>
      </c>
      <c r="K6" t="s">
        <v>421</v>
      </c>
      <c r="L6">
        <v>1191</v>
      </c>
      <c r="N6">
        <v>1013</v>
      </c>
      <c r="O6" t="s">
        <v>419</v>
      </c>
      <c r="P6" t="s">
        <v>419</v>
      </c>
      <c r="Q6">
        <v>1</v>
      </c>
      <c r="X6">
        <v>0.48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19</v>
      </c>
      <c r="AG6">
        <v>0.57599999999999996</v>
      </c>
      <c r="AH6">
        <v>2</v>
      </c>
      <c r="AI6">
        <v>34653016</v>
      </c>
      <c r="AJ6">
        <v>6</v>
      </c>
      <c r="AK6">
        <v>2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34653021</v>
      </c>
      <c r="C7">
        <v>34653014</v>
      </c>
      <c r="D7">
        <v>31526561</v>
      </c>
      <c r="E7">
        <v>1</v>
      </c>
      <c r="F7">
        <v>1</v>
      </c>
      <c r="G7">
        <v>1</v>
      </c>
      <c r="H7">
        <v>2</v>
      </c>
      <c r="I7" t="s">
        <v>422</v>
      </c>
      <c r="J7" t="s">
        <v>423</v>
      </c>
      <c r="K7" t="s">
        <v>424</v>
      </c>
      <c r="L7">
        <v>1368</v>
      </c>
      <c r="N7">
        <v>1011</v>
      </c>
      <c r="O7" t="s">
        <v>425</v>
      </c>
      <c r="P7" t="s">
        <v>425</v>
      </c>
      <c r="Q7">
        <v>1</v>
      </c>
      <c r="X7">
        <v>0.44</v>
      </c>
      <c r="Y7">
        <v>0</v>
      </c>
      <c r="Z7">
        <v>138.54</v>
      </c>
      <c r="AA7">
        <v>11.6</v>
      </c>
      <c r="AB7">
        <v>0</v>
      </c>
      <c r="AC7">
        <v>0</v>
      </c>
      <c r="AD7">
        <v>1</v>
      </c>
      <c r="AE7">
        <v>0</v>
      </c>
      <c r="AF7" t="s">
        <v>19</v>
      </c>
      <c r="AG7">
        <v>0.52800000000000002</v>
      </c>
      <c r="AH7">
        <v>2</v>
      </c>
      <c r="AI7">
        <v>34653017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34653022</v>
      </c>
      <c r="C8">
        <v>34653014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426</v>
      </c>
      <c r="J8" t="s">
        <v>427</v>
      </c>
      <c r="K8" t="s">
        <v>428</v>
      </c>
      <c r="L8">
        <v>1368</v>
      </c>
      <c r="N8">
        <v>1011</v>
      </c>
      <c r="O8" t="s">
        <v>425</v>
      </c>
      <c r="P8" t="s">
        <v>425</v>
      </c>
      <c r="Q8">
        <v>1</v>
      </c>
      <c r="X8">
        <v>0.04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19</v>
      </c>
      <c r="AG8">
        <v>4.8000000000000001E-2</v>
      </c>
      <c r="AH8">
        <v>2</v>
      </c>
      <c r="AI8">
        <v>34653018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34662244</v>
      </c>
      <c r="C9">
        <v>34653023</v>
      </c>
      <c r="D9">
        <v>31709863</v>
      </c>
      <c r="E9">
        <v>1</v>
      </c>
      <c r="F9">
        <v>1</v>
      </c>
      <c r="G9">
        <v>1</v>
      </c>
      <c r="H9">
        <v>1</v>
      </c>
      <c r="I9" t="s">
        <v>429</v>
      </c>
      <c r="J9" t="s">
        <v>6</v>
      </c>
      <c r="K9" t="s">
        <v>430</v>
      </c>
      <c r="L9">
        <v>1191</v>
      </c>
      <c r="N9">
        <v>1013</v>
      </c>
      <c r="O9" t="s">
        <v>419</v>
      </c>
      <c r="P9" t="s">
        <v>419</v>
      </c>
      <c r="Q9">
        <v>1</v>
      </c>
      <c r="X9">
        <v>2.0299999999999998</v>
      </c>
      <c r="Y9">
        <v>0</v>
      </c>
      <c r="Z9">
        <v>0</v>
      </c>
      <c r="AA9">
        <v>0</v>
      </c>
      <c r="AB9">
        <v>8.5299999999999994</v>
      </c>
      <c r="AC9">
        <v>0</v>
      </c>
      <c r="AD9">
        <v>1</v>
      </c>
      <c r="AE9">
        <v>1</v>
      </c>
      <c r="AF9" t="s">
        <v>19</v>
      </c>
      <c r="AG9">
        <v>2.4359999999999995</v>
      </c>
      <c r="AH9">
        <v>2</v>
      </c>
      <c r="AI9">
        <v>34662244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34662245</v>
      </c>
      <c r="C10">
        <v>34653023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420</v>
      </c>
      <c r="J10" t="s">
        <v>6</v>
      </c>
      <c r="K10" t="s">
        <v>421</v>
      </c>
      <c r="L10">
        <v>1191</v>
      </c>
      <c r="N10">
        <v>1013</v>
      </c>
      <c r="O10" t="s">
        <v>419</v>
      </c>
      <c r="P10" t="s">
        <v>419</v>
      </c>
      <c r="Q10">
        <v>1</v>
      </c>
      <c r="X10">
        <v>0.55000000000000004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0.66</v>
      </c>
      <c r="AH10">
        <v>2</v>
      </c>
      <c r="AI10">
        <v>34662245</v>
      </c>
      <c r="AJ10">
        <v>10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34662246</v>
      </c>
      <c r="C11">
        <v>34653023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431</v>
      </c>
      <c r="J11" t="s">
        <v>432</v>
      </c>
      <c r="K11" t="s">
        <v>433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X11">
        <v>0.45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0.54</v>
      </c>
      <c r="AH11">
        <v>2</v>
      </c>
      <c r="AI11">
        <v>34662246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34662247</v>
      </c>
      <c r="C12">
        <v>34653023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426</v>
      </c>
      <c r="J12" t="s">
        <v>427</v>
      </c>
      <c r="K12" t="s">
        <v>428</v>
      </c>
      <c r="L12">
        <v>1368</v>
      </c>
      <c r="N12">
        <v>1011</v>
      </c>
      <c r="O12" t="s">
        <v>425</v>
      </c>
      <c r="P12" t="s">
        <v>425</v>
      </c>
      <c r="Q12">
        <v>1</v>
      </c>
      <c r="X12">
        <v>0.1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0.12</v>
      </c>
      <c r="AH12">
        <v>2</v>
      </c>
      <c r="AI12">
        <v>34662247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34662244</v>
      </c>
      <c r="C13">
        <v>34653023</v>
      </c>
      <c r="D13">
        <v>31709863</v>
      </c>
      <c r="E13">
        <v>1</v>
      </c>
      <c r="F13">
        <v>1</v>
      </c>
      <c r="G13">
        <v>1</v>
      </c>
      <c r="H13">
        <v>1</v>
      </c>
      <c r="I13" t="s">
        <v>429</v>
      </c>
      <c r="J13" t="s">
        <v>6</v>
      </c>
      <c r="K13" t="s">
        <v>430</v>
      </c>
      <c r="L13">
        <v>1191</v>
      </c>
      <c r="N13">
        <v>1013</v>
      </c>
      <c r="O13" t="s">
        <v>419</v>
      </c>
      <c r="P13" t="s">
        <v>419</v>
      </c>
      <c r="Q13">
        <v>1</v>
      </c>
      <c r="X13">
        <v>2.0299999999999998</v>
      </c>
      <c r="Y13">
        <v>0</v>
      </c>
      <c r="Z13">
        <v>0</v>
      </c>
      <c r="AA13">
        <v>0</v>
      </c>
      <c r="AB13">
        <v>8.5299999999999994</v>
      </c>
      <c r="AC13">
        <v>0</v>
      </c>
      <c r="AD13">
        <v>1</v>
      </c>
      <c r="AE13">
        <v>1</v>
      </c>
      <c r="AF13" t="s">
        <v>19</v>
      </c>
      <c r="AG13">
        <v>2.4359999999999995</v>
      </c>
      <c r="AH13">
        <v>2</v>
      </c>
      <c r="AI13">
        <v>34662244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34662245</v>
      </c>
      <c r="C14">
        <v>34653023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420</v>
      </c>
      <c r="J14" t="s">
        <v>6</v>
      </c>
      <c r="K14" t="s">
        <v>421</v>
      </c>
      <c r="L14">
        <v>1191</v>
      </c>
      <c r="N14">
        <v>1013</v>
      </c>
      <c r="O14" t="s">
        <v>419</v>
      </c>
      <c r="P14" t="s">
        <v>419</v>
      </c>
      <c r="Q14">
        <v>1</v>
      </c>
      <c r="X14">
        <v>0.55000000000000004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0.66</v>
      </c>
      <c r="AH14">
        <v>2</v>
      </c>
      <c r="AI14">
        <v>34662245</v>
      </c>
      <c r="AJ14">
        <v>14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34662246</v>
      </c>
      <c r="C15">
        <v>34653023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431</v>
      </c>
      <c r="J15" t="s">
        <v>432</v>
      </c>
      <c r="K15" t="s">
        <v>433</v>
      </c>
      <c r="L15">
        <v>1368</v>
      </c>
      <c r="N15">
        <v>1011</v>
      </c>
      <c r="O15" t="s">
        <v>425</v>
      </c>
      <c r="P15" t="s">
        <v>425</v>
      </c>
      <c r="Q15">
        <v>1</v>
      </c>
      <c r="X15">
        <v>0.45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0.54</v>
      </c>
      <c r="AH15">
        <v>2</v>
      </c>
      <c r="AI15">
        <v>34662246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34662247</v>
      </c>
      <c r="C16">
        <v>34653023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426</v>
      </c>
      <c r="J16" t="s">
        <v>427</v>
      </c>
      <c r="K16" t="s">
        <v>428</v>
      </c>
      <c r="L16">
        <v>1368</v>
      </c>
      <c r="N16">
        <v>1011</v>
      </c>
      <c r="O16" t="s">
        <v>425</v>
      </c>
      <c r="P16" t="s">
        <v>425</v>
      </c>
      <c r="Q16">
        <v>1</v>
      </c>
      <c r="X16">
        <v>0.1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0.12</v>
      </c>
      <c r="AH16">
        <v>2</v>
      </c>
      <c r="AI16">
        <v>34662247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34653049</v>
      </c>
      <c r="C17">
        <v>34653043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419</v>
      </c>
      <c r="P17" t="s">
        <v>419</v>
      </c>
      <c r="Q17">
        <v>1</v>
      </c>
      <c r="X17">
        <v>1.75</v>
      </c>
      <c r="Y17">
        <v>0</v>
      </c>
      <c r="Z17">
        <v>0</v>
      </c>
      <c r="AA17">
        <v>0</v>
      </c>
      <c r="AB17">
        <v>9.07</v>
      </c>
      <c r="AC17">
        <v>0</v>
      </c>
      <c r="AD17">
        <v>1</v>
      </c>
      <c r="AE17">
        <v>1</v>
      </c>
      <c r="AF17" t="s">
        <v>19</v>
      </c>
      <c r="AG17">
        <v>2.1</v>
      </c>
      <c r="AH17">
        <v>2</v>
      </c>
      <c r="AI17">
        <v>34653044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34653050</v>
      </c>
      <c r="C18">
        <v>34653043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420</v>
      </c>
      <c r="J18" t="s">
        <v>6</v>
      </c>
      <c r="K18" t="s">
        <v>421</v>
      </c>
      <c r="L18">
        <v>1191</v>
      </c>
      <c r="N18">
        <v>1013</v>
      </c>
      <c r="O18" t="s">
        <v>419</v>
      </c>
      <c r="P18" t="s">
        <v>419</v>
      </c>
      <c r="Q18">
        <v>1</v>
      </c>
      <c r="X18">
        <v>1.89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2.2679999999999998</v>
      </c>
      <c r="AH18">
        <v>2</v>
      </c>
      <c r="AI18">
        <v>34653045</v>
      </c>
      <c r="AJ18">
        <v>18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34653051</v>
      </c>
      <c r="C19">
        <v>34653043</v>
      </c>
      <c r="D19">
        <v>31526561</v>
      </c>
      <c r="E19">
        <v>1</v>
      </c>
      <c r="F19">
        <v>1</v>
      </c>
      <c r="G19">
        <v>1</v>
      </c>
      <c r="H19">
        <v>2</v>
      </c>
      <c r="I19" t="s">
        <v>422</v>
      </c>
      <c r="J19" t="s">
        <v>423</v>
      </c>
      <c r="K19" t="s">
        <v>424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X19">
        <v>0.96</v>
      </c>
      <c r="Y19">
        <v>0</v>
      </c>
      <c r="Z19">
        <v>138.54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1.1519999999999999</v>
      </c>
      <c r="AH19">
        <v>2</v>
      </c>
      <c r="AI19">
        <v>34653046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ROW(Source!A28)</f>
        <v>28</v>
      </c>
      <c r="B20">
        <v>34653052</v>
      </c>
      <c r="C20">
        <v>34653043</v>
      </c>
      <c r="D20">
        <v>31527023</v>
      </c>
      <c r="E20">
        <v>1</v>
      </c>
      <c r="F20">
        <v>1</v>
      </c>
      <c r="G20">
        <v>1</v>
      </c>
      <c r="H20">
        <v>2</v>
      </c>
      <c r="I20" t="s">
        <v>431</v>
      </c>
      <c r="J20" t="s">
        <v>432</v>
      </c>
      <c r="K20" t="s">
        <v>433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X20">
        <v>0.84</v>
      </c>
      <c r="Y20">
        <v>0</v>
      </c>
      <c r="Z20">
        <v>82.22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1.008</v>
      </c>
      <c r="AH20">
        <v>2</v>
      </c>
      <c r="AI20">
        <v>34653047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ROW(Source!A28)</f>
        <v>28</v>
      </c>
      <c r="B21">
        <v>34653053</v>
      </c>
      <c r="C21">
        <v>34653043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426</v>
      </c>
      <c r="J21" t="s">
        <v>427</v>
      </c>
      <c r="K21" t="s">
        <v>428</v>
      </c>
      <c r="L21">
        <v>1368</v>
      </c>
      <c r="N21">
        <v>1011</v>
      </c>
      <c r="O21" t="s">
        <v>425</v>
      </c>
      <c r="P21" t="s">
        <v>425</v>
      </c>
      <c r="Q21">
        <v>1</v>
      </c>
      <c r="X21">
        <v>0.09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0.108</v>
      </c>
      <c r="AH21">
        <v>2</v>
      </c>
      <c r="AI21">
        <v>34653048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34653049</v>
      </c>
      <c r="C22">
        <v>34653043</v>
      </c>
      <c r="D22">
        <v>31709544</v>
      </c>
      <c r="E22">
        <v>1</v>
      </c>
      <c r="F22">
        <v>1</v>
      </c>
      <c r="G22">
        <v>1</v>
      </c>
      <c r="H22">
        <v>1</v>
      </c>
      <c r="I22" t="s">
        <v>417</v>
      </c>
      <c r="J22" t="s">
        <v>6</v>
      </c>
      <c r="K22" t="s">
        <v>418</v>
      </c>
      <c r="L22">
        <v>1191</v>
      </c>
      <c r="N22">
        <v>1013</v>
      </c>
      <c r="O22" t="s">
        <v>419</v>
      </c>
      <c r="P22" t="s">
        <v>419</v>
      </c>
      <c r="Q22">
        <v>1</v>
      </c>
      <c r="X22">
        <v>1.75</v>
      </c>
      <c r="Y22">
        <v>0</v>
      </c>
      <c r="Z22">
        <v>0</v>
      </c>
      <c r="AA22">
        <v>0</v>
      </c>
      <c r="AB22">
        <v>9.07</v>
      </c>
      <c r="AC22">
        <v>0</v>
      </c>
      <c r="AD22">
        <v>1</v>
      </c>
      <c r="AE22">
        <v>1</v>
      </c>
      <c r="AF22" t="s">
        <v>19</v>
      </c>
      <c r="AG22">
        <v>2.1</v>
      </c>
      <c r="AH22">
        <v>2</v>
      </c>
      <c r="AI22">
        <v>34653044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34653050</v>
      </c>
      <c r="C23">
        <v>34653043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420</v>
      </c>
      <c r="J23" t="s">
        <v>6</v>
      </c>
      <c r="K23" t="s">
        <v>421</v>
      </c>
      <c r="L23">
        <v>1191</v>
      </c>
      <c r="N23">
        <v>1013</v>
      </c>
      <c r="O23" t="s">
        <v>419</v>
      </c>
      <c r="P23" t="s">
        <v>419</v>
      </c>
      <c r="Q23">
        <v>1</v>
      </c>
      <c r="X23">
        <v>1.89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19</v>
      </c>
      <c r="AG23">
        <v>2.2679999999999998</v>
      </c>
      <c r="AH23">
        <v>2</v>
      </c>
      <c r="AI23">
        <v>34653045</v>
      </c>
      <c r="AJ23">
        <v>23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34653051</v>
      </c>
      <c r="C24">
        <v>34653043</v>
      </c>
      <c r="D24">
        <v>31526561</v>
      </c>
      <c r="E24">
        <v>1</v>
      </c>
      <c r="F24">
        <v>1</v>
      </c>
      <c r="G24">
        <v>1</v>
      </c>
      <c r="H24">
        <v>2</v>
      </c>
      <c r="I24" t="s">
        <v>422</v>
      </c>
      <c r="J24" t="s">
        <v>423</v>
      </c>
      <c r="K24" t="s">
        <v>424</v>
      </c>
      <c r="L24">
        <v>1368</v>
      </c>
      <c r="N24">
        <v>1011</v>
      </c>
      <c r="O24" t="s">
        <v>425</v>
      </c>
      <c r="P24" t="s">
        <v>425</v>
      </c>
      <c r="Q24">
        <v>1</v>
      </c>
      <c r="X24">
        <v>0.96</v>
      </c>
      <c r="Y24">
        <v>0</v>
      </c>
      <c r="Z24">
        <v>138.54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1.1519999999999999</v>
      </c>
      <c r="AH24">
        <v>2</v>
      </c>
      <c r="AI24">
        <v>34653046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34653052</v>
      </c>
      <c r="C25">
        <v>34653043</v>
      </c>
      <c r="D25">
        <v>31527023</v>
      </c>
      <c r="E25">
        <v>1</v>
      </c>
      <c r="F25">
        <v>1</v>
      </c>
      <c r="G25">
        <v>1</v>
      </c>
      <c r="H25">
        <v>2</v>
      </c>
      <c r="I25" t="s">
        <v>431</v>
      </c>
      <c r="J25" t="s">
        <v>432</v>
      </c>
      <c r="K25" t="s">
        <v>433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X25">
        <v>0.84</v>
      </c>
      <c r="Y25">
        <v>0</v>
      </c>
      <c r="Z25">
        <v>82.22</v>
      </c>
      <c r="AA25">
        <v>10.06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1.008</v>
      </c>
      <c r="AH25">
        <v>2</v>
      </c>
      <c r="AI25">
        <v>34653047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34653053</v>
      </c>
      <c r="C26">
        <v>34653043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426</v>
      </c>
      <c r="J26" t="s">
        <v>427</v>
      </c>
      <c r="K26" t="s">
        <v>428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X26">
        <v>0.09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0.108</v>
      </c>
      <c r="AH26">
        <v>2</v>
      </c>
      <c r="AI26">
        <v>34653048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34653060</v>
      </c>
      <c r="C27">
        <v>34653054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434</v>
      </c>
      <c r="J27" t="s">
        <v>6</v>
      </c>
      <c r="K27" t="s">
        <v>435</v>
      </c>
      <c r="L27">
        <v>1191</v>
      </c>
      <c r="N27">
        <v>1013</v>
      </c>
      <c r="O27" t="s">
        <v>419</v>
      </c>
      <c r="P27" t="s">
        <v>419</v>
      </c>
      <c r="Q27">
        <v>1</v>
      </c>
      <c r="X27">
        <v>0.44</v>
      </c>
      <c r="Y27">
        <v>0</v>
      </c>
      <c r="Z27">
        <v>0</v>
      </c>
      <c r="AA27">
        <v>0</v>
      </c>
      <c r="AB27">
        <v>8.17</v>
      </c>
      <c r="AC27">
        <v>0</v>
      </c>
      <c r="AD27">
        <v>1</v>
      </c>
      <c r="AE27">
        <v>1</v>
      </c>
      <c r="AF27" t="s">
        <v>6</v>
      </c>
      <c r="AG27">
        <v>0.44</v>
      </c>
      <c r="AH27">
        <v>2</v>
      </c>
      <c r="AI27">
        <v>34653055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34653061</v>
      </c>
      <c r="C28">
        <v>34653054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420</v>
      </c>
      <c r="J28" t="s">
        <v>6</v>
      </c>
      <c r="K28" t="s">
        <v>421</v>
      </c>
      <c r="L28">
        <v>1191</v>
      </c>
      <c r="N28">
        <v>1013</v>
      </c>
      <c r="O28" t="s">
        <v>419</v>
      </c>
      <c r="P28" t="s">
        <v>419</v>
      </c>
      <c r="Q28">
        <v>1</v>
      </c>
      <c r="X28">
        <v>0.48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6</v>
      </c>
      <c r="AG28">
        <v>0.48</v>
      </c>
      <c r="AH28">
        <v>2</v>
      </c>
      <c r="AI28">
        <v>34653056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34653062</v>
      </c>
      <c r="C29">
        <v>34653054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436</v>
      </c>
      <c r="J29" t="s">
        <v>437</v>
      </c>
      <c r="K29" t="s">
        <v>438</v>
      </c>
      <c r="L29">
        <v>1368</v>
      </c>
      <c r="N29">
        <v>1011</v>
      </c>
      <c r="O29" t="s">
        <v>425</v>
      </c>
      <c r="P29" t="s">
        <v>425</v>
      </c>
      <c r="Q29">
        <v>1</v>
      </c>
      <c r="X29">
        <v>0.24</v>
      </c>
      <c r="Y29">
        <v>0</v>
      </c>
      <c r="Z29">
        <v>111.99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0.24</v>
      </c>
      <c r="AH29">
        <v>2</v>
      </c>
      <c r="AI29">
        <v>34653057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34653063</v>
      </c>
      <c r="C30">
        <v>34653054</v>
      </c>
      <c r="D30">
        <v>31528206</v>
      </c>
      <c r="E30">
        <v>1</v>
      </c>
      <c r="F30">
        <v>1</v>
      </c>
      <c r="G30">
        <v>1</v>
      </c>
      <c r="H30">
        <v>2</v>
      </c>
      <c r="I30" t="s">
        <v>439</v>
      </c>
      <c r="J30" t="s">
        <v>440</v>
      </c>
      <c r="K30" t="s">
        <v>441</v>
      </c>
      <c r="L30">
        <v>1368</v>
      </c>
      <c r="N30">
        <v>1011</v>
      </c>
      <c r="O30" t="s">
        <v>425</v>
      </c>
      <c r="P30" t="s">
        <v>425</v>
      </c>
      <c r="Q30">
        <v>1</v>
      </c>
      <c r="X30">
        <v>0.24</v>
      </c>
      <c r="Y30">
        <v>0</v>
      </c>
      <c r="Z30">
        <v>4.01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0.24</v>
      </c>
      <c r="AH30">
        <v>2</v>
      </c>
      <c r="AI30">
        <v>34653058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34653064</v>
      </c>
      <c r="C31">
        <v>34653054</v>
      </c>
      <c r="D31">
        <v>31528255</v>
      </c>
      <c r="E31">
        <v>1</v>
      </c>
      <c r="F31">
        <v>1</v>
      </c>
      <c r="G31">
        <v>1</v>
      </c>
      <c r="H31">
        <v>2</v>
      </c>
      <c r="I31" t="s">
        <v>442</v>
      </c>
      <c r="J31" t="s">
        <v>443</v>
      </c>
      <c r="K31" t="s">
        <v>444</v>
      </c>
      <c r="L31">
        <v>1368</v>
      </c>
      <c r="N31">
        <v>1011</v>
      </c>
      <c r="O31" t="s">
        <v>425</v>
      </c>
      <c r="P31" t="s">
        <v>425</v>
      </c>
      <c r="Q31">
        <v>1</v>
      </c>
      <c r="X31">
        <v>0.24</v>
      </c>
      <c r="Y31">
        <v>0</v>
      </c>
      <c r="Z31">
        <v>74.61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0.24</v>
      </c>
      <c r="AH31">
        <v>2</v>
      </c>
      <c r="AI31">
        <v>34653059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ROW(Source!A31)</f>
        <v>31</v>
      </c>
      <c r="B32">
        <v>34653060</v>
      </c>
      <c r="C32">
        <v>34653054</v>
      </c>
      <c r="D32">
        <v>31711332</v>
      </c>
      <c r="E32">
        <v>1</v>
      </c>
      <c r="F32">
        <v>1</v>
      </c>
      <c r="G32">
        <v>1</v>
      </c>
      <c r="H32">
        <v>1</v>
      </c>
      <c r="I32" t="s">
        <v>434</v>
      </c>
      <c r="J32" t="s">
        <v>6</v>
      </c>
      <c r="K32" t="s">
        <v>435</v>
      </c>
      <c r="L32">
        <v>1191</v>
      </c>
      <c r="N32">
        <v>1013</v>
      </c>
      <c r="O32" t="s">
        <v>419</v>
      </c>
      <c r="P32" t="s">
        <v>419</v>
      </c>
      <c r="Q32">
        <v>1</v>
      </c>
      <c r="X32">
        <v>0.44</v>
      </c>
      <c r="Y32">
        <v>0</v>
      </c>
      <c r="Z32">
        <v>0</v>
      </c>
      <c r="AA32">
        <v>0</v>
      </c>
      <c r="AB32">
        <v>8.17</v>
      </c>
      <c r="AC32">
        <v>0</v>
      </c>
      <c r="AD32">
        <v>1</v>
      </c>
      <c r="AE32">
        <v>1</v>
      </c>
      <c r="AF32" t="s">
        <v>6</v>
      </c>
      <c r="AG32">
        <v>0.44</v>
      </c>
      <c r="AH32">
        <v>2</v>
      </c>
      <c r="AI32">
        <v>34653055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ROW(Source!A31)</f>
        <v>31</v>
      </c>
      <c r="B33">
        <v>34653061</v>
      </c>
      <c r="C33">
        <v>34653054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420</v>
      </c>
      <c r="J33" t="s">
        <v>6</v>
      </c>
      <c r="K33" t="s">
        <v>421</v>
      </c>
      <c r="L33">
        <v>1191</v>
      </c>
      <c r="N33">
        <v>1013</v>
      </c>
      <c r="O33" t="s">
        <v>419</v>
      </c>
      <c r="P33" t="s">
        <v>419</v>
      </c>
      <c r="Q33">
        <v>1</v>
      </c>
      <c r="X33">
        <v>0.48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0.48</v>
      </c>
      <c r="AH33">
        <v>2</v>
      </c>
      <c r="AI33">
        <v>34653056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ROW(Source!A31)</f>
        <v>31</v>
      </c>
      <c r="B34">
        <v>34653062</v>
      </c>
      <c r="C34">
        <v>34653054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436</v>
      </c>
      <c r="J34" t="s">
        <v>437</v>
      </c>
      <c r="K34" t="s">
        <v>438</v>
      </c>
      <c r="L34">
        <v>1368</v>
      </c>
      <c r="N34">
        <v>1011</v>
      </c>
      <c r="O34" t="s">
        <v>425</v>
      </c>
      <c r="P34" t="s">
        <v>425</v>
      </c>
      <c r="Q34">
        <v>1</v>
      </c>
      <c r="X34">
        <v>0.24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0.24</v>
      </c>
      <c r="AH34">
        <v>2</v>
      </c>
      <c r="AI34">
        <v>34653057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34653063</v>
      </c>
      <c r="C35">
        <v>34653054</v>
      </c>
      <c r="D35">
        <v>31528206</v>
      </c>
      <c r="E35">
        <v>1</v>
      </c>
      <c r="F35">
        <v>1</v>
      </c>
      <c r="G35">
        <v>1</v>
      </c>
      <c r="H35">
        <v>2</v>
      </c>
      <c r="I35" t="s">
        <v>439</v>
      </c>
      <c r="J35" t="s">
        <v>440</v>
      </c>
      <c r="K35" t="s">
        <v>441</v>
      </c>
      <c r="L35">
        <v>1368</v>
      </c>
      <c r="N35">
        <v>1011</v>
      </c>
      <c r="O35" t="s">
        <v>425</v>
      </c>
      <c r="P35" t="s">
        <v>425</v>
      </c>
      <c r="Q35">
        <v>1</v>
      </c>
      <c r="X35">
        <v>0.24</v>
      </c>
      <c r="Y35">
        <v>0</v>
      </c>
      <c r="Z35">
        <v>4.01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0.24</v>
      </c>
      <c r="AH35">
        <v>2</v>
      </c>
      <c r="AI35">
        <v>34653058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34653064</v>
      </c>
      <c r="C36">
        <v>34653054</v>
      </c>
      <c r="D36">
        <v>31528255</v>
      </c>
      <c r="E36">
        <v>1</v>
      </c>
      <c r="F36">
        <v>1</v>
      </c>
      <c r="G36">
        <v>1</v>
      </c>
      <c r="H36">
        <v>2</v>
      </c>
      <c r="I36" t="s">
        <v>442</v>
      </c>
      <c r="J36" t="s">
        <v>443</v>
      </c>
      <c r="K36" t="s">
        <v>444</v>
      </c>
      <c r="L36">
        <v>1368</v>
      </c>
      <c r="N36">
        <v>1011</v>
      </c>
      <c r="O36" t="s">
        <v>425</v>
      </c>
      <c r="P36" t="s">
        <v>425</v>
      </c>
      <c r="Q36">
        <v>1</v>
      </c>
      <c r="X36">
        <v>0.24</v>
      </c>
      <c r="Y36">
        <v>0</v>
      </c>
      <c r="Z36">
        <v>74.61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0.24</v>
      </c>
      <c r="AH36">
        <v>2</v>
      </c>
      <c r="AI36">
        <v>34653059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ROW(Source!A32)</f>
        <v>32</v>
      </c>
      <c r="B37">
        <v>34653084</v>
      </c>
      <c r="C37">
        <v>34653065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445</v>
      </c>
      <c r="J37" t="s">
        <v>6</v>
      </c>
      <c r="K37" t="s">
        <v>446</v>
      </c>
      <c r="L37">
        <v>1191</v>
      </c>
      <c r="N37">
        <v>1013</v>
      </c>
      <c r="O37" t="s">
        <v>419</v>
      </c>
      <c r="P37" t="s">
        <v>419</v>
      </c>
      <c r="Q37">
        <v>1</v>
      </c>
      <c r="X37">
        <v>3.8</v>
      </c>
      <c r="Y37">
        <v>0</v>
      </c>
      <c r="Z37">
        <v>0</v>
      </c>
      <c r="AA37">
        <v>0</v>
      </c>
      <c r="AB37">
        <v>8.86</v>
      </c>
      <c r="AC37">
        <v>0</v>
      </c>
      <c r="AD37">
        <v>1</v>
      </c>
      <c r="AE37">
        <v>1</v>
      </c>
      <c r="AF37" t="s">
        <v>19</v>
      </c>
      <c r="AG37">
        <v>4.5599999999999996</v>
      </c>
      <c r="AH37">
        <v>2</v>
      </c>
      <c r="AI37">
        <v>34653066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ROW(Source!A32)</f>
        <v>32</v>
      </c>
      <c r="B38">
        <v>34653085</v>
      </c>
      <c r="C38">
        <v>34653065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420</v>
      </c>
      <c r="J38" t="s">
        <v>6</v>
      </c>
      <c r="K38" t="s">
        <v>421</v>
      </c>
      <c r="L38">
        <v>1191</v>
      </c>
      <c r="N38">
        <v>1013</v>
      </c>
      <c r="O38" t="s">
        <v>419</v>
      </c>
      <c r="P38" t="s">
        <v>419</v>
      </c>
      <c r="Q38">
        <v>1</v>
      </c>
      <c r="X38">
        <v>0.97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19</v>
      </c>
      <c r="AG38">
        <v>1.1639999999999999</v>
      </c>
      <c r="AH38">
        <v>2</v>
      </c>
      <c r="AI38">
        <v>34653067</v>
      </c>
      <c r="AJ38">
        <v>38</v>
      </c>
      <c r="AK38">
        <v>2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ROW(Source!A32)</f>
        <v>32</v>
      </c>
      <c r="B39">
        <v>34653086</v>
      </c>
      <c r="C39">
        <v>34653065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422</v>
      </c>
      <c r="J39" t="s">
        <v>423</v>
      </c>
      <c r="K39" t="s">
        <v>424</v>
      </c>
      <c r="L39">
        <v>1368</v>
      </c>
      <c r="N39">
        <v>1011</v>
      </c>
      <c r="O39" t="s">
        <v>425</v>
      </c>
      <c r="P39" t="s">
        <v>425</v>
      </c>
      <c r="Q39">
        <v>1</v>
      </c>
      <c r="X39">
        <v>0.78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19</v>
      </c>
      <c r="AG39">
        <v>0.93599999999999994</v>
      </c>
      <c r="AH39">
        <v>2</v>
      </c>
      <c r="AI39">
        <v>34653068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ROW(Source!A32)</f>
        <v>32</v>
      </c>
      <c r="B40">
        <v>34653087</v>
      </c>
      <c r="C40">
        <v>34653065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426</v>
      </c>
      <c r="J40" t="s">
        <v>427</v>
      </c>
      <c r="K40" t="s">
        <v>428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X40">
        <v>0.19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19</v>
      </c>
      <c r="AG40">
        <v>0.22799999999999998</v>
      </c>
      <c r="AH40">
        <v>2</v>
      </c>
      <c r="AI40">
        <v>34653069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ROW(Source!A32)</f>
        <v>32</v>
      </c>
      <c r="B41">
        <v>34653088</v>
      </c>
      <c r="C41">
        <v>34653065</v>
      </c>
      <c r="D41">
        <v>31444692</v>
      </c>
      <c r="E41">
        <v>1</v>
      </c>
      <c r="F41">
        <v>1</v>
      </c>
      <c r="G41">
        <v>1</v>
      </c>
      <c r="H41">
        <v>3</v>
      </c>
      <c r="I41" t="s">
        <v>196</v>
      </c>
      <c r="J41" t="s">
        <v>46</v>
      </c>
      <c r="K41" t="s">
        <v>197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0.1</v>
      </c>
      <c r="Y41">
        <v>14.4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0.1</v>
      </c>
      <c r="AH41">
        <v>3</v>
      </c>
      <c r="AI41">
        <v>-1</v>
      </c>
      <c r="AJ41" t="s">
        <v>6</v>
      </c>
      <c r="AK41">
        <v>4</v>
      </c>
      <c r="AL41">
        <v>-1.4400000000000002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ROW(Source!A32)</f>
        <v>32</v>
      </c>
      <c r="B42">
        <v>34653089</v>
      </c>
      <c r="C42">
        <v>34653065</v>
      </c>
      <c r="D42">
        <v>31444700</v>
      </c>
      <c r="E42">
        <v>1</v>
      </c>
      <c r="F42">
        <v>1</v>
      </c>
      <c r="G42">
        <v>1</v>
      </c>
      <c r="H42">
        <v>3</v>
      </c>
      <c r="I42" t="s">
        <v>479</v>
      </c>
      <c r="J42" t="s">
        <v>53</v>
      </c>
      <c r="K42" t="s">
        <v>480</v>
      </c>
      <c r="L42">
        <v>1348</v>
      </c>
      <c r="N42">
        <v>1009</v>
      </c>
      <c r="O42" t="s">
        <v>72</v>
      </c>
      <c r="P42" t="s">
        <v>72</v>
      </c>
      <c r="Q42">
        <v>1000</v>
      </c>
      <c r="X42">
        <v>3.0000000000000001E-5</v>
      </c>
      <c r="Y42">
        <v>9661.5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3.0000000000000001E-5</v>
      </c>
      <c r="AH42">
        <v>3</v>
      </c>
      <c r="AI42">
        <v>-1</v>
      </c>
      <c r="AJ42" t="s">
        <v>6</v>
      </c>
      <c r="AK42">
        <v>4</v>
      </c>
      <c r="AL42">
        <v>-0.28984500000000002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34653090</v>
      </c>
      <c r="C43">
        <v>34653065</v>
      </c>
      <c r="D43">
        <v>31449050</v>
      </c>
      <c r="E43">
        <v>1</v>
      </c>
      <c r="F43">
        <v>1</v>
      </c>
      <c r="G43">
        <v>1</v>
      </c>
      <c r="H43">
        <v>3</v>
      </c>
      <c r="I43" t="s">
        <v>481</v>
      </c>
      <c r="J43" t="s">
        <v>57</v>
      </c>
      <c r="K43" t="s">
        <v>258</v>
      </c>
      <c r="L43">
        <v>1348</v>
      </c>
      <c r="N43">
        <v>1009</v>
      </c>
      <c r="O43" t="s">
        <v>72</v>
      </c>
      <c r="P43" t="s">
        <v>72</v>
      </c>
      <c r="Q43">
        <v>1000</v>
      </c>
      <c r="X43">
        <v>0</v>
      </c>
      <c r="Y43">
        <v>9040.01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6</v>
      </c>
      <c r="AG43">
        <v>0</v>
      </c>
      <c r="AH43">
        <v>3</v>
      </c>
      <c r="AI43">
        <v>-1</v>
      </c>
      <c r="AJ43" t="s">
        <v>6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34653091</v>
      </c>
      <c r="C44">
        <v>34653065</v>
      </c>
      <c r="D44">
        <v>31450127</v>
      </c>
      <c r="E44">
        <v>1</v>
      </c>
      <c r="F44">
        <v>1</v>
      </c>
      <c r="G44">
        <v>1</v>
      </c>
      <c r="H44">
        <v>3</v>
      </c>
      <c r="I44" t="s">
        <v>60</v>
      </c>
      <c r="J44" t="s">
        <v>63</v>
      </c>
      <c r="K44" t="s">
        <v>61</v>
      </c>
      <c r="L44">
        <v>1346</v>
      </c>
      <c r="N44">
        <v>1009</v>
      </c>
      <c r="O44" t="s">
        <v>62</v>
      </c>
      <c r="P44" t="s">
        <v>62</v>
      </c>
      <c r="Q44">
        <v>1</v>
      </c>
      <c r="X44">
        <v>0.02</v>
      </c>
      <c r="Y44">
        <v>1.82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34653073</v>
      </c>
      <c r="AJ44">
        <v>41</v>
      </c>
      <c r="AK44">
        <v>3</v>
      </c>
      <c r="AL44">
        <v>-3.6400000000000002E-2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ROW(Source!A32)</f>
        <v>32</v>
      </c>
      <c r="B45">
        <v>34653092</v>
      </c>
      <c r="C45">
        <v>34653065</v>
      </c>
      <c r="D45">
        <v>31453451</v>
      </c>
      <c r="E45">
        <v>1</v>
      </c>
      <c r="F45">
        <v>1</v>
      </c>
      <c r="G45">
        <v>1</v>
      </c>
      <c r="H45">
        <v>3</v>
      </c>
      <c r="I45" t="s">
        <v>66</v>
      </c>
      <c r="J45" t="s">
        <v>68</v>
      </c>
      <c r="K45" t="s">
        <v>67</v>
      </c>
      <c r="L45">
        <v>1354</v>
      </c>
      <c r="N45">
        <v>1010</v>
      </c>
      <c r="O45" t="s">
        <v>45</v>
      </c>
      <c r="P45" t="s">
        <v>45</v>
      </c>
      <c r="Q45">
        <v>1</v>
      </c>
      <c r="X45">
        <v>0</v>
      </c>
      <c r="Y45">
        <v>3358.74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34653074</v>
      </c>
      <c r="AJ45">
        <v>42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34653093</v>
      </c>
      <c r="C46">
        <v>34653065</v>
      </c>
      <c r="D46">
        <v>31443366</v>
      </c>
      <c r="E46">
        <v>17</v>
      </c>
      <c r="F46">
        <v>1</v>
      </c>
      <c r="G46">
        <v>1</v>
      </c>
      <c r="H46">
        <v>3</v>
      </c>
      <c r="I46" t="s">
        <v>70</v>
      </c>
      <c r="J46" t="s">
        <v>6</v>
      </c>
      <c r="K46" t="s">
        <v>71</v>
      </c>
      <c r="L46">
        <v>1348</v>
      </c>
      <c r="N46">
        <v>1009</v>
      </c>
      <c r="O46" t="s">
        <v>72</v>
      </c>
      <c r="P46" t="s">
        <v>72</v>
      </c>
      <c r="Q46">
        <v>1000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 t="s">
        <v>6</v>
      </c>
      <c r="AG46">
        <v>0</v>
      </c>
      <c r="AH46">
        <v>2</v>
      </c>
      <c r="AI46">
        <v>34653075</v>
      </c>
      <c r="AJ46">
        <v>43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34653094</v>
      </c>
      <c r="C47">
        <v>34653065</v>
      </c>
      <c r="D47">
        <v>31440934</v>
      </c>
      <c r="E47">
        <v>17</v>
      </c>
      <c r="F47">
        <v>1</v>
      </c>
      <c r="G47">
        <v>1</v>
      </c>
      <c r="H47">
        <v>3</v>
      </c>
      <c r="I47" t="s">
        <v>76</v>
      </c>
      <c r="J47" t="s">
        <v>6</v>
      </c>
      <c r="K47" t="s">
        <v>77</v>
      </c>
      <c r="L47">
        <v>1346</v>
      </c>
      <c r="N47">
        <v>1009</v>
      </c>
      <c r="O47" t="s">
        <v>62</v>
      </c>
      <c r="P47" t="s">
        <v>62</v>
      </c>
      <c r="Q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6</v>
      </c>
      <c r="AG47">
        <v>0</v>
      </c>
      <c r="AH47">
        <v>2</v>
      </c>
      <c r="AI47">
        <v>34653076</v>
      </c>
      <c r="AJ47">
        <v>44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34653095</v>
      </c>
      <c r="C48">
        <v>34653065</v>
      </c>
      <c r="D48">
        <v>31443318</v>
      </c>
      <c r="E48">
        <v>17</v>
      </c>
      <c r="F48">
        <v>1</v>
      </c>
      <c r="G48">
        <v>1</v>
      </c>
      <c r="H48">
        <v>3</v>
      </c>
      <c r="I48" t="s">
        <v>79</v>
      </c>
      <c r="J48" t="s">
        <v>6</v>
      </c>
      <c r="K48" t="s">
        <v>80</v>
      </c>
      <c r="L48">
        <v>1348</v>
      </c>
      <c r="N48">
        <v>1009</v>
      </c>
      <c r="O48" t="s">
        <v>72</v>
      </c>
      <c r="P48" t="s">
        <v>72</v>
      </c>
      <c r="Q48">
        <v>1000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 t="s">
        <v>6</v>
      </c>
      <c r="AG48">
        <v>0</v>
      </c>
      <c r="AH48">
        <v>2</v>
      </c>
      <c r="AI48">
        <v>34653077</v>
      </c>
      <c r="AJ48">
        <v>45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34653096</v>
      </c>
      <c r="C49">
        <v>34653065</v>
      </c>
      <c r="D49">
        <v>31482813</v>
      </c>
      <c r="E49">
        <v>1</v>
      </c>
      <c r="F49">
        <v>1</v>
      </c>
      <c r="G49">
        <v>1</v>
      </c>
      <c r="H49">
        <v>3</v>
      </c>
      <c r="I49" t="s">
        <v>82</v>
      </c>
      <c r="J49" t="s">
        <v>84</v>
      </c>
      <c r="K49" t="s">
        <v>83</v>
      </c>
      <c r="L49">
        <v>1348</v>
      </c>
      <c r="N49">
        <v>1009</v>
      </c>
      <c r="O49" t="s">
        <v>72</v>
      </c>
      <c r="P49" t="s">
        <v>72</v>
      </c>
      <c r="Q49">
        <v>1000</v>
      </c>
      <c r="X49">
        <v>4.0000000000000002E-4</v>
      </c>
      <c r="Y49">
        <v>15707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4.0000000000000002E-4</v>
      </c>
      <c r="AH49">
        <v>2</v>
      </c>
      <c r="AI49">
        <v>34653078</v>
      </c>
      <c r="AJ49">
        <v>46</v>
      </c>
      <c r="AK49">
        <v>3</v>
      </c>
      <c r="AL49">
        <v>-6.2827999999999999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34653097</v>
      </c>
      <c r="C50">
        <v>34653065</v>
      </c>
      <c r="D50">
        <v>31482963</v>
      </c>
      <c r="E50">
        <v>1</v>
      </c>
      <c r="F50">
        <v>1</v>
      </c>
      <c r="G50">
        <v>1</v>
      </c>
      <c r="H50">
        <v>3</v>
      </c>
      <c r="I50" t="s">
        <v>86</v>
      </c>
      <c r="J50" t="s">
        <v>88</v>
      </c>
      <c r="K50" t="s">
        <v>87</v>
      </c>
      <c r="L50">
        <v>1348</v>
      </c>
      <c r="N50">
        <v>1009</v>
      </c>
      <c r="O50" t="s">
        <v>72</v>
      </c>
      <c r="P50" t="s">
        <v>72</v>
      </c>
      <c r="Q50">
        <v>1000</v>
      </c>
      <c r="X50">
        <v>1E-4</v>
      </c>
      <c r="Y50">
        <v>9550.01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1E-4</v>
      </c>
      <c r="AH50">
        <v>2</v>
      </c>
      <c r="AI50">
        <v>34653079</v>
      </c>
      <c r="AJ50">
        <v>47</v>
      </c>
      <c r="AK50">
        <v>3</v>
      </c>
      <c r="AL50">
        <v>-0.9550010000000001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34653098</v>
      </c>
      <c r="C51">
        <v>34653065</v>
      </c>
      <c r="D51">
        <v>31496699</v>
      </c>
      <c r="E51">
        <v>1</v>
      </c>
      <c r="F51">
        <v>1</v>
      </c>
      <c r="G51">
        <v>1</v>
      </c>
      <c r="H51">
        <v>3</v>
      </c>
      <c r="I51" t="s">
        <v>90</v>
      </c>
      <c r="J51" t="s">
        <v>93</v>
      </c>
      <c r="K51" t="s">
        <v>91</v>
      </c>
      <c r="L51">
        <v>1355</v>
      </c>
      <c r="N51">
        <v>1010</v>
      </c>
      <c r="O51" t="s">
        <v>92</v>
      </c>
      <c r="P51" t="s">
        <v>92</v>
      </c>
      <c r="Q51">
        <v>100</v>
      </c>
      <c r="X51">
        <v>0.06</v>
      </c>
      <c r="Y51">
        <v>610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0.06</v>
      </c>
      <c r="AH51">
        <v>2</v>
      </c>
      <c r="AI51">
        <v>34653080</v>
      </c>
      <c r="AJ51">
        <v>48</v>
      </c>
      <c r="AK51">
        <v>3</v>
      </c>
      <c r="AL51">
        <v>-36.6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34653099</v>
      </c>
      <c r="C52">
        <v>34653065</v>
      </c>
      <c r="D52">
        <v>31443118</v>
      </c>
      <c r="E52">
        <v>17</v>
      </c>
      <c r="F52">
        <v>1</v>
      </c>
      <c r="G52">
        <v>1</v>
      </c>
      <c r="H52">
        <v>3</v>
      </c>
      <c r="I52" t="s">
        <v>98</v>
      </c>
      <c r="J52" t="s">
        <v>6</v>
      </c>
      <c r="K52" t="s">
        <v>99</v>
      </c>
      <c r="L52">
        <v>1354</v>
      </c>
      <c r="N52">
        <v>1010</v>
      </c>
      <c r="O52" t="s">
        <v>45</v>
      </c>
      <c r="P52" t="s">
        <v>45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34653081</v>
      </c>
      <c r="AJ52">
        <v>49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34653100</v>
      </c>
      <c r="C53">
        <v>34653065</v>
      </c>
      <c r="D53">
        <v>31443369</v>
      </c>
      <c r="E53">
        <v>17</v>
      </c>
      <c r="F53">
        <v>1</v>
      </c>
      <c r="G53">
        <v>1</v>
      </c>
      <c r="H53">
        <v>3</v>
      </c>
      <c r="I53" t="s">
        <v>101</v>
      </c>
      <c r="J53" t="s">
        <v>6</v>
      </c>
      <c r="K53" t="s">
        <v>102</v>
      </c>
      <c r="L53">
        <v>1354</v>
      </c>
      <c r="N53">
        <v>1010</v>
      </c>
      <c r="O53" t="s">
        <v>45</v>
      </c>
      <c r="P53" t="s">
        <v>45</v>
      </c>
      <c r="Q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2</v>
      </c>
      <c r="AI53">
        <v>34653082</v>
      </c>
      <c r="AJ53">
        <v>50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34653101</v>
      </c>
      <c r="C54">
        <v>34653065</v>
      </c>
      <c r="D54">
        <v>31443336</v>
      </c>
      <c r="E54">
        <v>17</v>
      </c>
      <c r="F54">
        <v>1</v>
      </c>
      <c r="G54">
        <v>1</v>
      </c>
      <c r="H54">
        <v>3</v>
      </c>
      <c r="I54" t="s">
        <v>104</v>
      </c>
      <c r="J54" t="s">
        <v>6</v>
      </c>
      <c r="K54" t="s">
        <v>105</v>
      </c>
      <c r="L54">
        <v>1354</v>
      </c>
      <c r="N54">
        <v>1010</v>
      </c>
      <c r="O54" t="s">
        <v>45</v>
      </c>
      <c r="P54" t="s">
        <v>45</v>
      </c>
      <c r="Q54">
        <v>1</v>
      </c>
      <c r="X54">
        <v>0.1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6</v>
      </c>
      <c r="AG54">
        <v>0.1</v>
      </c>
      <c r="AH54">
        <v>2</v>
      </c>
      <c r="AI54">
        <v>34653083</v>
      </c>
      <c r="AJ54">
        <v>51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34653084</v>
      </c>
      <c r="C55">
        <v>34653065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445</v>
      </c>
      <c r="J55" t="s">
        <v>6</v>
      </c>
      <c r="K55" t="s">
        <v>446</v>
      </c>
      <c r="L55">
        <v>1191</v>
      </c>
      <c r="N55">
        <v>1013</v>
      </c>
      <c r="O55" t="s">
        <v>419</v>
      </c>
      <c r="P55" t="s">
        <v>419</v>
      </c>
      <c r="Q55">
        <v>1</v>
      </c>
      <c r="X55">
        <v>3.8</v>
      </c>
      <c r="Y55">
        <v>0</v>
      </c>
      <c r="Z55">
        <v>0</v>
      </c>
      <c r="AA55">
        <v>0</v>
      </c>
      <c r="AB55">
        <v>8.86</v>
      </c>
      <c r="AC55">
        <v>0</v>
      </c>
      <c r="AD55">
        <v>1</v>
      </c>
      <c r="AE55">
        <v>1</v>
      </c>
      <c r="AF55" t="s">
        <v>19</v>
      </c>
      <c r="AG55">
        <v>4.5599999999999996</v>
      </c>
      <c r="AH55">
        <v>2</v>
      </c>
      <c r="AI55">
        <v>34653066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34653085</v>
      </c>
      <c r="C56">
        <v>34653065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420</v>
      </c>
      <c r="J56" t="s">
        <v>6</v>
      </c>
      <c r="K56" t="s">
        <v>421</v>
      </c>
      <c r="L56">
        <v>1191</v>
      </c>
      <c r="N56">
        <v>1013</v>
      </c>
      <c r="O56" t="s">
        <v>419</v>
      </c>
      <c r="P56" t="s">
        <v>419</v>
      </c>
      <c r="Q56">
        <v>1</v>
      </c>
      <c r="X56">
        <v>0.97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1.1639999999999999</v>
      </c>
      <c r="AH56">
        <v>2</v>
      </c>
      <c r="AI56">
        <v>34653067</v>
      </c>
      <c r="AJ56">
        <v>56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34653086</v>
      </c>
      <c r="C57">
        <v>34653065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422</v>
      </c>
      <c r="J57" t="s">
        <v>423</v>
      </c>
      <c r="K57" t="s">
        <v>424</v>
      </c>
      <c r="L57">
        <v>1368</v>
      </c>
      <c r="N57">
        <v>1011</v>
      </c>
      <c r="O57" t="s">
        <v>425</v>
      </c>
      <c r="P57" t="s">
        <v>425</v>
      </c>
      <c r="Q57">
        <v>1</v>
      </c>
      <c r="X57">
        <v>0.78</v>
      </c>
      <c r="Y57">
        <v>0</v>
      </c>
      <c r="Z57">
        <v>138.54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0.93599999999999994</v>
      </c>
      <c r="AH57">
        <v>2</v>
      </c>
      <c r="AI57">
        <v>34653068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34653087</v>
      </c>
      <c r="C58">
        <v>34653065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426</v>
      </c>
      <c r="J58" t="s">
        <v>427</v>
      </c>
      <c r="K58" t="s">
        <v>428</v>
      </c>
      <c r="L58">
        <v>1368</v>
      </c>
      <c r="N58">
        <v>1011</v>
      </c>
      <c r="O58" t="s">
        <v>425</v>
      </c>
      <c r="P58" t="s">
        <v>425</v>
      </c>
      <c r="Q58">
        <v>1</v>
      </c>
      <c r="X58">
        <v>0.19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0.22799999999999998</v>
      </c>
      <c r="AH58">
        <v>2</v>
      </c>
      <c r="AI58">
        <v>34653069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34653088</v>
      </c>
      <c r="C59">
        <v>34653065</v>
      </c>
      <c r="D59">
        <v>31444692</v>
      </c>
      <c r="E59">
        <v>1</v>
      </c>
      <c r="F59">
        <v>1</v>
      </c>
      <c r="G59">
        <v>1</v>
      </c>
      <c r="H59">
        <v>3</v>
      </c>
      <c r="I59" t="s">
        <v>196</v>
      </c>
      <c r="J59" t="s">
        <v>46</v>
      </c>
      <c r="K59" t="s">
        <v>197</v>
      </c>
      <c r="L59">
        <v>1346</v>
      </c>
      <c r="N59">
        <v>1009</v>
      </c>
      <c r="O59" t="s">
        <v>62</v>
      </c>
      <c r="P59" t="s">
        <v>62</v>
      </c>
      <c r="Q59">
        <v>1</v>
      </c>
      <c r="X59">
        <v>0.1</v>
      </c>
      <c r="Y59">
        <v>14.4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0.1</v>
      </c>
      <c r="AH59">
        <v>3</v>
      </c>
      <c r="AI59">
        <v>-1</v>
      </c>
      <c r="AJ59" t="s">
        <v>6</v>
      </c>
      <c r="AK59">
        <v>4</v>
      </c>
      <c r="AL59">
        <v>-1.4400000000000002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34653089</v>
      </c>
      <c r="C60">
        <v>34653065</v>
      </c>
      <c r="D60">
        <v>31444700</v>
      </c>
      <c r="E60">
        <v>1</v>
      </c>
      <c r="F60">
        <v>1</v>
      </c>
      <c r="G60">
        <v>1</v>
      </c>
      <c r="H60">
        <v>3</v>
      </c>
      <c r="I60" t="s">
        <v>479</v>
      </c>
      <c r="J60" t="s">
        <v>53</v>
      </c>
      <c r="K60" t="s">
        <v>480</v>
      </c>
      <c r="L60">
        <v>1348</v>
      </c>
      <c r="N60">
        <v>1009</v>
      </c>
      <c r="O60" t="s">
        <v>72</v>
      </c>
      <c r="P60" t="s">
        <v>72</v>
      </c>
      <c r="Q60">
        <v>1000</v>
      </c>
      <c r="X60">
        <v>3.0000000000000001E-5</v>
      </c>
      <c r="Y60">
        <v>9661.5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3.0000000000000001E-5</v>
      </c>
      <c r="AH60">
        <v>3</v>
      </c>
      <c r="AI60">
        <v>-1</v>
      </c>
      <c r="AJ60" t="s">
        <v>6</v>
      </c>
      <c r="AK60">
        <v>4</v>
      </c>
      <c r="AL60">
        <v>-0.28984500000000002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34653090</v>
      </c>
      <c r="C61">
        <v>34653065</v>
      </c>
      <c r="D61">
        <v>31449050</v>
      </c>
      <c r="E61">
        <v>1</v>
      </c>
      <c r="F61">
        <v>1</v>
      </c>
      <c r="G61">
        <v>1</v>
      </c>
      <c r="H61">
        <v>3</v>
      </c>
      <c r="I61" t="s">
        <v>481</v>
      </c>
      <c r="J61" t="s">
        <v>57</v>
      </c>
      <c r="K61" t="s">
        <v>258</v>
      </c>
      <c r="L61">
        <v>1348</v>
      </c>
      <c r="N61">
        <v>1009</v>
      </c>
      <c r="O61" t="s">
        <v>72</v>
      </c>
      <c r="P61" t="s">
        <v>72</v>
      </c>
      <c r="Q61">
        <v>1000</v>
      </c>
      <c r="X61">
        <v>0</v>
      </c>
      <c r="Y61">
        <v>9040.01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6</v>
      </c>
      <c r="AG61">
        <v>0</v>
      </c>
      <c r="AH61">
        <v>3</v>
      </c>
      <c r="AI61">
        <v>-1</v>
      </c>
      <c r="AJ61" t="s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34653091</v>
      </c>
      <c r="C62">
        <v>34653065</v>
      </c>
      <c r="D62">
        <v>31450127</v>
      </c>
      <c r="E62">
        <v>1</v>
      </c>
      <c r="F62">
        <v>1</v>
      </c>
      <c r="G62">
        <v>1</v>
      </c>
      <c r="H62">
        <v>3</v>
      </c>
      <c r="I62" t="s">
        <v>60</v>
      </c>
      <c r="J62" t="s">
        <v>63</v>
      </c>
      <c r="K62" t="s">
        <v>61</v>
      </c>
      <c r="L62">
        <v>1346</v>
      </c>
      <c r="N62">
        <v>1009</v>
      </c>
      <c r="O62" t="s">
        <v>62</v>
      </c>
      <c r="P62" t="s">
        <v>62</v>
      </c>
      <c r="Q62">
        <v>1</v>
      </c>
      <c r="X62">
        <v>0.02</v>
      </c>
      <c r="Y62">
        <v>1.82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0.02</v>
      </c>
      <c r="AH62">
        <v>2</v>
      </c>
      <c r="AI62">
        <v>34653073</v>
      </c>
      <c r="AJ62">
        <v>59</v>
      </c>
      <c r="AK62">
        <v>3</v>
      </c>
      <c r="AL62">
        <v>-3.6400000000000002E-2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34653092</v>
      </c>
      <c r="C63">
        <v>34653065</v>
      </c>
      <c r="D63">
        <v>31453451</v>
      </c>
      <c r="E63">
        <v>1</v>
      </c>
      <c r="F63">
        <v>1</v>
      </c>
      <c r="G63">
        <v>1</v>
      </c>
      <c r="H63">
        <v>3</v>
      </c>
      <c r="I63" t="s">
        <v>66</v>
      </c>
      <c r="J63" t="s">
        <v>68</v>
      </c>
      <c r="K63" t="s">
        <v>67</v>
      </c>
      <c r="L63">
        <v>1354</v>
      </c>
      <c r="N63">
        <v>1010</v>
      </c>
      <c r="O63" t="s">
        <v>45</v>
      </c>
      <c r="P63" t="s">
        <v>45</v>
      </c>
      <c r="Q63">
        <v>1</v>
      </c>
      <c r="X63">
        <v>0</v>
      </c>
      <c r="Y63">
        <v>3358.74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34653074</v>
      </c>
      <c r="AJ63">
        <v>60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34653093</v>
      </c>
      <c r="C64">
        <v>34653065</v>
      </c>
      <c r="D64">
        <v>31443366</v>
      </c>
      <c r="E64">
        <v>17</v>
      </c>
      <c r="F64">
        <v>1</v>
      </c>
      <c r="G64">
        <v>1</v>
      </c>
      <c r="H64">
        <v>3</v>
      </c>
      <c r="I64" t="s">
        <v>70</v>
      </c>
      <c r="J64" t="s">
        <v>6</v>
      </c>
      <c r="K64" t="s">
        <v>71</v>
      </c>
      <c r="L64">
        <v>1348</v>
      </c>
      <c r="N64">
        <v>1009</v>
      </c>
      <c r="O64" t="s">
        <v>72</v>
      </c>
      <c r="P64" t="s">
        <v>72</v>
      </c>
      <c r="Q64">
        <v>1000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34653075</v>
      </c>
      <c r="AJ64">
        <v>61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34653094</v>
      </c>
      <c r="C65">
        <v>34653065</v>
      </c>
      <c r="D65">
        <v>31440934</v>
      </c>
      <c r="E65">
        <v>17</v>
      </c>
      <c r="F65">
        <v>1</v>
      </c>
      <c r="G65">
        <v>1</v>
      </c>
      <c r="H65">
        <v>3</v>
      </c>
      <c r="I65" t="s">
        <v>76</v>
      </c>
      <c r="J65" t="s">
        <v>6</v>
      </c>
      <c r="K65" t="s">
        <v>77</v>
      </c>
      <c r="L65">
        <v>1346</v>
      </c>
      <c r="N65">
        <v>1009</v>
      </c>
      <c r="O65" t="s">
        <v>62</v>
      </c>
      <c r="P65" t="s">
        <v>62</v>
      </c>
      <c r="Q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34653076</v>
      </c>
      <c r="AJ65">
        <v>62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34653095</v>
      </c>
      <c r="C66">
        <v>34653065</v>
      </c>
      <c r="D66">
        <v>31443318</v>
      </c>
      <c r="E66">
        <v>17</v>
      </c>
      <c r="F66">
        <v>1</v>
      </c>
      <c r="G66">
        <v>1</v>
      </c>
      <c r="H66">
        <v>3</v>
      </c>
      <c r="I66" t="s">
        <v>79</v>
      </c>
      <c r="J66" t="s">
        <v>6</v>
      </c>
      <c r="K66" t="s">
        <v>80</v>
      </c>
      <c r="L66">
        <v>1348</v>
      </c>
      <c r="N66">
        <v>1009</v>
      </c>
      <c r="O66" t="s">
        <v>72</v>
      </c>
      <c r="P66" t="s">
        <v>72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34653077</v>
      </c>
      <c r="AJ66">
        <v>63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34653096</v>
      </c>
      <c r="C67">
        <v>34653065</v>
      </c>
      <c r="D67">
        <v>31482813</v>
      </c>
      <c r="E67">
        <v>1</v>
      </c>
      <c r="F67">
        <v>1</v>
      </c>
      <c r="G67">
        <v>1</v>
      </c>
      <c r="H67">
        <v>3</v>
      </c>
      <c r="I67" t="s">
        <v>82</v>
      </c>
      <c r="J67" t="s">
        <v>84</v>
      </c>
      <c r="K67" t="s">
        <v>83</v>
      </c>
      <c r="L67">
        <v>1348</v>
      </c>
      <c r="N67">
        <v>1009</v>
      </c>
      <c r="O67" t="s">
        <v>72</v>
      </c>
      <c r="P67" t="s">
        <v>72</v>
      </c>
      <c r="Q67">
        <v>1000</v>
      </c>
      <c r="X67">
        <v>4.0000000000000002E-4</v>
      </c>
      <c r="Y67">
        <v>15707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4.0000000000000002E-4</v>
      </c>
      <c r="AH67">
        <v>2</v>
      </c>
      <c r="AI67">
        <v>34653078</v>
      </c>
      <c r="AJ67">
        <v>64</v>
      </c>
      <c r="AK67">
        <v>3</v>
      </c>
      <c r="AL67">
        <v>-6.2827999999999999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34653097</v>
      </c>
      <c r="C68">
        <v>34653065</v>
      </c>
      <c r="D68">
        <v>31482963</v>
      </c>
      <c r="E68">
        <v>1</v>
      </c>
      <c r="F68">
        <v>1</v>
      </c>
      <c r="G68">
        <v>1</v>
      </c>
      <c r="H68">
        <v>3</v>
      </c>
      <c r="I68" t="s">
        <v>86</v>
      </c>
      <c r="J68" t="s">
        <v>88</v>
      </c>
      <c r="K68" t="s">
        <v>87</v>
      </c>
      <c r="L68">
        <v>1348</v>
      </c>
      <c r="N68">
        <v>1009</v>
      </c>
      <c r="O68" t="s">
        <v>72</v>
      </c>
      <c r="P68" t="s">
        <v>72</v>
      </c>
      <c r="Q68">
        <v>1000</v>
      </c>
      <c r="X68">
        <v>1E-4</v>
      </c>
      <c r="Y68">
        <v>9550.01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1E-4</v>
      </c>
      <c r="AH68">
        <v>2</v>
      </c>
      <c r="AI68">
        <v>34653079</v>
      </c>
      <c r="AJ68">
        <v>65</v>
      </c>
      <c r="AK68">
        <v>3</v>
      </c>
      <c r="AL68">
        <v>-0.9550010000000001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ROW(Source!A33)</f>
        <v>33</v>
      </c>
      <c r="B69">
        <v>34653098</v>
      </c>
      <c r="C69">
        <v>34653065</v>
      </c>
      <c r="D69">
        <v>31496699</v>
      </c>
      <c r="E69">
        <v>1</v>
      </c>
      <c r="F69">
        <v>1</v>
      </c>
      <c r="G69">
        <v>1</v>
      </c>
      <c r="H69">
        <v>3</v>
      </c>
      <c r="I69" t="s">
        <v>90</v>
      </c>
      <c r="J69" t="s">
        <v>93</v>
      </c>
      <c r="K69" t="s">
        <v>91</v>
      </c>
      <c r="L69">
        <v>1355</v>
      </c>
      <c r="N69">
        <v>1010</v>
      </c>
      <c r="O69" t="s">
        <v>92</v>
      </c>
      <c r="P69" t="s">
        <v>92</v>
      </c>
      <c r="Q69">
        <v>100</v>
      </c>
      <c r="X69">
        <v>0.06</v>
      </c>
      <c r="Y69">
        <v>610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0.06</v>
      </c>
      <c r="AH69">
        <v>2</v>
      </c>
      <c r="AI69">
        <v>34653080</v>
      </c>
      <c r="AJ69">
        <v>66</v>
      </c>
      <c r="AK69">
        <v>3</v>
      </c>
      <c r="AL69">
        <v>-36.6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ROW(Source!A33)</f>
        <v>33</v>
      </c>
      <c r="B70">
        <v>34653099</v>
      </c>
      <c r="C70">
        <v>34653065</v>
      </c>
      <c r="D70">
        <v>31443118</v>
      </c>
      <c r="E70">
        <v>17</v>
      </c>
      <c r="F70">
        <v>1</v>
      </c>
      <c r="G70">
        <v>1</v>
      </c>
      <c r="H70">
        <v>3</v>
      </c>
      <c r="I70" t="s">
        <v>98</v>
      </c>
      <c r="J70" t="s">
        <v>6</v>
      </c>
      <c r="K70" t="s">
        <v>99</v>
      </c>
      <c r="L70">
        <v>1354</v>
      </c>
      <c r="N70">
        <v>1010</v>
      </c>
      <c r="O70" t="s">
        <v>45</v>
      </c>
      <c r="P70" t="s">
        <v>45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 t="s">
        <v>6</v>
      </c>
      <c r="AG70">
        <v>0</v>
      </c>
      <c r="AH70">
        <v>2</v>
      </c>
      <c r="AI70">
        <v>34653081</v>
      </c>
      <c r="AJ70">
        <v>67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ROW(Source!A33)</f>
        <v>33</v>
      </c>
      <c r="B71">
        <v>34653100</v>
      </c>
      <c r="C71">
        <v>34653065</v>
      </c>
      <c r="D71">
        <v>31443369</v>
      </c>
      <c r="E71">
        <v>17</v>
      </c>
      <c r="F71">
        <v>1</v>
      </c>
      <c r="G71">
        <v>1</v>
      </c>
      <c r="H71">
        <v>3</v>
      </c>
      <c r="I71" t="s">
        <v>101</v>
      </c>
      <c r="J71" t="s">
        <v>6</v>
      </c>
      <c r="K71" t="s">
        <v>102</v>
      </c>
      <c r="L71">
        <v>1354</v>
      </c>
      <c r="N71">
        <v>1010</v>
      </c>
      <c r="O71" t="s">
        <v>45</v>
      </c>
      <c r="P71" t="s">
        <v>45</v>
      </c>
      <c r="Q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6</v>
      </c>
      <c r="AG71">
        <v>0</v>
      </c>
      <c r="AH71">
        <v>2</v>
      </c>
      <c r="AI71">
        <v>34653082</v>
      </c>
      <c r="AJ71">
        <v>68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ROW(Source!A33)</f>
        <v>33</v>
      </c>
      <c r="B72">
        <v>34653101</v>
      </c>
      <c r="C72">
        <v>34653065</v>
      </c>
      <c r="D72">
        <v>31443336</v>
      </c>
      <c r="E72">
        <v>17</v>
      </c>
      <c r="F72">
        <v>1</v>
      </c>
      <c r="G72">
        <v>1</v>
      </c>
      <c r="H72">
        <v>3</v>
      </c>
      <c r="I72" t="s">
        <v>104</v>
      </c>
      <c r="J72" t="s">
        <v>6</v>
      </c>
      <c r="K72" t="s">
        <v>105</v>
      </c>
      <c r="L72">
        <v>1354</v>
      </c>
      <c r="N72">
        <v>1010</v>
      </c>
      <c r="O72" t="s">
        <v>45</v>
      </c>
      <c r="P72" t="s">
        <v>45</v>
      </c>
      <c r="Q72">
        <v>1</v>
      </c>
      <c r="X72">
        <v>0.1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 t="s">
        <v>6</v>
      </c>
      <c r="AG72">
        <v>0.1</v>
      </c>
      <c r="AH72">
        <v>2</v>
      </c>
      <c r="AI72">
        <v>34653083</v>
      </c>
      <c r="AJ72">
        <v>69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ROW(Source!A62)</f>
        <v>62</v>
      </c>
      <c r="B73">
        <v>34653136</v>
      </c>
      <c r="C73">
        <v>34653116</v>
      </c>
      <c r="D73">
        <v>31709594</v>
      </c>
      <c r="E73">
        <v>1</v>
      </c>
      <c r="F73">
        <v>1</v>
      </c>
      <c r="G73">
        <v>1</v>
      </c>
      <c r="H73">
        <v>1</v>
      </c>
      <c r="I73" t="s">
        <v>445</v>
      </c>
      <c r="J73" t="s">
        <v>6</v>
      </c>
      <c r="K73" t="s">
        <v>446</v>
      </c>
      <c r="L73">
        <v>1191</v>
      </c>
      <c r="N73">
        <v>1013</v>
      </c>
      <c r="O73" t="s">
        <v>419</v>
      </c>
      <c r="P73" t="s">
        <v>419</v>
      </c>
      <c r="Q73">
        <v>1</v>
      </c>
      <c r="X73">
        <v>7.9</v>
      </c>
      <c r="Y73">
        <v>0</v>
      </c>
      <c r="Z73">
        <v>0</v>
      </c>
      <c r="AA73">
        <v>0</v>
      </c>
      <c r="AB73">
        <v>8.86</v>
      </c>
      <c r="AC73">
        <v>0</v>
      </c>
      <c r="AD73">
        <v>1</v>
      </c>
      <c r="AE73">
        <v>1</v>
      </c>
      <c r="AF73" t="s">
        <v>19</v>
      </c>
      <c r="AG73">
        <v>9.48</v>
      </c>
      <c r="AH73">
        <v>2</v>
      </c>
      <c r="AI73">
        <v>34653117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ROW(Source!A62)</f>
        <v>62</v>
      </c>
      <c r="B74">
        <v>34653137</v>
      </c>
      <c r="C74">
        <v>34653116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420</v>
      </c>
      <c r="J74" t="s">
        <v>6</v>
      </c>
      <c r="K74" t="s">
        <v>421</v>
      </c>
      <c r="L74">
        <v>1191</v>
      </c>
      <c r="N74">
        <v>1013</v>
      </c>
      <c r="O74" t="s">
        <v>419</v>
      </c>
      <c r="P74" t="s">
        <v>419</v>
      </c>
      <c r="Q74">
        <v>1</v>
      </c>
      <c r="X74">
        <v>2.2599999999999998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19</v>
      </c>
      <c r="AG74">
        <v>2.7119999999999997</v>
      </c>
      <c r="AH74">
        <v>2</v>
      </c>
      <c r="AI74">
        <v>34653118</v>
      </c>
      <c r="AJ74">
        <v>74</v>
      </c>
      <c r="AK74">
        <v>2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ROW(Source!A62)</f>
        <v>62</v>
      </c>
      <c r="B75">
        <v>34653138</v>
      </c>
      <c r="C75">
        <v>34653116</v>
      </c>
      <c r="D75">
        <v>31526561</v>
      </c>
      <c r="E75">
        <v>1</v>
      </c>
      <c r="F75">
        <v>1</v>
      </c>
      <c r="G75">
        <v>1</v>
      </c>
      <c r="H75">
        <v>2</v>
      </c>
      <c r="I75" t="s">
        <v>422</v>
      </c>
      <c r="J75" t="s">
        <v>423</v>
      </c>
      <c r="K75" t="s">
        <v>424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X75">
        <v>1.86</v>
      </c>
      <c r="Y75">
        <v>0</v>
      </c>
      <c r="Z75">
        <v>138.54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19</v>
      </c>
      <c r="AG75">
        <v>2.2320000000000002</v>
      </c>
      <c r="AH75">
        <v>2</v>
      </c>
      <c r="AI75">
        <v>34653119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ROW(Source!A62)</f>
        <v>62</v>
      </c>
      <c r="B76">
        <v>34653139</v>
      </c>
      <c r="C76">
        <v>34653116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426</v>
      </c>
      <c r="J76" t="s">
        <v>427</v>
      </c>
      <c r="K76" t="s">
        <v>428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X76">
        <v>0.4</v>
      </c>
      <c r="Y76">
        <v>0</v>
      </c>
      <c r="Z76">
        <v>65.709999999999994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19</v>
      </c>
      <c r="AG76">
        <v>0.48</v>
      </c>
      <c r="AH76">
        <v>2</v>
      </c>
      <c r="AI76">
        <v>34653120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ROW(Source!A62)</f>
        <v>62</v>
      </c>
      <c r="B77">
        <v>34653140</v>
      </c>
      <c r="C77">
        <v>34653116</v>
      </c>
      <c r="D77">
        <v>31444692</v>
      </c>
      <c r="E77">
        <v>1</v>
      </c>
      <c r="F77">
        <v>1</v>
      </c>
      <c r="G77">
        <v>1</v>
      </c>
      <c r="H77">
        <v>3</v>
      </c>
      <c r="I77" t="s">
        <v>196</v>
      </c>
      <c r="J77" t="s">
        <v>46</v>
      </c>
      <c r="K77" t="s">
        <v>197</v>
      </c>
      <c r="L77">
        <v>1346</v>
      </c>
      <c r="N77">
        <v>1009</v>
      </c>
      <c r="O77" t="s">
        <v>62</v>
      </c>
      <c r="P77" t="s">
        <v>62</v>
      </c>
      <c r="Q77">
        <v>1</v>
      </c>
      <c r="X77">
        <v>0.1</v>
      </c>
      <c r="Y77">
        <v>14.4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0.1</v>
      </c>
      <c r="AH77">
        <v>3</v>
      </c>
      <c r="AI77">
        <v>-1</v>
      </c>
      <c r="AJ77" t="s">
        <v>6</v>
      </c>
      <c r="AK77">
        <v>4</v>
      </c>
      <c r="AL77">
        <v>-1.4400000000000002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ROW(Source!A62)</f>
        <v>62</v>
      </c>
      <c r="B78">
        <v>34653141</v>
      </c>
      <c r="C78">
        <v>34653116</v>
      </c>
      <c r="D78">
        <v>31444700</v>
      </c>
      <c r="E78">
        <v>1</v>
      </c>
      <c r="F78">
        <v>1</v>
      </c>
      <c r="G78">
        <v>1</v>
      </c>
      <c r="H78">
        <v>3</v>
      </c>
      <c r="I78" t="s">
        <v>479</v>
      </c>
      <c r="J78" t="s">
        <v>53</v>
      </c>
      <c r="K78" t="s">
        <v>480</v>
      </c>
      <c r="L78">
        <v>1348</v>
      </c>
      <c r="N78">
        <v>1009</v>
      </c>
      <c r="O78" t="s">
        <v>72</v>
      </c>
      <c r="P78" t="s">
        <v>72</v>
      </c>
      <c r="Q78">
        <v>1000</v>
      </c>
      <c r="X78">
        <v>3.0000000000000001E-5</v>
      </c>
      <c r="Y78">
        <v>9661.5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3.0000000000000001E-5</v>
      </c>
      <c r="AH78">
        <v>3</v>
      </c>
      <c r="AI78">
        <v>-1</v>
      </c>
      <c r="AJ78" t="s">
        <v>6</v>
      </c>
      <c r="AK78">
        <v>4</v>
      </c>
      <c r="AL78">
        <v>-0.28984500000000002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ROW(Source!A62)</f>
        <v>62</v>
      </c>
      <c r="B79">
        <v>34653142</v>
      </c>
      <c r="C79">
        <v>34653116</v>
      </c>
      <c r="D79">
        <v>31449050</v>
      </c>
      <c r="E79">
        <v>1</v>
      </c>
      <c r="F79">
        <v>1</v>
      </c>
      <c r="G79">
        <v>1</v>
      </c>
      <c r="H79">
        <v>3</v>
      </c>
      <c r="I79" t="s">
        <v>481</v>
      </c>
      <c r="J79" t="s">
        <v>57</v>
      </c>
      <c r="K79" t="s">
        <v>258</v>
      </c>
      <c r="L79">
        <v>1348</v>
      </c>
      <c r="N79">
        <v>1009</v>
      </c>
      <c r="O79" t="s">
        <v>72</v>
      </c>
      <c r="P79" t="s">
        <v>72</v>
      </c>
      <c r="Q79">
        <v>1000</v>
      </c>
      <c r="X79">
        <v>0</v>
      </c>
      <c r="Y79">
        <v>9040.01</v>
      </c>
      <c r="Z79">
        <v>0</v>
      </c>
      <c r="AA79">
        <v>0</v>
      </c>
      <c r="AB79">
        <v>0</v>
      </c>
      <c r="AC79">
        <v>1</v>
      </c>
      <c r="AD79">
        <v>0</v>
      </c>
      <c r="AE79">
        <v>0</v>
      </c>
      <c r="AF79" t="s">
        <v>6</v>
      </c>
      <c r="AG79">
        <v>0</v>
      </c>
      <c r="AH79">
        <v>3</v>
      </c>
      <c r="AI79">
        <v>-1</v>
      </c>
      <c r="AJ79" t="s">
        <v>6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ROW(Source!A62)</f>
        <v>62</v>
      </c>
      <c r="B80">
        <v>34653143</v>
      </c>
      <c r="C80">
        <v>34653116</v>
      </c>
      <c r="D80">
        <v>31450127</v>
      </c>
      <c r="E80">
        <v>1</v>
      </c>
      <c r="F80">
        <v>1</v>
      </c>
      <c r="G80">
        <v>1</v>
      </c>
      <c r="H80">
        <v>3</v>
      </c>
      <c r="I80" t="s">
        <v>60</v>
      </c>
      <c r="J80" t="s">
        <v>63</v>
      </c>
      <c r="K80" t="s">
        <v>61</v>
      </c>
      <c r="L80">
        <v>1346</v>
      </c>
      <c r="N80">
        <v>1009</v>
      </c>
      <c r="O80" t="s">
        <v>62</v>
      </c>
      <c r="P80" t="s">
        <v>62</v>
      </c>
      <c r="Q80">
        <v>1</v>
      </c>
      <c r="X80">
        <v>0.02</v>
      </c>
      <c r="Y80">
        <v>1.82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0.02</v>
      </c>
      <c r="AH80">
        <v>3</v>
      </c>
      <c r="AI80">
        <v>-1</v>
      </c>
      <c r="AJ80" t="s">
        <v>6</v>
      </c>
      <c r="AK80">
        <v>4</v>
      </c>
      <c r="AL80">
        <v>-3.6400000000000002E-2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ROW(Source!A62)</f>
        <v>62</v>
      </c>
      <c r="B81">
        <v>34653144</v>
      </c>
      <c r="C81">
        <v>34653116</v>
      </c>
      <c r="D81">
        <v>31453451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68</v>
      </c>
      <c r="K81" t="s">
        <v>67</v>
      </c>
      <c r="L81">
        <v>1354</v>
      </c>
      <c r="N81">
        <v>1010</v>
      </c>
      <c r="O81" t="s">
        <v>45</v>
      </c>
      <c r="P81" t="s">
        <v>45</v>
      </c>
      <c r="Q81">
        <v>1</v>
      </c>
      <c r="X81">
        <v>0</v>
      </c>
      <c r="Y81">
        <v>3358.74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3</v>
      </c>
      <c r="AI81">
        <v>-1</v>
      </c>
      <c r="AJ81" t="s">
        <v>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ROW(Source!A62)</f>
        <v>62</v>
      </c>
      <c r="B82">
        <v>34653145</v>
      </c>
      <c r="C82">
        <v>34653116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237</v>
      </c>
      <c r="J82" t="s">
        <v>6</v>
      </c>
      <c r="K82" t="s">
        <v>238</v>
      </c>
      <c r="L82">
        <v>1346</v>
      </c>
      <c r="N82">
        <v>1009</v>
      </c>
      <c r="O82" t="s">
        <v>62</v>
      </c>
      <c r="P82" t="s">
        <v>62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3</v>
      </c>
      <c r="AI82">
        <v>-1</v>
      </c>
      <c r="AJ82" t="s">
        <v>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ROW(Source!A62)</f>
        <v>62</v>
      </c>
      <c r="B83">
        <v>34653146</v>
      </c>
      <c r="C83">
        <v>34653116</v>
      </c>
      <c r="D83">
        <v>31443366</v>
      </c>
      <c r="E83">
        <v>17</v>
      </c>
      <c r="F83">
        <v>1</v>
      </c>
      <c r="G83">
        <v>1</v>
      </c>
      <c r="H83">
        <v>3</v>
      </c>
      <c r="I83" t="s">
        <v>70</v>
      </c>
      <c r="J83" t="s">
        <v>6</v>
      </c>
      <c r="K83" t="s">
        <v>71</v>
      </c>
      <c r="L83">
        <v>1348</v>
      </c>
      <c r="N83">
        <v>1009</v>
      </c>
      <c r="O83" t="s">
        <v>72</v>
      </c>
      <c r="P83" t="s">
        <v>72</v>
      </c>
      <c r="Q83">
        <v>1000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34653127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ROW(Source!A62)</f>
        <v>62</v>
      </c>
      <c r="B84">
        <v>34653147</v>
      </c>
      <c r="C84">
        <v>34653116</v>
      </c>
      <c r="D84">
        <v>31440934</v>
      </c>
      <c r="E84">
        <v>17</v>
      </c>
      <c r="F84">
        <v>1</v>
      </c>
      <c r="G84">
        <v>1</v>
      </c>
      <c r="H84">
        <v>3</v>
      </c>
      <c r="I84" t="s">
        <v>76</v>
      </c>
      <c r="J84" t="s">
        <v>6</v>
      </c>
      <c r="K84" t="s">
        <v>77</v>
      </c>
      <c r="L84">
        <v>1346</v>
      </c>
      <c r="N84">
        <v>1009</v>
      </c>
      <c r="O84" t="s">
        <v>62</v>
      </c>
      <c r="P84" t="s">
        <v>62</v>
      </c>
      <c r="Q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34653128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ROW(Source!A62)</f>
        <v>62</v>
      </c>
      <c r="B85">
        <v>34653148</v>
      </c>
      <c r="C85">
        <v>34653116</v>
      </c>
      <c r="D85">
        <v>31443318</v>
      </c>
      <c r="E85">
        <v>17</v>
      </c>
      <c r="F85">
        <v>1</v>
      </c>
      <c r="G85">
        <v>1</v>
      </c>
      <c r="H85">
        <v>3</v>
      </c>
      <c r="I85" t="s">
        <v>79</v>
      </c>
      <c r="J85" t="s">
        <v>6</v>
      </c>
      <c r="K85" t="s">
        <v>80</v>
      </c>
      <c r="L85">
        <v>1348</v>
      </c>
      <c r="N85">
        <v>1009</v>
      </c>
      <c r="O85" t="s">
        <v>72</v>
      </c>
      <c r="P85" t="s">
        <v>72</v>
      </c>
      <c r="Q85">
        <v>1000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34653129</v>
      </c>
      <c r="AJ85">
        <v>79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ROW(Source!A62)</f>
        <v>62</v>
      </c>
      <c r="B86">
        <v>34653149</v>
      </c>
      <c r="C86">
        <v>34653116</v>
      </c>
      <c r="D86">
        <v>31482813</v>
      </c>
      <c r="E86">
        <v>1</v>
      </c>
      <c r="F86">
        <v>1</v>
      </c>
      <c r="G86">
        <v>1</v>
      </c>
      <c r="H86">
        <v>3</v>
      </c>
      <c r="I86" t="s">
        <v>82</v>
      </c>
      <c r="J86" t="s">
        <v>84</v>
      </c>
      <c r="K86" t="s">
        <v>83</v>
      </c>
      <c r="L86">
        <v>1348</v>
      </c>
      <c r="N86">
        <v>1009</v>
      </c>
      <c r="O86" t="s">
        <v>72</v>
      </c>
      <c r="P86" t="s">
        <v>72</v>
      </c>
      <c r="Q86">
        <v>1000</v>
      </c>
      <c r="X86">
        <v>4.0000000000000002E-4</v>
      </c>
      <c r="Y86">
        <v>15707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4.0000000000000002E-4</v>
      </c>
      <c r="AH86">
        <v>2</v>
      </c>
      <c r="AI86">
        <v>34653130</v>
      </c>
      <c r="AJ86">
        <v>80</v>
      </c>
      <c r="AK86">
        <v>3</v>
      </c>
      <c r="AL86">
        <v>-6.2827999999999999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ROW(Source!A62)</f>
        <v>62</v>
      </c>
      <c r="B87">
        <v>34653150</v>
      </c>
      <c r="C87">
        <v>34653116</v>
      </c>
      <c r="D87">
        <v>31482963</v>
      </c>
      <c r="E87">
        <v>1</v>
      </c>
      <c r="F87">
        <v>1</v>
      </c>
      <c r="G87">
        <v>1</v>
      </c>
      <c r="H87">
        <v>3</v>
      </c>
      <c r="I87" t="s">
        <v>86</v>
      </c>
      <c r="J87" t="s">
        <v>88</v>
      </c>
      <c r="K87" t="s">
        <v>87</v>
      </c>
      <c r="L87">
        <v>1348</v>
      </c>
      <c r="N87">
        <v>1009</v>
      </c>
      <c r="O87" t="s">
        <v>72</v>
      </c>
      <c r="P87" t="s">
        <v>72</v>
      </c>
      <c r="Q87">
        <v>1000</v>
      </c>
      <c r="X87">
        <v>1E-4</v>
      </c>
      <c r="Y87">
        <v>9550.01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1E-4</v>
      </c>
      <c r="AH87">
        <v>2</v>
      </c>
      <c r="AI87">
        <v>34653131</v>
      </c>
      <c r="AJ87">
        <v>81</v>
      </c>
      <c r="AK87">
        <v>3</v>
      </c>
      <c r="AL87">
        <v>-0.9550010000000001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ROW(Source!A62)</f>
        <v>62</v>
      </c>
      <c r="B88">
        <v>34653151</v>
      </c>
      <c r="C88">
        <v>34653116</v>
      </c>
      <c r="D88">
        <v>31496699</v>
      </c>
      <c r="E88">
        <v>1</v>
      </c>
      <c r="F88">
        <v>1</v>
      </c>
      <c r="G88">
        <v>1</v>
      </c>
      <c r="H88">
        <v>3</v>
      </c>
      <c r="I88" t="s">
        <v>90</v>
      </c>
      <c r="J88" t="s">
        <v>93</v>
      </c>
      <c r="K88" t="s">
        <v>91</v>
      </c>
      <c r="L88">
        <v>1355</v>
      </c>
      <c r="N88">
        <v>1010</v>
      </c>
      <c r="O88" t="s">
        <v>92</v>
      </c>
      <c r="P88" t="s">
        <v>92</v>
      </c>
      <c r="Q88">
        <v>100</v>
      </c>
      <c r="X88">
        <v>0.06</v>
      </c>
      <c r="Y88">
        <v>610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0.06</v>
      </c>
      <c r="AH88">
        <v>2</v>
      </c>
      <c r="AI88">
        <v>34653132</v>
      </c>
      <c r="AJ88">
        <v>82</v>
      </c>
      <c r="AK88">
        <v>3</v>
      </c>
      <c r="AL88">
        <v>-36.6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ROW(Source!A62)</f>
        <v>62</v>
      </c>
      <c r="B89">
        <v>34653152</v>
      </c>
      <c r="C89">
        <v>34653116</v>
      </c>
      <c r="D89">
        <v>31443118</v>
      </c>
      <c r="E89">
        <v>17</v>
      </c>
      <c r="F89">
        <v>1</v>
      </c>
      <c r="G89">
        <v>1</v>
      </c>
      <c r="H89">
        <v>3</v>
      </c>
      <c r="I89" t="s">
        <v>98</v>
      </c>
      <c r="J89" t="s">
        <v>6</v>
      </c>
      <c r="K89" t="s">
        <v>99</v>
      </c>
      <c r="L89">
        <v>1354</v>
      </c>
      <c r="N89">
        <v>1010</v>
      </c>
      <c r="O89" t="s">
        <v>45</v>
      </c>
      <c r="P89" t="s">
        <v>45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F89" t="s">
        <v>6</v>
      </c>
      <c r="AG89">
        <v>0</v>
      </c>
      <c r="AH89">
        <v>2</v>
      </c>
      <c r="AI89">
        <v>34653133</v>
      </c>
      <c r="AJ89">
        <v>83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ROW(Source!A62)</f>
        <v>62</v>
      </c>
      <c r="B90">
        <v>34653153</v>
      </c>
      <c r="C90">
        <v>34653116</v>
      </c>
      <c r="D90">
        <v>31443369</v>
      </c>
      <c r="E90">
        <v>17</v>
      </c>
      <c r="F90">
        <v>1</v>
      </c>
      <c r="G90">
        <v>1</v>
      </c>
      <c r="H90">
        <v>3</v>
      </c>
      <c r="I90" t="s">
        <v>101</v>
      </c>
      <c r="J90" t="s">
        <v>6</v>
      </c>
      <c r="K90" t="s">
        <v>102</v>
      </c>
      <c r="L90">
        <v>1354</v>
      </c>
      <c r="N90">
        <v>1010</v>
      </c>
      <c r="O90" t="s">
        <v>45</v>
      </c>
      <c r="P90" t="s">
        <v>45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34653134</v>
      </c>
      <c r="AJ90">
        <v>84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ROW(Source!A62)</f>
        <v>62</v>
      </c>
      <c r="B91">
        <v>34653154</v>
      </c>
      <c r="C91">
        <v>34653116</v>
      </c>
      <c r="D91">
        <v>31443336</v>
      </c>
      <c r="E91">
        <v>17</v>
      </c>
      <c r="F91">
        <v>1</v>
      </c>
      <c r="G91">
        <v>1</v>
      </c>
      <c r="H91">
        <v>3</v>
      </c>
      <c r="I91" t="s">
        <v>104</v>
      </c>
      <c r="J91" t="s">
        <v>6</v>
      </c>
      <c r="K91" t="s">
        <v>105</v>
      </c>
      <c r="L91">
        <v>1354</v>
      </c>
      <c r="N91">
        <v>1010</v>
      </c>
      <c r="O91" t="s">
        <v>45</v>
      </c>
      <c r="P91" t="s">
        <v>45</v>
      </c>
      <c r="Q91">
        <v>1</v>
      </c>
      <c r="X91">
        <v>0.1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 t="s">
        <v>6</v>
      </c>
      <c r="AG91">
        <v>0.1</v>
      </c>
      <c r="AH91">
        <v>2</v>
      </c>
      <c r="AI91">
        <v>34653135</v>
      </c>
      <c r="AJ91">
        <v>85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ROW(Source!A63)</f>
        <v>63</v>
      </c>
      <c r="B92">
        <v>34653136</v>
      </c>
      <c r="C92">
        <v>34653116</v>
      </c>
      <c r="D92">
        <v>31709594</v>
      </c>
      <c r="E92">
        <v>1</v>
      </c>
      <c r="F92">
        <v>1</v>
      </c>
      <c r="G92">
        <v>1</v>
      </c>
      <c r="H92">
        <v>1</v>
      </c>
      <c r="I92" t="s">
        <v>445</v>
      </c>
      <c r="J92" t="s">
        <v>6</v>
      </c>
      <c r="K92" t="s">
        <v>446</v>
      </c>
      <c r="L92">
        <v>1191</v>
      </c>
      <c r="N92">
        <v>1013</v>
      </c>
      <c r="O92" t="s">
        <v>419</v>
      </c>
      <c r="P92" t="s">
        <v>419</v>
      </c>
      <c r="Q92">
        <v>1</v>
      </c>
      <c r="X92">
        <v>7.9</v>
      </c>
      <c r="Y92">
        <v>0</v>
      </c>
      <c r="Z92">
        <v>0</v>
      </c>
      <c r="AA92">
        <v>0</v>
      </c>
      <c r="AB92">
        <v>8.86</v>
      </c>
      <c r="AC92">
        <v>0</v>
      </c>
      <c r="AD92">
        <v>1</v>
      </c>
      <c r="AE92">
        <v>1</v>
      </c>
      <c r="AF92" t="s">
        <v>19</v>
      </c>
      <c r="AG92">
        <v>9.48</v>
      </c>
      <c r="AH92">
        <v>2</v>
      </c>
      <c r="AI92">
        <v>34653117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ROW(Source!A63)</f>
        <v>63</v>
      </c>
      <c r="B93">
        <v>34653137</v>
      </c>
      <c r="C93">
        <v>34653116</v>
      </c>
      <c r="D93">
        <v>31709492</v>
      </c>
      <c r="E93">
        <v>1</v>
      </c>
      <c r="F93">
        <v>1</v>
      </c>
      <c r="G93">
        <v>1</v>
      </c>
      <c r="H93">
        <v>1</v>
      </c>
      <c r="I93" t="s">
        <v>420</v>
      </c>
      <c r="J93" t="s">
        <v>6</v>
      </c>
      <c r="K93" t="s">
        <v>421</v>
      </c>
      <c r="L93">
        <v>1191</v>
      </c>
      <c r="N93">
        <v>1013</v>
      </c>
      <c r="O93" t="s">
        <v>419</v>
      </c>
      <c r="P93" t="s">
        <v>419</v>
      </c>
      <c r="Q93">
        <v>1</v>
      </c>
      <c r="X93">
        <v>2.2599999999999998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19</v>
      </c>
      <c r="AG93">
        <v>2.7119999999999997</v>
      </c>
      <c r="AH93">
        <v>2</v>
      </c>
      <c r="AI93">
        <v>34653118</v>
      </c>
      <c r="AJ93">
        <v>93</v>
      </c>
      <c r="AK93">
        <v>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ROW(Source!A63)</f>
        <v>63</v>
      </c>
      <c r="B94">
        <v>34653138</v>
      </c>
      <c r="C94">
        <v>34653116</v>
      </c>
      <c r="D94">
        <v>31526561</v>
      </c>
      <c r="E94">
        <v>1</v>
      </c>
      <c r="F94">
        <v>1</v>
      </c>
      <c r="G94">
        <v>1</v>
      </c>
      <c r="H94">
        <v>2</v>
      </c>
      <c r="I94" t="s">
        <v>422</v>
      </c>
      <c r="J94" t="s">
        <v>423</v>
      </c>
      <c r="K94" t="s">
        <v>424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X94">
        <v>1.86</v>
      </c>
      <c r="Y94">
        <v>0</v>
      </c>
      <c r="Z94">
        <v>138.54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19</v>
      </c>
      <c r="AG94">
        <v>2.2320000000000002</v>
      </c>
      <c r="AH94">
        <v>2</v>
      </c>
      <c r="AI94">
        <v>34653119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ROW(Source!A63)</f>
        <v>63</v>
      </c>
      <c r="B95">
        <v>34653139</v>
      </c>
      <c r="C95">
        <v>34653116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426</v>
      </c>
      <c r="J95" t="s">
        <v>427</v>
      </c>
      <c r="K95" t="s">
        <v>428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X95">
        <v>0.4</v>
      </c>
      <c r="Y95">
        <v>0</v>
      </c>
      <c r="Z95">
        <v>65.709999999999994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0.48</v>
      </c>
      <c r="AH95">
        <v>2</v>
      </c>
      <c r="AI95">
        <v>34653120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ROW(Source!A63)</f>
        <v>63</v>
      </c>
      <c r="B96">
        <v>34653140</v>
      </c>
      <c r="C96">
        <v>34653116</v>
      </c>
      <c r="D96">
        <v>31444692</v>
      </c>
      <c r="E96">
        <v>1</v>
      </c>
      <c r="F96">
        <v>1</v>
      </c>
      <c r="G96">
        <v>1</v>
      </c>
      <c r="H96">
        <v>3</v>
      </c>
      <c r="I96" t="s">
        <v>196</v>
      </c>
      <c r="J96" t="s">
        <v>46</v>
      </c>
      <c r="K96" t="s">
        <v>197</v>
      </c>
      <c r="L96">
        <v>1346</v>
      </c>
      <c r="N96">
        <v>1009</v>
      </c>
      <c r="O96" t="s">
        <v>62</v>
      </c>
      <c r="P96" t="s">
        <v>62</v>
      </c>
      <c r="Q96">
        <v>1</v>
      </c>
      <c r="X96">
        <v>0.1</v>
      </c>
      <c r="Y96">
        <v>14.4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0.1</v>
      </c>
      <c r="AH96">
        <v>3</v>
      </c>
      <c r="AI96">
        <v>-1</v>
      </c>
      <c r="AJ96" t="s">
        <v>6</v>
      </c>
      <c r="AK96">
        <v>4</v>
      </c>
      <c r="AL96">
        <v>-1.4400000000000002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ROW(Source!A63)</f>
        <v>63</v>
      </c>
      <c r="B97">
        <v>34653141</v>
      </c>
      <c r="C97">
        <v>34653116</v>
      </c>
      <c r="D97">
        <v>31444700</v>
      </c>
      <c r="E97">
        <v>1</v>
      </c>
      <c r="F97">
        <v>1</v>
      </c>
      <c r="G97">
        <v>1</v>
      </c>
      <c r="H97">
        <v>3</v>
      </c>
      <c r="I97" t="s">
        <v>479</v>
      </c>
      <c r="J97" t="s">
        <v>53</v>
      </c>
      <c r="K97" t="s">
        <v>480</v>
      </c>
      <c r="L97">
        <v>1348</v>
      </c>
      <c r="N97">
        <v>1009</v>
      </c>
      <c r="O97" t="s">
        <v>72</v>
      </c>
      <c r="P97" t="s">
        <v>72</v>
      </c>
      <c r="Q97">
        <v>1000</v>
      </c>
      <c r="X97">
        <v>3.0000000000000001E-5</v>
      </c>
      <c r="Y97">
        <v>9661.5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3.0000000000000001E-5</v>
      </c>
      <c r="AH97">
        <v>3</v>
      </c>
      <c r="AI97">
        <v>-1</v>
      </c>
      <c r="AJ97" t="s">
        <v>6</v>
      </c>
      <c r="AK97">
        <v>4</v>
      </c>
      <c r="AL97">
        <v>-0.28984500000000002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ROW(Source!A63)</f>
        <v>63</v>
      </c>
      <c r="B98">
        <v>34653142</v>
      </c>
      <c r="C98">
        <v>34653116</v>
      </c>
      <c r="D98">
        <v>31449050</v>
      </c>
      <c r="E98">
        <v>1</v>
      </c>
      <c r="F98">
        <v>1</v>
      </c>
      <c r="G98">
        <v>1</v>
      </c>
      <c r="H98">
        <v>3</v>
      </c>
      <c r="I98" t="s">
        <v>481</v>
      </c>
      <c r="J98" t="s">
        <v>57</v>
      </c>
      <c r="K98" t="s">
        <v>258</v>
      </c>
      <c r="L98">
        <v>1348</v>
      </c>
      <c r="N98">
        <v>1009</v>
      </c>
      <c r="O98" t="s">
        <v>72</v>
      </c>
      <c r="P98" t="s">
        <v>72</v>
      </c>
      <c r="Q98">
        <v>1000</v>
      </c>
      <c r="X98">
        <v>0</v>
      </c>
      <c r="Y98">
        <v>9040.01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 t="s">
        <v>6</v>
      </c>
      <c r="AG98">
        <v>0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ROW(Source!A63)</f>
        <v>63</v>
      </c>
      <c r="B99">
        <v>34653143</v>
      </c>
      <c r="C99">
        <v>34653116</v>
      </c>
      <c r="D99">
        <v>31450127</v>
      </c>
      <c r="E99">
        <v>1</v>
      </c>
      <c r="F99">
        <v>1</v>
      </c>
      <c r="G99">
        <v>1</v>
      </c>
      <c r="H99">
        <v>3</v>
      </c>
      <c r="I99" t="s">
        <v>60</v>
      </c>
      <c r="J99" t="s">
        <v>63</v>
      </c>
      <c r="K99" t="s">
        <v>61</v>
      </c>
      <c r="L99">
        <v>1346</v>
      </c>
      <c r="N99">
        <v>1009</v>
      </c>
      <c r="O99" t="s">
        <v>62</v>
      </c>
      <c r="P99" t="s">
        <v>62</v>
      </c>
      <c r="Q99">
        <v>1</v>
      </c>
      <c r="X99">
        <v>0.02</v>
      </c>
      <c r="Y99">
        <v>1.82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0.02</v>
      </c>
      <c r="AH99">
        <v>3</v>
      </c>
      <c r="AI99">
        <v>-1</v>
      </c>
      <c r="AJ99" t="s">
        <v>6</v>
      </c>
      <c r="AK99">
        <v>4</v>
      </c>
      <c r="AL99">
        <v>-3.6400000000000002E-2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ROW(Source!A63)</f>
        <v>63</v>
      </c>
      <c r="B100">
        <v>34653144</v>
      </c>
      <c r="C100">
        <v>34653116</v>
      </c>
      <c r="D100">
        <v>31453451</v>
      </c>
      <c r="E100">
        <v>1</v>
      </c>
      <c r="F100">
        <v>1</v>
      </c>
      <c r="G100">
        <v>1</v>
      </c>
      <c r="H100">
        <v>3</v>
      </c>
      <c r="I100" t="s">
        <v>66</v>
      </c>
      <c r="J100" t="s">
        <v>68</v>
      </c>
      <c r="K100" t="s">
        <v>67</v>
      </c>
      <c r="L100">
        <v>1354</v>
      </c>
      <c r="N100">
        <v>1010</v>
      </c>
      <c r="O100" t="s">
        <v>45</v>
      </c>
      <c r="P100" t="s">
        <v>45</v>
      </c>
      <c r="Q100">
        <v>1</v>
      </c>
      <c r="X100">
        <v>0</v>
      </c>
      <c r="Y100">
        <v>3358.74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 t="s">
        <v>6</v>
      </c>
      <c r="AG100">
        <v>0</v>
      </c>
      <c r="AH100">
        <v>3</v>
      </c>
      <c r="AI100">
        <v>-1</v>
      </c>
      <c r="AJ100" t="s">
        <v>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ROW(Source!A63)</f>
        <v>63</v>
      </c>
      <c r="B101">
        <v>34653145</v>
      </c>
      <c r="C101">
        <v>34653116</v>
      </c>
      <c r="D101">
        <v>31441448</v>
      </c>
      <c r="E101">
        <v>17</v>
      </c>
      <c r="F101">
        <v>1</v>
      </c>
      <c r="G101">
        <v>1</v>
      </c>
      <c r="H101">
        <v>3</v>
      </c>
      <c r="I101" t="s">
        <v>237</v>
      </c>
      <c r="J101" t="s">
        <v>6</v>
      </c>
      <c r="K101" t="s">
        <v>238</v>
      </c>
      <c r="L101">
        <v>1346</v>
      </c>
      <c r="N101">
        <v>1009</v>
      </c>
      <c r="O101" t="s">
        <v>62</v>
      </c>
      <c r="P101" t="s">
        <v>62</v>
      </c>
      <c r="Q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3</v>
      </c>
      <c r="AI101">
        <v>-1</v>
      </c>
      <c r="AJ101" t="s">
        <v>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ROW(Source!A63)</f>
        <v>63</v>
      </c>
      <c r="B102">
        <v>34653146</v>
      </c>
      <c r="C102">
        <v>34653116</v>
      </c>
      <c r="D102">
        <v>31443366</v>
      </c>
      <c r="E102">
        <v>17</v>
      </c>
      <c r="F102">
        <v>1</v>
      </c>
      <c r="G102">
        <v>1</v>
      </c>
      <c r="H102">
        <v>3</v>
      </c>
      <c r="I102" t="s">
        <v>70</v>
      </c>
      <c r="J102" t="s">
        <v>6</v>
      </c>
      <c r="K102" t="s">
        <v>71</v>
      </c>
      <c r="L102">
        <v>1348</v>
      </c>
      <c r="N102">
        <v>1009</v>
      </c>
      <c r="O102" t="s">
        <v>72</v>
      </c>
      <c r="P102" t="s">
        <v>72</v>
      </c>
      <c r="Q102">
        <v>1000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34653127</v>
      </c>
      <c r="AJ102">
        <v>96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ROW(Source!A63)</f>
        <v>63</v>
      </c>
      <c r="B103">
        <v>34653147</v>
      </c>
      <c r="C103">
        <v>34653116</v>
      </c>
      <c r="D103">
        <v>31440934</v>
      </c>
      <c r="E103">
        <v>17</v>
      </c>
      <c r="F103">
        <v>1</v>
      </c>
      <c r="G103">
        <v>1</v>
      </c>
      <c r="H103">
        <v>3</v>
      </c>
      <c r="I103" t="s">
        <v>76</v>
      </c>
      <c r="J103" t="s">
        <v>6</v>
      </c>
      <c r="K103" t="s">
        <v>77</v>
      </c>
      <c r="L103">
        <v>1346</v>
      </c>
      <c r="N103">
        <v>1009</v>
      </c>
      <c r="O103" t="s">
        <v>62</v>
      </c>
      <c r="P103" t="s">
        <v>62</v>
      </c>
      <c r="Q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34653128</v>
      </c>
      <c r="AJ103">
        <v>97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ROW(Source!A63)</f>
        <v>63</v>
      </c>
      <c r="B104">
        <v>34653148</v>
      </c>
      <c r="C104">
        <v>34653116</v>
      </c>
      <c r="D104">
        <v>31443318</v>
      </c>
      <c r="E104">
        <v>17</v>
      </c>
      <c r="F104">
        <v>1</v>
      </c>
      <c r="G104">
        <v>1</v>
      </c>
      <c r="H104">
        <v>3</v>
      </c>
      <c r="I104" t="s">
        <v>79</v>
      </c>
      <c r="J104" t="s">
        <v>6</v>
      </c>
      <c r="K104" t="s">
        <v>80</v>
      </c>
      <c r="L104">
        <v>1348</v>
      </c>
      <c r="N104">
        <v>1009</v>
      </c>
      <c r="O104" t="s">
        <v>72</v>
      </c>
      <c r="P104" t="s">
        <v>72</v>
      </c>
      <c r="Q104">
        <v>1000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34653129</v>
      </c>
      <c r="AJ104">
        <v>98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ROW(Source!A63)</f>
        <v>63</v>
      </c>
      <c r="B105">
        <v>34653149</v>
      </c>
      <c r="C105">
        <v>34653116</v>
      </c>
      <c r="D105">
        <v>31482813</v>
      </c>
      <c r="E105">
        <v>1</v>
      </c>
      <c r="F105">
        <v>1</v>
      </c>
      <c r="G105">
        <v>1</v>
      </c>
      <c r="H105">
        <v>3</v>
      </c>
      <c r="I105" t="s">
        <v>82</v>
      </c>
      <c r="J105" t="s">
        <v>84</v>
      </c>
      <c r="K105" t="s">
        <v>83</v>
      </c>
      <c r="L105">
        <v>1348</v>
      </c>
      <c r="N105">
        <v>1009</v>
      </c>
      <c r="O105" t="s">
        <v>72</v>
      </c>
      <c r="P105" t="s">
        <v>72</v>
      </c>
      <c r="Q105">
        <v>1000</v>
      </c>
      <c r="X105">
        <v>4.0000000000000002E-4</v>
      </c>
      <c r="Y105">
        <v>15707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4.0000000000000002E-4</v>
      </c>
      <c r="AH105">
        <v>2</v>
      </c>
      <c r="AI105">
        <v>34653130</v>
      </c>
      <c r="AJ105">
        <v>99</v>
      </c>
      <c r="AK105">
        <v>3</v>
      </c>
      <c r="AL105">
        <v>-6.2827999999999999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ROW(Source!A63)</f>
        <v>63</v>
      </c>
      <c r="B106">
        <v>34653150</v>
      </c>
      <c r="C106">
        <v>34653116</v>
      </c>
      <c r="D106">
        <v>31482963</v>
      </c>
      <c r="E106">
        <v>1</v>
      </c>
      <c r="F106">
        <v>1</v>
      </c>
      <c r="G106">
        <v>1</v>
      </c>
      <c r="H106">
        <v>3</v>
      </c>
      <c r="I106" t="s">
        <v>86</v>
      </c>
      <c r="J106" t="s">
        <v>88</v>
      </c>
      <c r="K106" t="s">
        <v>87</v>
      </c>
      <c r="L106">
        <v>1348</v>
      </c>
      <c r="N106">
        <v>1009</v>
      </c>
      <c r="O106" t="s">
        <v>72</v>
      </c>
      <c r="P106" t="s">
        <v>72</v>
      </c>
      <c r="Q106">
        <v>1000</v>
      </c>
      <c r="X106">
        <v>1E-4</v>
      </c>
      <c r="Y106">
        <v>9550.01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1E-4</v>
      </c>
      <c r="AH106">
        <v>2</v>
      </c>
      <c r="AI106">
        <v>34653131</v>
      </c>
      <c r="AJ106">
        <v>100</v>
      </c>
      <c r="AK106">
        <v>3</v>
      </c>
      <c r="AL106">
        <v>-0.9550010000000001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ROW(Source!A63)</f>
        <v>63</v>
      </c>
      <c r="B107">
        <v>34653151</v>
      </c>
      <c r="C107">
        <v>34653116</v>
      </c>
      <c r="D107">
        <v>31496699</v>
      </c>
      <c r="E107">
        <v>1</v>
      </c>
      <c r="F107">
        <v>1</v>
      </c>
      <c r="G107">
        <v>1</v>
      </c>
      <c r="H107">
        <v>3</v>
      </c>
      <c r="I107" t="s">
        <v>90</v>
      </c>
      <c r="J107" t="s">
        <v>93</v>
      </c>
      <c r="K107" t="s">
        <v>91</v>
      </c>
      <c r="L107">
        <v>1355</v>
      </c>
      <c r="N107">
        <v>1010</v>
      </c>
      <c r="O107" t="s">
        <v>92</v>
      </c>
      <c r="P107" t="s">
        <v>92</v>
      </c>
      <c r="Q107">
        <v>100</v>
      </c>
      <c r="X107">
        <v>0.06</v>
      </c>
      <c r="Y107">
        <v>610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0.06</v>
      </c>
      <c r="AH107">
        <v>2</v>
      </c>
      <c r="AI107">
        <v>34653132</v>
      </c>
      <c r="AJ107">
        <v>101</v>
      </c>
      <c r="AK107">
        <v>3</v>
      </c>
      <c r="AL107">
        <v>-36.6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ROW(Source!A63)</f>
        <v>63</v>
      </c>
      <c r="B108">
        <v>34653152</v>
      </c>
      <c r="C108">
        <v>34653116</v>
      </c>
      <c r="D108">
        <v>31443118</v>
      </c>
      <c r="E108">
        <v>17</v>
      </c>
      <c r="F108">
        <v>1</v>
      </c>
      <c r="G108">
        <v>1</v>
      </c>
      <c r="H108">
        <v>3</v>
      </c>
      <c r="I108" t="s">
        <v>98</v>
      </c>
      <c r="J108" t="s">
        <v>6</v>
      </c>
      <c r="K108" t="s">
        <v>99</v>
      </c>
      <c r="L108">
        <v>1354</v>
      </c>
      <c r="N108">
        <v>1010</v>
      </c>
      <c r="O108" t="s">
        <v>45</v>
      </c>
      <c r="P108" t="s">
        <v>45</v>
      </c>
      <c r="Q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 t="s">
        <v>6</v>
      </c>
      <c r="AG108">
        <v>0</v>
      </c>
      <c r="AH108">
        <v>2</v>
      </c>
      <c r="AI108">
        <v>34653133</v>
      </c>
      <c r="AJ108">
        <v>102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ROW(Source!A63)</f>
        <v>63</v>
      </c>
      <c r="B109">
        <v>34653153</v>
      </c>
      <c r="C109">
        <v>34653116</v>
      </c>
      <c r="D109">
        <v>31443369</v>
      </c>
      <c r="E109">
        <v>17</v>
      </c>
      <c r="F109">
        <v>1</v>
      </c>
      <c r="G109">
        <v>1</v>
      </c>
      <c r="H109">
        <v>3</v>
      </c>
      <c r="I109" t="s">
        <v>101</v>
      </c>
      <c r="J109" t="s">
        <v>6</v>
      </c>
      <c r="K109" t="s">
        <v>102</v>
      </c>
      <c r="L109">
        <v>1354</v>
      </c>
      <c r="N109">
        <v>1010</v>
      </c>
      <c r="O109" t="s">
        <v>45</v>
      </c>
      <c r="P109" t="s">
        <v>45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34653134</v>
      </c>
      <c r="AJ109">
        <v>103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ROW(Source!A63)</f>
        <v>63</v>
      </c>
      <c r="B110">
        <v>34653154</v>
      </c>
      <c r="C110">
        <v>34653116</v>
      </c>
      <c r="D110">
        <v>31443336</v>
      </c>
      <c r="E110">
        <v>17</v>
      </c>
      <c r="F110">
        <v>1</v>
      </c>
      <c r="G110">
        <v>1</v>
      </c>
      <c r="H110">
        <v>3</v>
      </c>
      <c r="I110" t="s">
        <v>104</v>
      </c>
      <c r="J110" t="s">
        <v>6</v>
      </c>
      <c r="K110" t="s">
        <v>105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X110">
        <v>0.1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6</v>
      </c>
      <c r="AG110">
        <v>0.1</v>
      </c>
      <c r="AH110">
        <v>2</v>
      </c>
      <c r="AI110">
        <v>34653135</v>
      </c>
      <c r="AJ110">
        <v>104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ROW(Source!A94)</f>
        <v>94</v>
      </c>
      <c r="B111">
        <v>34653192</v>
      </c>
      <c r="C111">
        <v>34653170</v>
      </c>
      <c r="D111">
        <v>31714816</v>
      </c>
      <c r="E111">
        <v>1</v>
      </c>
      <c r="F111">
        <v>1</v>
      </c>
      <c r="G111">
        <v>1</v>
      </c>
      <c r="H111">
        <v>1</v>
      </c>
      <c r="I111" t="s">
        <v>447</v>
      </c>
      <c r="J111" t="s">
        <v>6</v>
      </c>
      <c r="K111" t="s">
        <v>448</v>
      </c>
      <c r="L111">
        <v>1191</v>
      </c>
      <c r="N111">
        <v>1013</v>
      </c>
      <c r="O111" t="s">
        <v>419</v>
      </c>
      <c r="P111" t="s">
        <v>419</v>
      </c>
      <c r="Q111">
        <v>1</v>
      </c>
      <c r="X111">
        <v>57.23</v>
      </c>
      <c r="Y111">
        <v>0</v>
      </c>
      <c r="Z111">
        <v>0</v>
      </c>
      <c r="AA111">
        <v>0</v>
      </c>
      <c r="AB111">
        <v>9.51</v>
      </c>
      <c r="AC111">
        <v>0</v>
      </c>
      <c r="AD111">
        <v>1</v>
      </c>
      <c r="AE111">
        <v>1</v>
      </c>
      <c r="AF111" t="s">
        <v>19</v>
      </c>
      <c r="AG111">
        <v>68.675999999999988</v>
      </c>
      <c r="AH111">
        <v>2</v>
      </c>
      <c r="AI111">
        <v>34653171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ROW(Source!A94)</f>
        <v>94</v>
      </c>
      <c r="B112">
        <v>34653193</v>
      </c>
      <c r="C112">
        <v>34653170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420</v>
      </c>
      <c r="J112" t="s">
        <v>6</v>
      </c>
      <c r="K112" t="s">
        <v>421</v>
      </c>
      <c r="L112">
        <v>1191</v>
      </c>
      <c r="N112">
        <v>1013</v>
      </c>
      <c r="O112" t="s">
        <v>419</v>
      </c>
      <c r="P112" t="s">
        <v>419</v>
      </c>
      <c r="Q112">
        <v>1</v>
      </c>
      <c r="X112">
        <v>25.24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19</v>
      </c>
      <c r="AG112">
        <v>30.287999999999997</v>
      </c>
      <c r="AH112">
        <v>2</v>
      </c>
      <c r="AI112">
        <v>34653172</v>
      </c>
      <c r="AJ112">
        <v>112</v>
      </c>
      <c r="AK112">
        <v>2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ROW(Source!A94)</f>
        <v>94</v>
      </c>
      <c r="B113">
        <v>34653194</v>
      </c>
      <c r="C113">
        <v>34653170</v>
      </c>
      <c r="D113">
        <v>31527023</v>
      </c>
      <c r="E113">
        <v>1</v>
      </c>
      <c r="F113">
        <v>1</v>
      </c>
      <c r="G113">
        <v>1</v>
      </c>
      <c r="H113">
        <v>2</v>
      </c>
      <c r="I113" t="s">
        <v>431</v>
      </c>
      <c r="J113" t="s">
        <v>432</v>
      </c>
      <c r="K113" t="s">
        <v>433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X113">
        <v>14.82</v>
      </c>
      <c r="Y113">
        <v>0</v>
      </c>
      <c r="Z113">
        <v>82.22</v>
      </c>
      <c r="AA113">
        <v>10.06</v>
      </c>
      <c r="AB113">
        <v>0</v>
      </c>
      <c r="AC113">
        <v>0</v>
      </c>
      <c r="AD113">
        <v>1</v>
      </c>
      <c r="AE113">
        <v>0</v>
      </c>
      <c r="AF113" t="s">
        <v>19</v>
      </c>
      <c r="AG113">
        <v>17.783999999999999</v>
      </c>
      <c r="AH113">
        <v>2</v>
      </c>
      <c r="AI113">
        <v>34653173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ROW(Source!A94)</f>
        <v>94</v>
      </c>
      <c r="B114">
        <v>34653195</v>
      </c>
      <c r="C114">
        <v>34653170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426</v>
      </c>
      <c r="J114" t="s">
        <v>427</v>
      </c>
      <c r="K114" t="s">
        <v>428</v>
      </c>
      <c r="L114">
        <v>1368</v>
      </c>
      <c r="N114">
        <v>1011</v>
      </c>
      <c r="O114" t="s">
        <v>425</v>
      </c>
      <c r="P114" t="s">
        <v>425</v>
      </c>
      <c r="Q114">
        <v>1</v>
      </c>
      <c r="X114">
        <v>2.86</v>
      </c>
      <c r="Y114">
        <v>0</v>
      </c>
      <c r="Z114">
        <v>65.709999999999994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3.4319999999999999</v>
      </c>
      <c r="AH114">
        <v>2</v>
      </c>
      <c r="AI114">
        <v>34653174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ROW(Source!A94)</f>
        <v>94</v>
      </c>
      <c r="B115">
        <v>34653196</v>
      </c>
      <c r="C115">
        <v>34653170</v>
      </c>
      <c r="D115">
        <v>31528255</v>
      </c>
      <c r="E115">
        <v>1</v>
      </c>
      <c r="F115">
        <v>1</v>
      </c>
      <c r="G115">
        <v>1</v>
      </c>
      <c r="H115">
        <v>2</v>
      </c>
      <c r="I115" t="s">
        <v>442</v>
      </c>
      <c r="J115" t="s">
        <v>443</v>
      </c>
      <c r="K115" t="s">
        <v>444</v>
      </c>
      <c r="L115">
        <v>1368</v>
      </c>
      <c r="N115">
        <v>1011</v>
      </c>
      <c r="O115" t="s">
        <v>425</v>
      </c>
      <c r="P115" t="s">
        <v>425</v>
      </c>
      <c r="Q115">
        <v>1</v>
      </c>
      <c r="X115">
        <v>7.56</v>
      </c>
      <c r="Y115">
        <v>0</v>
      </c>
      <c r="Z115">
        <v>74.61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9.0719999999999992</v>
      </c>
      <c r="AH115">
        <v>2</v>
      </c>
      <c r="AI115">
        <v>34653175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ROW(Source!A94)</f>
        <v>94</v>
      </c>
      <c r="B116">
        <v>34653197</v>
      </c>
      <c r="C116">
        <v>34653170</v>
      </c>
      <c r="D116">
        <v>31444641</v>
      </c>
      <c r="E116">
        <v>1</v>
      </c>
      <c r="F116">
        <v>1</v>
      </c>
      <c r="G116">
        <v>1</v>
      </c>
      <c r="H116">
        <v>3</v>
      </c>
      <c r="I116" t="s">
        <v>482</v>
      </c>
      <c r="J116" t="s">
        <v>160</v>
      </c>
      <c r="K116" t="s">
        <v>483</v>
      </c>
      <c r="L116">
        <v>1348</v>
      </c>
      <c r="N116">
        <v>1009</v>
      </c>
      <c r="O116" t="s">
        <v>72</v>
      </c>
      <c r="P116" t="s">
        <v>72</v>
      </c>
      <c r="Q116">
        <v>1000</v>
      </c>
      <c r="X116">
        <v>6.0000000000000002E-5</v>
      </c>
      <c r="Y116">
        <v>6143.8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6.0000000000000002E-5</v>
      </c>
      <c r="AH116">
        <v>3</v>
      </c>
      <c r="AI116">
        <v>-1</v>
      </c>
      <c r="AJ116" t="s">
        <v>6</v>
      </c>
      <c r="AK116">
        <v>4</v>
      </c>
      <c r="AL116">
        <v>-0.36862800000000001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ROW(Source!A94)</f>
        <v>94</v>
      </c>
      <c r="B117">
        <v>34653198</v>
      </c>
      <c r="C117">
        <v>34653170</v>
      </c>
      <c r="D117">
        <v>31444692</v>
      </c>
      <c r="E117">
        <v>1</v>
      </c>
      <c r="F117">
        <v>1</v>
      </c>
      <c r="G117">
        <v>1</v>
      </c>
      <c r="H117">
        <v>3</v>
      </c>
      <c r="I117" t="s">
        <v>196</v>
      </c>
      <c r="J117" t="s">
        <v>46</v>
      </c>
      <c r="K117" t="s">
        <v>197</v>
      </c>
      <c r="L117">
        <v>1346</v>
      </c>
      <c r="N117">
        <v>1009</v>
      </c>
      <c r="O117" t="s">
        <v>62</v>
      </c>
      <c r="P117" t="s">
        <v>62</v>
      </c>
      <c r="Q117">
        <v>1</v>
      </c>
      <c r="X117">
        <v>0.1</v>
      </c>
      <c r="Y117">
        <v>14.4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0.1</v>
      </c>
      <c r="AH117">
        <v>3</v>
      </c>
      <c r="AI117">
        <v>-1</v>
      </c>
      <c r="AJ117" t="s">
        <v>6</v>
      </c>
      <c r="AK117">
        <v>4</v>
      </c>
      <c r="AL117">
        <v>-1.4400000000000002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ROW(Source!A94)</f>
        <v>94</v>
      </c>
      <c r="B118">
        <v>34653199</v>
      </c>
      <c r="C118">
        <v>34653170</v>
      </c>
      <c r="D118">
        <v>31450127</v>
      </c>
      <c r="E118">
        <v>1</v>
      </c>
      <c r="F118">
        <v>1</v>
      </c>
      <c r="G118">
        <v>1</v>
      </c>
      <c r="H118">
        <v>3</v>
      </c>
      <c r="I118" t="s">
        <v>60</v>
      </c>
      <c r="J118" t="s">
        <v>63</v>
      </c>
      <c r="K118" t="s">
        <v>61</v>
      </c>
      <c r="L118">
        <v>1346</v>
      </c>
      <c r="N118">
        <v>1009</v>
      </c>
      <c r="O118" t="s">
        <v>62</v>
      </c>
      <c r="P118" t="s">
        <v>62</v>
      </c>
      <c r="Q118">
        <v>1</v>
      </c>
      <c r="X118">
        <v>0.05</v>
      </c>
      <c r="Y118">
        <v>1.82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0.05</v>
      </c>
      <c r="AH118">
        <v>3</v>
      </c>
      <c r="AI118">
        <v>-1</v>
      </c>
      <c r="AJ118" t="s">
        <v>6</v>
      </c>
      <c r="AK118">
        <v>4</v>
      </c>
      <c r="AL118">
        <v>-9.1000000000000011E-2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ROW(Source!A94)</f>
        <v>94</v>
      </c>
      <c r="B119">
        <v>34653200</v>
      </c>
      <c r="C119">
        <v>34653170</v>
      </c>
      <c r="D119">
        <v>31472946</v>
      </c>
      <c r="E119">
        <v>1</v>
      </c>
      <c r="F119">
        <v>1</v>
      </c>
      <c r="G119">
        <v>1</v>
      </c>
      <c r="H119">
        <v>3</v>
      </c>
      <c r="I119" t="s">
        <v>200</v>
      </c>
      <c r="J119" t="s">
        <v>171</v>
      </c>
      <c r="K119" t="s">
        <v>201</v>
      </c>
      <c r="L119">
        <v>1348</v>
      </c>
      <c r="N119">
        <v>1009</v>
      </c>
      <c r="O119" t="s">
        <v>72</v>
      </c>
      <c r="P119" t="s">
        <v>72</v>
      </c>
      <c r="Q119">
        <v>1000</v>
      </c>
      <c r="X119">
        <v>3.5000000000000001E-3</v>
      </c>
      <c r="Y119">
        <v>29010.49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3.5000000000000001E-3</v>
      </c>
      <c r="AH119">
        <v>3</v>
      </c>
      <c r="AI119">
        <v>-1</v>
      </c>
      <c r="AJ119" t="s">
        <v>6</v>
      </c>
      <c r="AK119">
        <v>4</v>
      </c>
      <c r="AL119">
        <v>-101.536715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ROW(Source!A94)</f>
        <v>94</v>
      </c>
      <c r="B120">
        <v>34653201</v>
      </c>
      <c r="C120">
        <v>34653170</v>
      </c>
      <c r="D120">
        <v>31483792</v>
      </c>
      <c r="E120">
        <v>1</v>
      </c>
      <c r="F120">
        <v>1</v>
      </c>
      <c r="G120">
        <v>1</v>
      </c>
      <c r="H120">
        <v>3</v>
      </c>
      <c r="I120" t="s">
        <v>203</v>
      </c>
      <c r="J120" t="s">
        <v>175</v>
      </c>
      <c r="K120" t="s">
        <v>204</v>
      </c>
      <c r="L120">
        <v>1348</v>
      </c>
      <c r="N120">
        <v>1009</v>
      </c>
      <c r="O120" t="s">
        <v>72</v>
      </c>
      <c r="P120" t="s">
        <v>72</v>
      </c>
      <c r="Q120">
        <v>1000</v>
      </c>
      <c r="X120">
        <v>2.2000000000000001E-4</v>
      </c>
      <c r="Y120">
        <v>6667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2.2000000000000001E-4</v>
      </c>
      <c r="AH120">
        <v>3</v>
      </c>
      <c r="AI120">
        <v>-1</v>
      </c>
      <c r="AJ120" t="s">
        <v>6</v>
      </c>
      <c r="AK120">
        <v>4</v>
      </c>
      <c r="AL120">
        <v>-1.4667400000000002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ROW(Source!A94)</f>
        <v>94</v>
      </c>
      <c r="B121">
        <v>34653202</v>
      </c>
      <c r="C121">
        <v>34653170</v>
      </c>
      <c r="D121">
        <v>31496417</v>
      </c>
      <c r="E121">
        <v>1</v>
      </c>
      <c r="F121">
        <v>1</v>
      </c>
      <c r="G121">
        <v>1</v>
      </c>
      <c r="H121">
        <v>3</v>
      </c>
      <c r="I121" t="s">
        <v>206</v>
      </c>
      <c r="J121" t="s">
        <v>179</v>
      </c>
      <c r="K121" t="s">
        <v>207</v>
      </c>
      <c r="L121">
        <v>1354</v>
      </c>
      <c r="N121">
        <v>1010</v>
      </c>
      <c r="O121" t="s">
        <v>45</v>
      </c>
      <c r="P121" t="s">
        <v>45</v>
      </c>
      <c r="Q121">
        <v>1</v>
      </c>
      <c r="X121">
        <v>3.4</v>
      </c>
      <c r="Y121">
        <v>88.14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3.4</v>
      </c>
      <c r="AH121">
        <v>3</v>
      </c>
      <c r="AI121">
        <v>-1</v>
      </c>
      <c r="AJ121" t="s">
        <v>6</v>
      </c>
      <c r="AK121">
        <v>4</v>
      </c>
      <c r="AL121">
        <v>-299.67599999999999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ROW(Source!A94)</f>
        <v>94</v>
      </c>
      <c r="B122">
        <v>34653203</v>
      </c>
      <c r="C122">
        <v>34653170</v>
      </c>
      <c r="D122">
        <v>31443123</v>
      </c>
      <c r="E122">
        <v>17</v>
      </c>
      <c r="F122">
        <v>1</v>
      </c>
      <c r="G122">
        <v>1</v>
      </c>
      <c r="H122">
        <v>3</v>
      </c>
      <c r="I122" t="s">
        <v>244</v>
      </c>
      <c r="J122" t="s">
        <v>6</v>
      </c>
      <c r="K122" t="s">
        <v>245</v>
      </c>
      <c r="L122">
        <v>1348</v>
      </c>
      <c r="N122">
        <v>1009</v>
      </c>
      <c r="O122" t="s">
        <v>72</v>
      </c>
      <c r="P122" t="s">
        <v>72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3</v>
      </c>
      <c r="AI122">
        <v>-1</v>
      </c>
      <c r="AJ122" t="s">
        <v>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ROW(Source!A94)</f>
        <v>94</v>
      </c>
      <c r="B123">
        <v>34653204</v>
      </c>
      <c r="C123">
        <v>34653170</v>
      </c>
      <c r="D123">
        <v>31443345</v>
      </c>
      <c r="E123">
        <v>17</v>
      </c>
      <c r="F123">
        <v>1</v>
      </c>
      <c r="G123">
        <v>1</v>
      </c>
      <c r="H123">
        <v>3</v>
      </c>
      <c r="I123" t="s">
        <v>484</v>
      </c>
      <c r="J123" t="s">
        <v>6</v>
      </c>
      <c r="K123" t="s">
        <v>485</v>
      </c>
      <c r="L123">
        <v>1348</v>
      </c>
      <c r="N123">
        <v>1009</v>
      </c>
      <c r="O123" t="s">
        <v>72</v>
      </c>
      <c r="P123" t="s">
        <v>72</v>
      </c>
      <c r="Q123">
        <v>1000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3</v>
      </c>
      <c r="AI123">
        <v>-1</v>
      </c>
      <c r="AJ123" t="s">
        <v>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ROW(Source!A94)</f>
        <v>94</v>
      </c>
      <c r="B124">
        <v>34653205</v>
      </c>
      <c r="C124">
        <v>34653170</v>
      </c>
      <c r="D124">
        <v>31443336</v>
      </c>
      <c r="E124">
        <v>17</v>
      </c>
      <c r="F124">
        <v>1</v>
      </c>
      <c r="G124">
        <v>1</v>
      </c>
      <c r="H124">
        <v>3</v>
      </c>
      <c r="I124" t="s">
        <v>104</v>
      </c>
      <c r="J124" t="s">
        <v>6</v>
      </c>
      <c r="K124" t="s">
        <v>486</v>
      </c>
      <c r="L124">
        <v>1348</v>
      </c>
      <c r="N124">
        <v>1009</v>
      </c>
      <c r="O124" t="s">
        <v>72</v>
      </c>
      <c r="P124" t="s">
        <v>72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3</v>
      </c>
      <c r="AI124">
        <v>-1</v>
      </c>
      <c r="AJ124" t="s">
        <v>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ROW(Source!A95)</f>
        <v>95</v>
      </c>
      <c r="B125">
        <v>34653192</v>
      </c>
      <c r="C125">
        <v>34653170</v>
      </c>
      <c r="D125">
        <v>31714816</v>
      </c>
      <c r="E125">
        <v>1</v>
      </c>
      <c r="F125">
        <v>1</v>
      </c>
      <c r="G125">
        <v>1</v>
      </c>
      <c r="H125">
        <v>1</v>
      </c>
      <c r="I125" t="s">
        <v>447</v>
      </c>
      <c r="J125" t="s">
        <v>6</v>
      </c>
      <c r="K125" t="s">
        <v>448</v>
      </c>
      <c r="L125">
        <v>1191</v>
      </c>
      <c r="N125">
        <v>1013</v>
      </c>
      <c r="O125" t="s">
        <v>419</v>
      </c>
      <c r="P125" t="s">
        <v>419</v>
      </c>
      <c r="Q125">
        <v>1</v>
      </c>
      <c r="X125">
        <v>57.23</v>
      </c>
      <c r="Y125">
        <v>0</v>
      </c>
      <c r="Z125">
        <v>0</v>
      </c>
      <c r="AA125">
        <v>0</v>
      </c>
      <c r="AB125">
        <v>9.51</v>
      </c>
      <c r="AC125">
        <v>0</v>
      </c>
      <c r="AD125">
        <v>1</v>
      </c>
      <c r="AE125">
        <v>1</v>
      </c>
      <c r="AF125" t="s">
        <v>19</v>
      </c>
      <c r="AG125">
        <v>68.675999999999988</v>
      </c>
      <c r="AH125">
        <v>2</v>
      </c>
      <c r="AI125">
        <v>34653171</v>
      </c>
      <c r="AJ125">
        <v>132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ROW(Source!A95)</f>
        <v>95</v>
      </c>
      <c r="B126">
        <v>34653193</v>
      </c>
      <c r="C126">
        <v>34653170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420</v>
      </c>
      <c r="J126" t="s">
        <v>6</v>
      </c>
      <c r="K126" t="s">
        <v>421</v>
      </c>
      <c r="L126">
        <v>1191</v>
      </c>
      <c r="N126">
        <v>1013</v>
      </c>
      <c r="O126" t="s">
        <v>419</v>
      </c>
      <c r="P126" t="s">
        <v>419</v>
      </c>
      <c r="Q126">
        <v>1</v>
      </c>
      <c r="X126">
        <v>25.24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19</v>
      </c>
      <c r="AG126">
        <v>30.287999999999997</v>
      </c>
      <c r="AH126">
        <v>2</v>
      </c>
      <c r="AI126">
        <v>34653172</v>
      </c>
      <c r="AJ126">
        <v>133</v>
      </c>
      <c r="AK126">
        <v>2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ROW(Source!A95)</f>
        <v>95</v>
      </c>
      <c r="B127">
        <v>34653194</v>
      </c>
      <c r="C127">
        <v>34653170</v>
      </c>
      <c r="D127">
        <v>31527023</v>
      </c>
      <c r="E127">
        <v>1</v>
      </c>
      <c r="F127">
        <v>1</v>
      </c>
      <c r="G127">
        <v>1</v>
      </c>
      <c r="H127">
        <v>2</v>
      </c>
      <c r="I127" t="s">
        <v>431</v>
      </c>
      <c r="J127" t="s">
        <v>432</v>
      </c>
      <c r="K127" t="s">
        <v>433</v>
      </c>
      <c r="L127">
        <v>1368</v>
      </c>
      <c r="N127">
        <v>1011</v>
      </c>
      <c r="O127" t="s">
        <v>425</v>
      </c>
      <c r="P127" t="s">
        <v>425</v>
      </c>
      <c r="Q127">
        <v>1</v>
      </c>
      <c r="X127">
        <v>14.82</v>
      </c>
      <c r="Y127">
        <v>0</v>
      </c>
      <c r="Z127">
        <v>82.22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19</v>
      </c>
      <c r="AG127">
        <v>17.783999999999999</v>
      </c>
      <c r="AH127">
        <v>2</v>
      </c>
      <c r="AI127">
        <v>34653173</v>
      </c>
      <c r="AJ127">
        <v>134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ROW(Source!A95)</f>
        <v>95</v>
      </c>
      <c r="B128">
        <v>34653195</v>
      </c>
      <c r="C128">
        <v>34653170</v>
      </c>
      <c r="D128">
        <v>31528142</v>
      </c>
      <c r="E128">
        <v>1</v>
      </c>
      <c r="F128">
        <v>1</v>
      </c>
      <c r="G128">
        <v>1</v>
      </c>
      <c r="H128">
        <v>2</v>
      </c>
      <c r="I128" t="s">
        <v>426</v>
      </c>
      <c r="J128" t="s">
        <v>427</v>
      </c>
      <c r="K128" t="s">
        <v>428</v>
      </c>
      <c r="L128">
        <v>1368</v>
      </c>
      <c r="N128">
        <v>1011</v>
      </c>
      <c r="O128" t="s">
        <v>425</v>
      </c>
      <c r="P128" t="s">
        <v>425</v>
      </c>
      <c r="Q128">
        <v>1</v>
      </c>
      <c r="X128">
        <v>2.86</v>
      </c>
      <c r="Y128">
        <v>0</v>
      </c>
      <c r="Z128">
        <v>65.709999999999994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19</v>
      </c>
      <c r="AG128">
        <v>3.4319999999999999</v>
      </c>
      <c r="AH128">
        <v>2</v>
      </c>
      <c r="AI128">
        <v>34653174</v>
      </c>
      <c r="AJ128">
        <v>135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ROW(Source!A95)</f>
        <v>95</v>
      </c>
      <c r="B129">
        <v>34653196</v>
      </c>
      <c r="C129">
        <v>34653170</v>
      </c>
      <c r="D129">
        <v>31528255</v>
      </c>
      <c r="E129">
        <v>1</v>
      </c>
      <c r="F129">
        <v>1</v>
      </c>
      <c r="G129">
        <v>1</v>
      </c>
      <c r="H129">
        <v>2</v>
      </c>
      <c r="I129" t="s">
        <v>442</v>
      </c>
      <c r="J129" t="s">
        <v>443</v>
      </c>
      <c r="K129" t="s">
        <v>444</v>
      </c>
      <c r="L129">
        <v>1368</v>
      </c>
      <c r="N129">
        <v>1011</v>
      </c>
      <c r="O129" t="s">
        <v>425</v>
      </c>
      <c r="P129" t="s">
        <v>425</v>
      </c>
      <c r="Q129">
        <v>1</v>
      </c>
      <c r="X129">
        <v>7.56</v>
      </c>
      <c r="Y129">
        <v>0</v>
      </c>
      <c r="Z129">
        <v>74.61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19</v>
      </c>
      <c r="AG129">
        <v>9.0719999999999992</v>
      </c>
      <c r="AH129">
        <v>2</v>
      </c>
      <c r="AI129">
        <v>34653175</v>
      </c>
      <c r="AJ129">
        <v>136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ROW(Source!A95)</f>
        <v>95</v>
      </c>
      <c r="B130">
        <v>34653197</v>
      </c>
      <c r="C130">
        <v>34653170</v>
      </c>
      <c r="D130">
        <v>31444641</v>
      </c>
      <c r="E130">
        <v>1</v>
      </c>
      <c r="F130">
        <v>1</v>
      </c>
      <c r="G130">
        <v>1</v>
      </c>
      <c r="H130">
        <v>3</v>
      </c>
      <c r="I130" t="s">
        <v>482</v>
      </c>
      <c r="J130" t="s">
        <v>160</v>
      </c>
      <c r="K130" t="s">
        <v>483</v>
      </c>
      <c r="L130">
        <v>1348</v>
      </c>
      <c r="N130">
        <v>1009</v>
      </c>
      <c r="O130" t="s">
        <v>72</v>
      </c>
      <c r="P130" t="s">
        <v>72</v>
      </c>
      <c r="Q130">
        <v>1000</v>
      </c>
      <c r="X130">
        <v>6.0000000000000002E-5</v>
      </c>
      <c r="Y130">
        <v>6143.8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6.0000000000000002E-5</v>
      </c>
      <c r="AH130">
        <v>3</v>
      </c>
      <c r="AI130">
        <v>-1</v>
      </c>
      <c r="AJ130" t="s">
        <v>6</v>
      </c>
      <c r="AK130">
        <v>4</v>
      </c>
      <c r="AL130">
        <v>-0.36862800000000001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ROW(Source!A95)</f>
        <v>95</v>
      </c>
      <c r="B131">
        <v>34653198</v>
      </c>
      <c r="C131">
        <v>34653170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196</v>
      </c>
      <c r="J131" t="s">
        <v>46</v>
      </c>
      <c r="K131" t="s">
        <v>197</v>
      </c>
      <c r="L131">
        <v>1346</v>
      </c>
      <c r="N131">
        <v>1009</v>
      </c>
      <c r="O131" t="s">
        <v>62</v>
      </c>
      <c r="P131" t="s">
        <v>62</v>
      </c>
      <c r="Q131">
        <v>1</v>
      </c>
      <c r="X131">
        <v>0.1</v>
      </c>
      <c r="Y131">
        <v>14.4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0.1</v>
      </c>
      <c r="AH131">
        <v>3</v>
      </c>
      <c r="AI131">
        <v>-1</v>
      </c>
      <c r="AJ131" t="s">
        <v>6</v>
      </c>
      <c r="AK131">
        <v>4</v>
      </c>
      <c r="AL131">
        <v>-1.4400000000000002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ROW(Source!A95)</f>
        <v>95</v>
      </c>
      <c r="B132">
        <v>34653199</v>
      </c>
      <c r="C132">
        <v>34653170</v>
      </c>
      <c r="D132">
        <v>31450127</v>
      </c>
      <c r="E132">
        <v>1</v>
      </c>
      <c r="F132">
        <v>1</v>
      </c>
      <c r="G132">
        <v>1</v>
      </c>
      <c r="H132">
        <v>3</v>
      </c>
      <c r="I132" t="s">
        <v>60</v>
      </c>
      <c r="J132" t="s">
        <v>63</v>
      </c>
      <c r="K132" t="s">
        <v>61</v>
      </c>
      <c r="L132">
        <v>1346</v>
      </c>
      <c r="N132">
        <v>1009</v>
      </c>
      <c r="O132" t="s">
        <v>62</v>
      </c>
      <c r="P132" t="s">
        <v>62</v>
      </c>
      <c r="Q132">
        <v>1</v>
      </c>
      <c r="X132">
        <v>0.05</v>
      </c>
      <c r="Y132">
        <v>1.82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0.05</v>
      </c>
      <c r="AH132">
        <v>3</v>
      </c>
      <c r="AI132">
        <v>-1</v>
      </c>
      <c r="AJ132" t="s">
        <v>6</v>
      </c>
      <c r="AK132">
        <v>4</v>
      </c>
      <c r="AL132">
        <v>-9.1000000000000011E-2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ROW(Source!A95)</f>
        <v>95</v>
      </c>
      <c r="B133">
        <v>34653200</v>
      </c>
      <c r="C133">
        <v>34653170</v>
      </c>
      <c r="D133">
        <v>31472946</v>
      </c>
      <c r="E133">
        <v>1</v>
      </c>
      <c r="F133">
        <v>1</v>
      </c>
      <c r="G133">
        <v>1</v>
      </c>
      <c r="H133">
        <v>3</v>
      </c>
      <c r="I133" t="s">
        <v>200</v>
      </c>
      <c r="J133" t="s">
        <v>171</v>
      </c>
      <c r="K133" t="s">
        <v>201</v>
      </c>
      <c r="L133">
        <v>1348</v>
      </c>
      <c r="N133">
        <v>1009</v>
      </c>
      <c r="O133" t="s">
        <v>72</v>
      </c>
      <c r="P133" t="s">
        <v>72</v>
      </c>
      <c r="Q133">
        <v>1000</v>
      </c>
      <c r="X133">
        <v>3.5000000000000001E-3</v>
      </c>
      <c r="Y133">
        <v>29010.49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3.5000000000000001E-3</v>
      </c>
      <c r="AH133">
        <v>3</v>
      </c>
      <c r="AI133">
        <v>-1</v>
      </c>
      <c r="AJ133" t="s">
        <v>6</v>
      </c>
      <c r="AK133">
        <v>4</v>
      </c>
      <c r="AL133">
        <v>-101.536715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ROW(Source!A95)</f>
        <v>95</v>
      </c>
      <c r="B134">
        <v>34653201</v>
      </c>
      <c r="C134">
        <v>34653170</v>
      </c>
      <c r="D134">
        <v>31483792</v>
      </c>
      <c r="E134">
        <v>1</v>
      </c>
      <c r="F134">
        <v>1</v>
      </c>
      <c r="G134">
        <v>1</v>
      </c>
      <c r="H134">
        <v>3</v>
      </c>
      <c r="I134" t="s">
        <v>203</v>
      </c>
      <c r="J134" t="s">
        <v>175</v>
      </c>
      <c r="K134" t="s">
        <v>204</v>
      </c>
      <c r="L134">
        <v>1348</v>
      </c>
      <c r="N134">
        <v>1009</v>
      </c>
      <c r="O134" t="s">
        <v>72</v>
      </c>
      <c r="P134" t="s">
        <v>72</v>
      </c>
      <c r="Q134">
        <v>1000</v>
      </c>
      <c r="X134">
        <v>2.2000000000000001E-4</v>
      </c>
      <c r="Y134">
        <v>6667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6</v>
      </c>
      <c r="AG134">
        <v>2.2000000000000001E-4</v>
      </c>
      <c r="AH134">
        <v>3</v>
      </c>
      <c r="AI134">
        <v>-1</v>
      </c>
      <c r="AJ134" t="s">
        <v>6</v>
      </c>
      <c r="AK134">
        <v>4</v>
      </c>
      <c r="AL134">
        <v>-1.4667400000000002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ROW(Source!A95)</f>
        <v>95</v>
      </c>
      <c r="B135">
        <v>34653202</v>
      </c>
      <c r="C135">
        <v>34653170</v>
      </c>
      <c r="D135">
        <v>31496417</v>
      </c>
      <c r="E135">
        <v>1</v>
      </c>
      <c r="F135">
        <v>1</v>
      </c>
      <c r="G135">
        <v>1</v>
      </c>
      <c r="H135">
        <v>3</v>
      </c>
      <c r="I135" t="s">
        <v>206</v>
      </c>
      <c r="J135" t="s">
        <v>179</v>
      </c>
      <c r="K135" t="s">
        <v>207</v>
      </c>
      <c r="L135">
        <v>1354</v>
      </c>
      <c r="N135">
        <v>1010</v>
      </c>
      <c r="O135" t="s">
        <v>45</v>
      </c>
      <c r="P135" t="s">
        <v>45</v>
      </c>
      <c r="Q135">
        <v>1</v>
      </c>
      <c r="X135">
        <v>3.4</v>
      </c>
      <c r="Y135">
        <v>88.14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3.4</v>
      </c>
      <c r="AH135">
        <v>3</v>
      </c>
      <c r="AI135">
        <v>-1</v>
      </c>
      <c r="AJ135" t="s">
        <v>6</v>
      </c>
      <c r="AK135">
        <v>4</v>
      </c>
      <c r="AL135">
        <v>-299.67599999999999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ROW(Source!A95)</f>
        <v>95</v>
      </c>
      <c r="B136">
        <v>34653203</v>
      </c>
      <c r="C136">
        <v>34653170</v>
      </c>
      <c r="D136">
        <v>31443123</v>
      </c>
      <c r="E136">
        <v>17</v>
      </c>
      <c r="F136">
        <v>1</v>
      </c>
      <c r="G136">
        <v>1</v>
      </c>
      <c r="H136">
        <v>3</v>
      </c>
      <c r="I136" t="s">
        <v>244</v>
      </c>
      <c r="J136" t="s">
        <v>6</v>
      </c>
      <c r="K136" t="s">
        <v>245</v>
      </c>
      <c r="L136">
        <v>1348</v>
      </c>
      <c r="N136">
        <v>1009</v>
      </c>
      <c r="O136" t="s">
        <v>72</v>
      </c>
      <c r="P136" t="s">
        <v>72</v>
      </c>
      <c r="Q136">
        <v>1000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 t="s">
        <v>6</v>
      </c>
      <c r="AG136">
        <v>0</v>
      </c>
      <c r="AH136">
        <v>3</v>
      </c>
      <c r="AI136">
        <v>-1</v>
      </c>
      <c r="AJ136" t="s">
        <v>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ROW(Source!A95)</f>
        <v>95</v>
      </c>
      <c r="B137">
        <v>34653204</v>
      </c>
      <c r="C137">
        <v>34653170</v>
      </c>
      <c r="D137">
        <v>31443345</v>
      </c>
      <c r="E137">
        <v>17</v>
      </c>
      <c r="F137">
        <v>1</v>
      </c>
      <c r="G137">
        <v>1</v>
      </c>
      <c r="H137">
        <v>3</v>
      </c>
      <c r="I137" t="s">
        <v>484</v>
      </c>
      <c r="J137" t="s">
        <v>6</v>
      </c>
      <c r="K137" t="s">
        <v>485</v>
      </c>
      <c r="L137">
        <v>1348</v>
      </c>
      <c r="N137">
        <v>1009</v>
      </c>
      <c r="O137" t="s">
        <v>72</v>
      </c>
      <c r="P137" t="s">
        <v>72</v>
      </c>
      <c r="Q137">
        <v>1000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 t="s">
        <v>6</v>
      </c>
      <c r="AG137">
        <v>0</v>
      </c>
      <c r="AH137">
        <v>3</v>
      </c>
      <c r="AI137">
        <v>-1</v>
      </c>
      <c r="AJ137" t="s">
        <v>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ROW(Source!A95)</f>
        <v>95</v>
      </c>
      <c r="B138">
        <v>34653205</v>
      </c>
      <c r="C138">
        <v>34653170</v>
      </c>
      <c r="D138">
        <v>31443336</v>
      </c>
      <c r="E138">
        <v>17</v>
      </c>
      <c r="F138">
        <v>1</v>
      </c>
      <c r="G138">
        <v>1</v>
      </c>
      <c r="H138">
        <v>3</v>
      </c>
      <c r="I138" t="s">
        <v>104</v>
      </c>
      <c r="J138" t="s">
        <v>6</v>
      </c>
      <c r="K138" t="s">
        <v>486</v>
      </c>
      <c r="L138">
        <v>1348</v>
      </c>
      <c r="N138">
        <v>1009</v>
      </c>
      <c r="O138" t="s">
        <v>72</v>
      </c>
      <c r="P138" t="s">
        <v>72</v>
      </c>
      <c r="Q138">
        <v>1000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3</v>
      </c>
      <c r="AI138">
        <v>-1</v>
      </c>
      <c r="AJ138" t="s">
        <v>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ROW(Source!A128)</f>
        <v>128</v>
      </c>
      <c r="B139">
        <v>34653233</v>
      </c>
      <c r="C139">
        <v>34653222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449</v>
      </c>
      <c r="J139" t="s">
        <v>6</v>
      </c>
      <c r="K139" t="s">
        <v>450</v>
      </c>
      <c r="L139">
        <v>1191</v>
      </c>
      <c r="N139">
        <v>1013</v>
      </c>
      <c r="O139" t="s">
        <v>419</v>
      </c>
      <c r="P139" t="s">
        <v>419</v>
      </c>
      <c r="Q139">
        <v>1</v>
      </c>
      <c r="X139">
        <v>2.42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19</v>
      </c>
      <c r="AG139">
        <v>2.9039999999999999</v>
      </c>
      <c r="AH139">
        <v>2</v>
      </c>
      <c r="AI139">
        <v>34653223</v>
      </c>
      <c r="AJ139">
        <v>153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ROW(Source!A128)</f>
        <v>128</v>
      </c>
      <c r="B140">
        <v>34653234</v>
      </c>
      <c r="C140">
        <v>34653222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420</v>
      </c>
      <c r="J140" t="s">
        <v>6</v>
      </c>
      <c r="K140" t="s">
        <v>421</v>
      </c>
      <c r="L140">
        <v>1191</v>
      </c>
      <c r="N140">
        <v>1013</v>
      </c>
      <c r="O140" t="s">
        <v>419</v>
      </c>
      <c r="P140" t="s">
        <v>419</v>
      </c>
      <c r="Q140">
        <v>1</v>
      </c>
      <c r="X140">
        <v>1.31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19</v>
      </c>
      <c r="AG140">
        <v>1.5720000000000001</v>
      </c>
      <c r="AH140">
        <v>2</v>
      </c>
      <c r="AI140">
        <v>34653224</v>
      </c>
      <c r="AJ140">
        <v>154</v>
      </c>
      <c r="AK140">
        <v>2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ROW(Source!A128)</f>
        <v>128</v>
      </c>
      <c r="B141">
        <v>34653235</v>
      </c>
      <c r="C141">
        <v>34653222</v>
      </c>
      <c r="D141">
        <v>31527023</v>
      </c>
      <c r="E141">
        <v>1</v>
      </c>
      <c r="F141">
        <v>1</v>
      </c>
      <c r="G141">
        <v>1</v>
      </c>
      <c r="H141">
        <v>2</v>
      </c>
      <c r="I141" t="s">
        <v>431</v>
      </c>
      <c r="J141" t="s">
        <v>432</v>
      </c>
      <c r="K141" t="s">
        <v>433</v>
      </c>
      <c r="L141">
        <v>1368</v>
      </c>
      <c r="N141">
        <v>1011</v>
      </c>
      <c r="O141" t="s">
        <v>425</v>
      </c>
      <c r="P141" t="s">
        <v>425</v>
      </c>
      <c r="Q141">
        <v>1</v>
      </c>
      <c r="X141">
        <v>1.19</v>
      </c>
      <c r="Y141">
        <v>0</v>
      </c>
      <c r="Z141">
        <v>82.22</v>
      </c>
      <c r="AA141">
        <v>10.06</v>
      </c>
      <c r="AB141">
        <v>0</v>
      </c>
      <c r="AC141">
        <v>0</v>
      </c>
      <c r="AD141">
        <v>1</v>
      </c>
      <c r="AE141">
        <v>0</v>
      </c>
      <c r="AF141" t="s">
        <v>19</v>
      </c>
      <c r="AG141">
        <v>1.4279999999999999</v>
      </c>
      <c r="AH141">
        <v>2</v>
      </c>
      <c r="AI141">
        <v>34653225</v>
      </c>
      <c r="AJ141">
        <v>155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ROW(Source!A128)</f>
        <v>128</v>
      </c>
      <c r="B142">
        <v>34653236</v>
      </c>
      <c r="C142">
        <v>34653222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426</v>
      </c>
      <c r="J142" t="s">
        <v>427</v>
      </c>
      <c r="K142" t="s">
        <v>428</v>
      </c>
      <c r="L142">
        <v>1368</v>
      </c>
      <c r="N142">
        <v>1011</v>
      </c>
      <c r="O142" t="s">
        <v>425</v>
      </c>
      <c r="P142" t="s">
        <v>425</v>
      </c>
      <c r="Q142">
        <v>1</v>
      </c>
      <c r="X142">
        <v>0.12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19</v>
      </c>
      <c r="AG142">
        <v>0.14399999999999999</v>
      </c>
      <c r="AH142">
        <v>2</v>
      </c>
      <c r="AI142">
        <v>34653226</v>
      </c>
      <c r="AJ142">
        <v>156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ROW(Source!A128)</f>
        <v>128</v>
      </c>
      <c r="B143">
        <v>34653237</v>
      </c>
      <c r="C143">
        <v>34653222</v>
      </c>
      <c r="D143">
        <v>31444641</v>
      </c>
      <c r="E143">
        <v>1</v>
      </c>
      <c r="F143">
        <v>1</v>
      </c>
      <c r="G143">
        <v>1</v>
      </c>
      <c r="H143">
        <v>3</v>
      </c>
      <c r="I143" t="s">
        <v>482</v>
      </c>
      <c r="J143" t="s">
        <v>160</v>
      </c>
      <c r="K143" t="s">
        <v>483</v>
      </c>
      <c r="L143">
        <v>1348</v>
      </c>
      <c r="N143">
        <v>1009</v>
      </c>
      <c r="O143" t="s">
        <v>72</v>
      </c>
      <c r="P143" t="s">
        <v>72</v>
      </c>
      <c r="Q143">
        <v>1000</v>
      </c>
      <c r="X143">
        <v>6.0000000000000002E-5</v>
      </c>
      <c r="Y143">
        <v>6143.8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6.0000000000000002E-5</v>
      </c>
      <c r="AH143">
        <v>3</v>
      </c>
      <c r="AI143">
        <v>-1</v>
      </c>
      <c r="AJ143" t="s">
        <v>6</v>
      </c>
      <c r="AK143">
        <v>4</v>
      </c>
      <c r="AL143">
        <v>-0.36862800000000001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ROW(Source!A128)</f>
        <v>128</v>
      </c>
      <c r="B144">
        <v>34653238</v>
      </c>
      <c r="C144">
        <v>34653222</v>
      </c>
      <c r="D144">
        <v>31444692</v>
      </c>
      <c r="E144">
        <v>1</v>
      </c>
      <c r="F144">
        <v>1</v>
      </c>
      <c r="G144">
        <v>1</v>
      </c>
      <c r="H144">
        <v>3</v>
      </c>
      <c r="I144" t="s">
        <v>196</v>
      </c>
      <c r="J144" t="s">
        <v>46</v>
      </c>
      <c r="K144" t="s">
        <v>197</v>
      </c>
      <c r="L144">
        <v>1346</v>
      </c>
      <c r="N144">
        <v>1009</v>
      </c>
      <c r="O144" t="s">
        <v>62</v>
      </c>
      <c r="P144" t="s">
        <v>62</v>
      </c>
      <c r="Q144">
        <v>1</v>
      </c>
      <c r="X144">
        <v>0.1</v>
      </c>
      <c r="Y144">
        <v>14.4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0.1</v>
      </c>
      <c r="AH144">
        <v>2</v>
      </c>
      <c r="AI144">
        <v>34653228</v>
      </c>
      <c r="AJ144">
        <v>157</v>
      </c>
      <c r="AK144">
        <v>3</v>
      </c>
      <c r="AL144">
        <v>-1.4400000000000002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ROW(Source!A128)</f>
        <v>128</v>
      </c>
      <c r="B145">
        <v>34653239</v>
      </c>
      <c r="C145">
        <v>34653222</v>
      </c>
      <c r="D145">
        <v>31450127</v>
      </c>
      <c r="E145">
        <v>1</v>
      </c>
      <c r="F145">
        <v>1</v>
      </c>
      <c r="G145">
        <v>1</v>
      </c>
      <c r="H145">
        <v>3</v>
      </c>
      <c r="I145" t="s">
        <v>60</v>
      </c>
      <c r="J145" t="s">
        <v>63</v>
      </c>
      <c r="K145" t="s">
        <v>61</v>
      </c>
      <c r="L145">
        <v>1346</v>
      </c>
      <c r="N145">
        <v>1009</v>
      </c>
      <c r="O145" t="s">
        <v>62</v>
      </c>
      <c r="P145" t="s">
        <v>62</v>
      </c>
      <c r="Q145">
        <v>1</v>
      </c>
      <c r="X145">
        <v>0.05</v>
      </c>
      <c r="Y145">
        <v>1.82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0.05</v>
      </c>
      <c r="AH145">
        <v>2</v>
      </c>
      <c r="AI145">
        <v>34653229</v>
      </c>
      <c r="AJ145">
        <v>158</v>
      </c>
      <c r="AK145">
        <v>3</v>
      </c>
      <c r="AL145">
        <v>-9.1000000000000011E-2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ROW(Source!A128)</f>
        <v>128</v>
      </c>
      <c r="B146">
        <v>34653240</v>
      </c>
      <c r="C146">
        <v>34653222</v>
      </c>
      <c r="D146">
        <v>31472946</v>
      </c>
      <c r="E146">
        <v>1</v>
      </c>
      <c r="F146">
        <v>1</v>
      </c>
      <c r="G146">
        <v>1</v>
      </c>
      <c r="H146">
        <v>3</v>
      </c>
      <c r="I146" t="s">
        <v>200</v>
      </c>
      <c r="J146" t="s">
        <v>171</v>
      </c>
      <c r="K146" t="s">
        <v>201</v>
      </c>
      <c r="L146">
        <v>1348</v>
      </c>
      <c r="N146">
        <v>1009</v>
      </c>
      <c r="O146" t="s">
        <v>72</v>
      </c>
      <c r="P146" t="s">
        <v>72</v>
      </c>
      <c r="Q146">
        <v>1000</v>
      </c>
      <c r="X146">
        <v>4.0000000000000002E-4</v>
      </c>
      <c r="Y146">
        <v>29010.49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4.0000000000000002E-4</v>
      </c>
      <c r="AH146">
        <v>2</v>
      </c>
      <c r="AI146">
        <v>34653230</v>
      </c>
      <c r="AJ146">
        <v>159</v>
      </c>
      <c r="AK146">
        <v>3</v>
      </c>
      <c r="AL146">
        <v>-11.604196000000002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</row>
    <row r="147" spans="1:44" x14ac:dyDescent="0.2">
      <c r="A147">
        <f>ROW(Source!A128)</f>
        <v>128</v>
      </c>
      <c r="B147">
        <v>34653241</v>
      </c>
      <c r="C147">
        <v>34653222</v>
      </c>
      <c r="D147">
        <v>31483792</v>
      </c>
      <c r="E147">
        <v>1</v>
      </c>
      <c r="F147">
        <v>1</v>
      </c>
      <c r="G147">
        <v>1</v>
      </c>
      <c r="H147">
        <v>3</v>
      </c>
      <c r="I147" t="s">
        <v>203</v>
      </c>
      <c r="J147" t="s">
        <v>175</v>
      </c>
      <c r="K147" t="s">
        <v>204</v>
      </c>
      <c r="L147">
        <v>1348</v>
      </c>
      <c r="N147">
        <v>1009</v>
      </c>
      <c r="O147" t="s">
        <v>72</v>
      </c>
      <c r="P147" t="s">
        <v>72</v>
      </c>
      <c r="Q147">
        <v>1000</v>
      </c>
      <c r="X147">
        <v>3.0000000000000001E-5</v>
      </c>
      <c r="Y147">
        <v>6667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3.0000000000000001E-5</v>
      </c>
      <c r="AH147">
        <v>2</v>
      </c>
      <c r="AI147">
        <v>34653231</v>
      </c>
      <c r="AJ147">
        <v>160</v>
      </c>
      <c r="AK147">
        <v>3</v>
      </c>
      <c r="AL147">
        <v>-0.20000999999999999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ROW(Source!A128)</f>
        <v>128</v>
      </c>
      <c r="B148">
        <v>34653242</v>
      </c>
      <c r="C148">
        <v>34653222</v>
      </c>
      <c r="D148">
        <v>31496417</v>
      </c>
      <c r="E148">
        <v>1</v>
      </c>
      <c r="F148">
        <v>1</v>
      </c>
      <c r="G148">
        <v>1</v>
      </c>
      <c r="H148">
        <v>3</v>
      </c>
      <c r="I148" t="s">
        <v>206</v>
      </c>
      <c r="J148" t="s">
        <v>179</v>
      </c>
      <c r="K148" t="s">
        <v>207</v>
      </c>
      <c r="L148">
        <v>1354</v>
      </c>
      <c r="N148">
        <v>1010</v>
      </c>
      <c r="O148" t="s">
        <v>45</v>
      </c>
      <c r="P148" t="s">
        <v>45</v>
      </c>
      <c r="Q148">
        <v>1</v>
      </c>
      <c r="X148">
        <v>3.4</v>
      </c>
      <c r="Y148">
        <v>88.14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3.4</v>
      </c>
      <c r="AH148">
        <v>2</v>
      </c>
      <c r="AI148">
        <v>34653232</v>
      </c>
      <c r="AJ148">
        <v>161</v>
      </c>
      <c r="AK148">
        <v>3</v>
      </c>
      <c r="AL148">
        <v>-299.67599999999999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ROW(Source!A129)</f>
        <v>129</v>
      </c>
      <c r="B149">
        <v>34653233</v>
      </c>
      <c r="C149">
        <v>34653222</v>
      </c>
      <c r="D149">
        <v>31715651</v>
      </c>
      <c r="E149">
        <v>1</v>
      </c>
      <c r="F149">
        <v>1</v>
      </c>
      <c r="G149">
        <v>1</v>
      </c>
      <c r="H149">
        <v>1</v>
      </c>
      <c r="I149" t="s">
        <v>449</v>
      </c>
      <c r="J149" t="s">
        <v>6</v>
      </c>
      <c r="K149" t="s">
        <v>450</v>
      </c>
      <c r="L149">
        <v>1191</v>
      </c>
      <c r="N149">
        <v>1013</v>
      </c>
      <c r="O149" t="s">
        <v>419</v>
      </c>
      <c r="P149" t="s">
        <v>419</v>
      </c>
      <c r="Q149">
        <v>1</v>
      </c>
      <c r="X149">
        <v>2.42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19</v>
      </c>
      <c r="AG149">
        <v>2.9039999999999999</v>
      </c>
      <c r="AH149">
        <v>2</v>
      </c>
      <c r="AI149">
        <v>34653223</v>
      </c>
      <c r="AJ149">
        <v>163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ROW(Source!A129)</f>
        <v>129</v>
      </c>
      <c r="B150">
        <v>34653234</v>
      </c>
      <c r="C150">
        <v>34653222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420</v>
      </c>
      <c r="J150" t="s">
        <v>6</v>
      </c>
      <c r="K150" t="s">
        <v>421</v>
      </c>
      <c r="L150">
        <v>1191</v>
      </c>
      <c r="N150">
        <v>1013</v>
      </c>
      <c r="O150" t="s">
        <v>419</v>
      </c>
      <c r="P150" t="s">
        <v>419</v>
      </c>
      <c r="Q150">
        <v>1</v>
      </c>
      <c r="X150">
        <v>1.31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19</v>
      </c>
      <c r="AG150">
        <v>1.5720000000000001</v>
      </c>
      <c r="AH150">
        <v>2</v>
      </c>
      <c r="AI150">
        <v>34653224</v>
      </c>
      <c r="AJ150">
        <v>164</v>
      </c>
      <c r="AK150">
        <v>2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ROW(Source!A129)</f>
        <v>129</v>
      </c>
      <c r="B151">
        <v>34653235</v>
      </c>
      <c r="C151">
        <v>34653222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431</v>
      </c>
      <c r="J151" t="s">
        <v>432</v>
      </c>
      <c r="K151" t="s">
        <v>433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X151">
        <v>1.19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19</v>
      </c>
      <c r="AG151">
        <v>1.4279999999999999</v>
      </c>
      <c r="AH151">
        <v>2</v>
      </c>
      <c r="AI151">
        <v>34653225</v>
      </c>
      <c r="AJ151">
        <v>165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ROW(Source!A129)</f>
        <v>129</v>
      </c>
      <c r="B152">
        <v>34653236</v>
      </c>
      <c r="C152">
        <v>34653222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426</v>
      </c>
      <c r="J152" t="s">
        <v>427</v>
      </c>
      <c r="K152" t="s">
        <v>428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X152">
        <v>0.12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19</v>
      </c>
      <c r="AG152">
        <v>0.14399999999999999</v>
      </c>
      <c r="AH152">
        <v>2</v>
      </c>
      <c r="AI152">
        <v>34653226</v>
      </c>
      <c r="AJ152">
        <v>166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ROW(Source!A129)</f>
        <v>129</v>
      </c>
      <c r="B153">
        <v>34653237</v>
      </c>
      <c r="C153">
        <v>34653222</v>
      </c>
      <c r="D153">
        <v>31444641</v>
      </c>
      <c r="E153">
        <v>1</v>
      </c>
      <c r="F153">
        <v>1</v>
      </c>
      <c r="G153">
        <v>1</v>
      </c>
      <c r="H153">
        <v>3</v>
      </c>
      <c r="I153" t="s">
        <v>482</v>
      </c>
      <c r="J153" t="s">
        <v>160</v>
      </c>
      <c r="K153" t="s">
        <v>483</v>
      </c>
      <c r="L153">
        <v>1348</v>
      </c>
      <c r="N153">
        <v>1009</v>
      </c>
      <c r="O153" t="s">
        <v>72</v>
      </c>
      <c r="P153" t="s">
        <v>72</v>
      </c>
      <c r="Q153">
        <v>1000</v>
      </c>
      <c r="X153">
        <v>6.0000000000000002E-5</v>
      </c>
      <c r="Y153">
        <v>6143.8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6.0000000000000002E-5</v>
      </c>
      <c r="AH153">
        <v>3</v>
      </c>
      <c r="AI153">
        <v>-1</v>
      </c>
      <c r="AJ153" t="s">
        <v>6</v>
      </c>
      <c r="AK153">
        <v>4</v>
      </c>
      <c r="AL153">
        <v>-0.36862800000000001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ROW(Source!A129)</f>
        <v>129</v>
      </c>
      <c r="B154">
        <v>34653238</v>
      </c>
      <c r="C154">
        <v>34653222</v>
      </c>
      <c r="D154">
        <v>31444692</v>
      </c>
      <c r="E154">
        <v>1</v>
      </c>
      <c r="F154">
        <v>1</v>
      </c>
      <c r="G154">
        <v>1</v>
      </c>
      <c r="H154">
        <v>3</v>
      </c>
      <c r="I154" t="s">
        <v>196</v>
      </c>
      <c r="J154" t="s">
        <v>46</v>
      </c>
      <c r="K154" t="s">
        <v>197</v>
      </c>
      <c r="L154">
        <v>1346</v>
      </c>
      <c r="N154">
        <v>1009</v>
      </c>
      <c r="O154" t="s">
        <v>62</v>
      </c>
      <c r="P154" t="s">
        <v>62</v>
      </c>
      <c r="Q154">
        <v>1</v>
      </c>
      <c r="X154">
        <v>0.1</v>
      </c>
      <c r="Y154">
        <v>14.4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6</v>
      </c>
      <c r="AG154">
        <v>0.1</v>
      </c>
      <c r="AH154">
        <v>2</v>
      </c>
      <c r="AI154">
        <v>34653228</v>
      </c>
      <c r="AJ154">
        <v>167</v>
      </c>
      <c r="AK154">
        <v>3</v>
      </c>
      <c r="AL154">
        <v>-1.4400000000000002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ROW(Source!A129)</f>
        <v>129</v>
      </c>
      <c r="B155">
        <v>34653239</v>
      </c>
      <c r="C155">
        <v>34653222</v>
      </c>
      <c r="D155">
        <v>31450127</v>
      </c>
      <c r="E155">
        <v>1</v>
      </c>
      <c r="F155">
        <v>1</v>
      </c>
      <c r="G155">
        <v>1</v>
      </c>
      <c r="H155">
        <v>3</v>
      </c>
      <c r="I155" t="s">
        <v>60</v>
      </c>
      <c r="J155" t="s">
        <v>63</v>
      </c>
      <c r="K155" t="s">
        <v>61</v>
      </c>
      <c r="L155">
        <v>1346</v>
      </c>
      <c r="N155">
        <v>1009</v>
      </c>
      <c r="O155" t="s">
        <v>62</v>
      </c>
      <c r="P155" t="s">
        <v>62</v>
      </c>
      <c r="Q155">
        <v>1</v>
      </c>
      <c r="X155">
        <v>0.05</v>
      </c>
      <c r="Y155">
        <v>1.82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6</v>
      </c>
      <c r="AG155">
        <v>0.05</v>
      </c>
      <c r="AH155">
        <v>2</v>
      </c>
      <c r="AI155">
        <v>34653229</v>
      </c>
      <c r="AJ155">
        <v>168</v>
      </c>
      <c r="AK155">
        <v>3</v>
      </c>
      <c r="AL155">
        <v>-9.1000000000000011E-2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ROW(Source!A129)</f>
        <v>129</v>
      </c>
      <c r="B156">
        <v>34653240</v>
      </c>
      <c r="C156">
        <v>34653222</v>
      </c>
      <c r="D156">
        <v>31472946</v>
      </c>
      <c r="E156">
        <v>1</v>
      </c>
      <c r="F156">
        <v>1</v>
      </c>
      <c r="G156">
        <v>1</v>
      </c>
      <c r="H156">
        <v>3</v>
      </c>
      <c r="I156" t="s">
        <v>200</v>
      </c>
      <c r="J156" t="s">
        <v>171</v>
      </c>
      <c r="K156" t="s">
        <v>201</v>
      </c>
      <c r="L156">
        <v>1348</v>
      </c>
      <c r="N156">
        <v>1009</v>
      </c>
      <c r="O156" t="s">
        <v>72</v>
      </c>
      <c r="P156" t="s">
        <v>72</v>
      </c>
      <c r="Q156">
        <v>1000</v>
      </c>
      <c r="X156">
        <v>4.0000000000000002E-4</v>
      </c>
      <c r="Y156">
        <v>29010.49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4.0000000000000002E-4</v>
      </c>
      <c r="AH156">
        <v>2</v>
      </c>
      <c r="AI156">
        <v>34653230</v>
      </c>
      <c r="AJ156">
        <v>169</v>
      </c>
      <c r="AK156">
        <v>3</v>
      </c>
      <c r="AL156">
        <v>-11.604196000000002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ROW(Source!A129)</f>
        <v>129</v>
      </c>
      <c r="B157">
        <v>34653241</v>
      </c>
      <c r="C157">
        <v>34653222</v>
      </c>
      <c r="D157">
        <v>31483792</v>
      </c>
      <c r="E157">
        <v>1</v>
      </c>
      <c r="F157">
        <v>1</v>
      </c>
      <c r="G157">
        <v>1</v>
      </c>
      <c r="H157">
        <v>3</v>
      </c>
      <c r="I157" t="s">
        <v>203</v>
      </c>
      <c r="J157" t="s">
        <v>175</v>
      </c>
      <c r="K157" t="s">
        <v>204</v>
      </c>
      <c r="L157">
        <v>1348</v>
      </c>
      <c r="N157">
        <v>1009</v>
      </c>
      <c r="O157" t="s">
        <v>72</v>
      </c>
      <c r="P157" t="s">
        <v>72</v>
      </c>
      <c r="Q157">
        <v>1000</v>
      </c>
      <c r="X157">
        <v>3.0000000000000001E-5</v>
      </c>
      <c r="Y157">
        <v>6667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3.0000000000000001E-5</v>
      </c>
      <c r="AH157">
        <v>2</v>
      </c>
      <c r="AI157">
        <v>34653231</v>
      </c>
      <c r="AJ157">
        <v>170</v>
      </c>
      <c r="AK157">
        <v>3</v>
      </c>
      <c r="AL157">
        <v>-0.20000999999999999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ROW(Source!A129)</f>
        <v>129</v>
      </c>
      <c r="B158">
        <v>34653242</v>
      </c>
      <c r="C158">
        <v>34653222</v>
      </c>
      <c r="D158">
        <v>31496417</v>
      </c>
      <c r="E158">
        <v>1</v>
      </c>
      <c r="F158">
        <v>1</v>
      </c>
      <c r="G158">
        <v>1</v>
      </c>
      <c r="H158">
        <v>3</v>
      </c>
      <c r="I158" t="s">
        <v>206</v>
      </c>
      <c r="J158" t="s">
        <v>179</v>
      </c>
      <c r="K158" t="s">
        <v>207</v>
      </c>
      <c r="L158">
        <v>1354</v>
      </c>
      <c r="N158">
        <v>1010</v>
      </c>
      <c r="O158" t="s">
        <v>45</v>
      </c>
      <c r="P158" t="s">
        <v>45</v>
      </c>
      <c r="Q158">
        <v>1</v>
      </c>
      <c r="X158">
        <v>3.4</v>
      </c>
      <c r="Y158">
        <v>88.14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3.4</v>
      </c>
      <c r="AH158">
        <v>2</v>
      </c>
      <c r="AI158">
        <v>34653232</v>
      </c>
      <c r="AJ158">
        <v>171</v>
      </c>
      <c r="AK158">
        <v>3</v>
      </c>
      <c r="AL158">
        <v>-299.67599999999999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ROW(Source!A142)</f>
        <v>142</v>
      </c>
      <c r="B159">
        <v>34653254</v>
      </c>
      <c r="C159">
        <v>34653249</v>
      </c>
      <c r="D159">
        <v>31725395</v>
      </c>
      <c r="E159">
        <v>1</v>
      </c>
      <c r="F159">
        <v>1</v>
      </c>
      <c r="G159">
        <v>1</v>
      </c>
      <c r="H159">
        <v>1</v>
      </c>
      <c r="I159" t="s">
        <v>451</v>
      </c>
      <c r="J159" t="s">
        <v>6</v>
      </c>
      <c r="K159" t="s">
        <v>452</v>
      </c>
      <c r="L159">
        <v>1191</v>
      </c>
      <c r="N159">
        <v>1013</v>
      </c>
      <c r="O159" t="s">
        <v>419</v>
      </c>
      <c r="P159" t="s">
        <v>419</v>
      </c>
      <c r="Q159">
        <v>1</v>
      </c>
      <c r="X159">
        <v>1.76</v>
      </c>
      <c r="Y159">
        <v>0</v>
      </c>
      <c r="Z159">
        <v>0</v>
      </c>
      <c r="AA159">
        <v>0</v>
      </c>
      <c r="AB159">
        <v>9.92</v>
      </c>
      <c r="AC159">
        <v>0</v>
      </c>
      <c r="AD159">
        <v>1</v>
      </c>
      <c r="AE159">
        <v>1</v>
      </c>
      <c r="AF159" t="s">
        <v>19</v>
      </c>
      <c r="AG159">
        <v>2.1120000000000001</v>
      </c>
      <c r="AH159">
        <v>2</v>
      </c>
      <c r="AI159">
        <v>34653250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ROW(Source!A142)</f>
        <v>142</v>
      </c>
      <c r="B160">
        <v>34653255</v>
      </c>
      <c r="C160">
        <v>34653249</v>
      </c>
      <c r="D160">
        <v>31709492</v>
      </c>
      <c r="E160">
        <v>1</v>
      </c>
      <c r="F160">
        <v>1</v>
      </c>
      <c r="G160">
        <v>1</v>
      </c>
      <c r="H160">
        <v>1</v>
      </c>
      <c r="I160" t="s">
        <v>420</v>
      </c>
      <c r="J160" t="s">
        <v>6</v>
      </c>
      <c r="K160" t="s">
        <v>421</v>
      </c>
      <c r="L160">
        <v>1191</v>
      </c>
      <c r="N160">
        <v>1013</v>
      </c>
      <c r="O160" t="s">
        <v>419</v>
      </c>
      <c r="P160" t="s">
        <v>419</v>
      </c>
      <c r="Q160">
        <v>1</v>
      </c>
      <c r="X160">
        <v>0.81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19</v>
      </c>
      <c r="AG160">
        <v>0.97199999999999998</v>
      </c>
      <c r="AH160">
        <v>2</v>
      </c>
      <c r="AI160">
        <v>34653251</v>
      </c>
      <c r="AJ160">
        <v>174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ROW(Source!A142)</f>
        <v>142</v>
      </c>
      <c r="B161">
        <v>34653256</v>
      </c>
      <c r="C161">
        <v>34653249</v>
      </c>
      <c r="D161">
        <v>31527087</v>
      </c>
      <c r="E161">
        <v>1</v>
      </c>
      <c r="F161">
        <v>1</v>
      </c>
      <c r="G161">
        <v>1</v>
      </c>
      <c r="H161">
        <v>2</v>
      </c>
      <c r="I161" t="s">
        <v>453</v>
      </c>
      <c r="J161" t="s">
        <v>454</v>
      </c>
      <c r="K161" t="s">
        <v>455</v>
      </c>
      <c r="L161">
        <v>1368</v>
      </c>
      <c r="N161">
        <v>1011</v>
      </c>
      <c r="O161" t="s">
        <v>425</v>
      </c>
      <c r="P161" t="s">
        <v>425</v>
      </c>
      <c r="Q161">
        <v>1</v>
      </c>
      <c r="X161">
        <v>0.81</v>
      </c>
      <c r="Y161">
        <v>0</v>
      </c>
      <c r="Z161">
        <v>142.69999999999999</v>
      </c>
      <c r="AA161">
        <v>13.5</v>
      </c>
      <c r="AB161">
        <v>0</v>
      </c>
      <c r="AC161">
        <v>0</v>
      </c>
      <c r="AD161">
        <v>1</v>
      </c>
      <c r="AE161">
        <v>0</v>
      </c>
      <c r="AF161" t="s">
        <v>19</v>
      </c>
      <c r="AG161">
        <v>0.97199999999999998</v>
      </c>
      <c r="AH161">
        <v>2</v>
      </c>
      <c r="AI161">
        <v>34653252</v>
      </c>
      <c r="AJ161">
        <v>175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ROW(Source!A142)</f>
        <v>142</v>
      </c>
      <c r="B162">
        <v>34653257</v>
      </c>
      <c r="C162">
        <v>34653249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216</v>
      </c>
      <c r="J162" t="s">
        <v>6</v>
      </c>
      <c r="K162" t="s">
        <v>217</v>
      </c>
      <c r="L162">
        <v>1374</v>
      </c>
      <c r="N162">
        <v>1013</v>
      </c>
      <c r="O162" t="s">
        <v>218</v>
      </c>
      <c r="P162" t="s">
        <v>218</v>
      </c>
      <c r="Q162">
        <v>1</v>
      </c>
      <c r="X162">
        <v>0.35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0.35</v>
      </c>
      <c r="AH162">
        <v>2</v>
      </c>
      <c r="AI162">
        <v>34653253</v>
      </c>
      <c r="AJ162">
        <v>176</v>
      </c>
      <c r="AK162">
        <v>3</v>
      </c>
      <c r="AL162">
        <v>-0.35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ROW(Source!A143)</f>
        <v>143</v>
      </c>
      <c r="B163">
        <v>34653254</v>
      </c>
      <c r="C163">
        <v>34653249</v>
      </c>
      <c r="D163">
        <v>31725395</v>
      </c>
      <c r="E163">
        <v>1</v>
      </c>
      <c r="F163">
        <v>1</v>
      </c>
      <c r="G163">
        <v>1</v>
      </c>
      <c r="H163">
        <v>1</v>
      </c>
      <c r="I163" t="s">
        <v>451</v>
      </c>
      <c r="J163" t="s">
        <v>6</v>
      </c>
      <c r="K163" t="s">
        <v>452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X163">
        <v>1.76</v>
      </c>
      <c r="Y163">
        <v>0</v>
      </c>
      <c r="Z163">
        <v>0</v>
      </c>
      <c r="AA163">
        <v>0</v>
      </c>
      <c r="AB163">
        <v>9.92</v>
      </c>
      <c r="AC163">
        <v>0</v>
      </c>
      <c r="AD163">
        <v>1</v>
      </c>
      <c r="AE163">
        <v>1</v>
      </c>
      <c r="AF163" t="s">
        <v>19</v>
      </c>
      <c r="AG163">
        <v>2.1120000000000001</v>
      </c>
      <c r="AH163">
        <v>2</v>
      </c>
      <c r="AI163">
        <v>34653250</v>
      </c>
      <c r="AJ163">
        <v>177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ROW(Source!A143)</f>
        <v>143</v>
      </c>
      <c r="B164">
        <v>34653255</v>
      </c>
      <c r="C164">
        <v>34653249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420</v>
      </c>
      <c r="J164" t="s">
        <v>6</v>
      </c>
      <c r="K164" t="s">
        <v>421</v>
      </c>
      <c r="L164">
        <v>1191</v>
      </c>
      <c r="N164">
        <v>1013</v>
      </c>
      <c r="O164" t="s">
        <v>419</v>
      </c>
      <c r="P164" t="s">
        <v>419</v>
      </c>
      <c r="Q164">
        <v>1</v>
      </c>
      <c r="X164">
        <v>0.81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F164" t="s">
        <v>19</v>
      </c>
      <c r="AG164">
        <v>0.97199999999999998</v>
      </c>
      <c r="AH164">
        <v>2</v>
      </c>
      <c r="AI164">
        <v>34653251</v>
      </c>
      <c r="AJ164">
        <v>178</v>
      </c>
      <c r="AK164">
        <v>2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ROW(Source!A143)</f>
        <v>143</v>
      </c>
      <c r="B165">
        <v>34653256</v>
      </c>
      <c r="C165">
        <v>34653249</v>
      </c>
      <c r="D165">
        <v>31527087</v>
      </c>
      <c r="E165">
        <v>1</v>
      </c>
      <c r="F165">
        <v>1</v>
      </c>
      <c r="G165">
        <v>1</v>
      </c>
      <c r="H165">
        <v>2</v>
      </c>
      <c r="I165" t="s">
        <v>453</v>
      </c>
      <c r="J165" t="s">
        <v>454</v>
      </c>
      <c r="K165" t="s">
        <v>455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X165">
        <v>0.81</v>
      </c>
      <c r="Y165">
        <v>0</v>
      </c>
      <c r="Z165">
        <v>142.69999999999999</v>
      </c>
      <c r="AA165">
        <v>13.5</v>
      </c>
      <c r="AB165">
        <v>0</v>
      </c>
      <c r="AC165">
        <v>0</v>
      </c>
      <c r="AD165">
        <v>1</v>
      </c>
      <c r="AE165">
        <v>0</v>
      </c>
      <c r="AF165" t="s">
        <v>19</v>
      </c>
      <c r="AG165">
        <v>0.97199999999999998</v>
      </c>
      <c r="AH165">
        <v>2</v>
      </c>
      <c r="AI165">
        <v>34653252</v>
      </c>
      <c r="AJ165">
        <v>179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ROW(Source!A143)</f>
        <v>143</v>
      </c>
      <c r="B166">
        <v>34653257</v>
      </c>
      <c r="C166">
        <v>34653249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216</v>
      </c>
      <c r="J166" t="s">
        <v>6</v>
      </c>
      <c r="K166" t="s">
        <v>217</v>
      </c>
      <c r="L166">
        <v>1374</v>
      </c>
      <c r="N166">
        <v>1013</v>
      </c>
      <c r="O166" t="s">
        <v>218</v>
      </c>
      <c r="P166" t="s">
        <v>218</v>
      </c>
      <c r="Q166">
        <v>1</v>
      </c>
      <c r="X166">
        <v>0.35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6</v>
      </c>
      <c r="AG166">
        <v>0.35</v>
      </c>
      <c r="AH166">
        <v>2</v>
      </c>
      <c r="AI166">
        <v>34653253</v>
      </c>
      <c r="AJ166">
        <v>180</v>
      </c>
      <c r="AK166">
        <v>3</v>
      </c>
      <c r="AL166">
        <v>-0.35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ROW(Source!A146)</f>
        <v>146</v>
      </c>
      <c r="B167">
        <v>34653275</v>
      </c>
      <c r="C167">
        <v>34653259</v>
      </c>
      <c r="D167">
        <v>31720142</v>
      </c>
      <c r="E167">
        <v>1</v>
      </c>
      <c r="F167">
        <v>1</v>
      </c>
      <c r="G167">
        <v>1</v>
      </c>
      <c r="H167">
        <v>1</v>
      </c>
      <c r="I167" t="s">
        <v>456</v>
      </c>
      <c r="J167" t="s">
        <v>6</v>
      </c>
      <c r="K167" t="s">
        <v>457</v>
      </c>
      <c r="L167">
        <v>1191</v>
      </c>
      <c r="N167">
        <v>1013</v>
      </c>
      <c r="O167" t="s">
        <v>419</v>
      </c>
      <c r="P167" t="s">
        <v>419</v>
      </c>
      <c r="Q167">
        <v>1</v>
      </c>
      <c r="X167">
        <v>8.09</v>
      </c>
      <c r="Y167">
        <v>0</v>
      </c>
      <c r="Z167">
        <v>0</v>
      </c>
      <c r="AA167">
        <v>0</v>
      </c>
      <c r="AB167">
        <v>10.06</v>
      </c>
      <c r="AC167">
        <v>0</v>
      </c>
      <c r="AD167">
        <v>1</v>
      </c>
      <c r="AE167">
        <v>1</v>
      </c>
      <c r="AF167" t="s">
        <v>19</v>
      </c>
      <c r="AG167">
        <v>9.7080000000000002</v>
      </c>
      <c r="AH167">
        <v>2</v>
      </c>
      <c r="AI167">
        <v>34653260</v>
      </c>
      <c r="AJ167">
        <v>181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ROW(Source!A146)</f>
        <v>146</v>
      </c>
      <c r="B168">
        <v>34653276</v>
      </c>
      <c r="C168">
        <v>34653259</v>
      </c>
      <c r="D168">
        <v>31709492</v>
      </c>
      <c r="E168">
        <v>1</v>
      </c>
      <c r="F168">
        <v>1</v>
      </c>
      <c r="G168">
        <v>1</v>
      </c>
      <c r="H168">
        <v>1</v>
      </c>
      <c r="I168" t="s">
        <v>420</v>
      </c>
      <c r="J168" t="s">
        <v>6</v>
      </c>
      <c r="K168" t="s">
        <v>421</v>
      </c>
      <c r="L168">
        <v>1191</v>
      </c>
      <c r="N168">
        <v>1013</v>
      </c>
      <c r="O168" t="s">
        <v>419</v>
      </c>
      <c r="P168" t="s">
        <v>419</v>
      </c>
      <c r="Q168">
        <v>1</v>
      </c>
      <c r="X168">
        <v>1.07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19</v>
      </c>
      <c r="AG168">
        <v>1.284</v>
      </c>
      <c r="AH168">
        <v>2</v>
      </c>
      <c r="AI168">
        <v>34653261</v>
      </c>
      <c r="AJ168">
        <v>182</v>
      </c>
      <c r="AK168">
        <v>2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ROW(Source!A146)</f>
        <v>146</v>
      </c>
      <c r="B169">
        <v>34653277</v>
      </c>
      <c r="C169">
        <v>34653259</v>
      </c>
      <c r="D169">
        <v>31526753</v>
      </c>
      <c r="E169">
        <v>1</v>
      </c>
      <c r="F169">
        <v>1</v>
      </c>
      <c r="G169">
        <v>1</v>
      </c>
      <c r="H169">
        <v>2</v>
      </c>
      <c r="I169" t="s">
        <v>436</v>
      </c>
      <c r="J169" t="s">
        <v>437</v>
      </c>
      <c r="K169" t="s">
        <v>438</v>
      </c>
      <c r="L169">
        <v>1368</v>
      </c>
      <c r="N169">
        <v>1011</v>
      </c>
      <c r="O169" t="s">
        <v>425</v>
      </c>
      <c r="P169" t="s">
        <v>425</v>
      </c>
      <c r="Q169">
        <v>1</v>
      </c>
      <c r="X169">
        <v>0.66</v>
      </c>
      <c r="Y169">
        <v>0</v>
      </c>
      <c r="Z169">
        <v>111.99</v>
      </c>
      <c r="AA169">
        <v>13.5</v>
      </c>
      <c r="AB169">
        <v>0</v>
      </c>
      <c r="AC169">
        <v>0</v>
      </c>
      <c r="AD169">
        <v>1</v>
      </c>
      <c r="AE169">
        <v>0</v>
      </c>
      <c r="AF169" t="s">
        <v>19</v>
      </c>
      <c r="AG169">
        <v>0.79200000000000004</v>
      </c>
      <c r="AH169">
        <v>2</v>
      </c>
      <c r="AI169">
        <v>34653262</v>
      </c>
      <c r="AJ169">
        <v>183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ROW(Source!A146)</f>
        <v>146</v>
      </c>
      <c r="B170">
        <v>34653278</v>
      </c>
      <c r="C170">
        <v>34653259</v>
      </c>
      <c r="D170">
        <v>31528142</v>
      </c>
      <c r="E170">
        <v>1</v>
      </c>
      <c r="F170">
        <v>1</v>
      </c>
      <c r="G170">
        <v>1</v>
      </c>
      <c r="H170">
        <v>2</v>
      </c>
      <c r="I170" t="s">
        <v>426</v>
      </c>
      <c r="J170" t="s">
        <v>427</v>
      </c>
      <c r="K170" t="s">
        <v>428</v>
      </c>
      <c r="L170">
        <v>1368</v>
      </c>
      <c r="N170">
        <v>1011</v>
      </c>
      <c r="O170" t="s">
        <v>425</v>
      </c>
      <c r="P170" t="s">
        <v>425</v>
      </c>
      <c r="Q170">
        <v>1</v>
      </c>
      <c r="X170">
        <v>0.41</v>
      </c>
      <c r="Y170">
        <v>0</v>
      </c>
      <c r="Z170">
        <v>65.709999999999994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19</v>
      </c>
      <c r="AG170">
        <v>0.49199999999999994</v>
      </c>
      <c r="AH170">
        <v>2</v>
      </c>
      <c r="AI170">
        <v>34653263</v>
      </c>
      <c r="AJ170">
        <v>184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ROW(Source!A146)</f>
        <v>146</v>
      </c>
      <c r="B171">
        <v>34653279</v>
      </c>
      <c r="C171">
        <v>34653259</v>
      </c>
      <c r="D171">
        <v>31444692</v>
      </c>
      <c r="E171">
        <v>1</v>
      </c>
      <c r="F171">
        <v>1</v>
      </c>
      <c r="G171">
        <v>1</v>
      </c>
      <c r="H171">
        <v>3</v>
      </c>
      <c r="I171" t="s">
        <v>196</v>
      </c>
      <c r="J171" t="s">
        <v>46</v>
      </c>
      <c r="K171" t="s">
        <v>197</v>
      </c>
      <c r="L171">
        <v>1346</v>
      </c>
      <c r="N171">
        <v>1009</v>
      </c>
      <c r="O171" t="s">
        <v>62</v>
      </c>
      <c r="P171" t="s">
        <v>62</v>
      </c>
      <c r="Q171">
        <v>1</v>
      </c>
      <c r="X171">
        <v>0.01</v>
      </c>
      <c r="Y171">
        <v>14.4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6</v>
      </c>
      <c r="AG171">
        <v>0.01</v>
      </c>
      <c r="AH171">
        <v>3</v>
      </c>
      <c r="AI171">
        <v>-1</v>
      </c>
      <c r="AJ171" t="s">
        <v>6</v>
      </c>
      <c r="AK171">
        <v>4</v>
      </c>
      <c r="AL171">
        <v>-0.14400000000000002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ROW(Source!A146)</f>
        <v>146</v>
      </c>
      <c r="B172">
        <v>34653280</v>
      </c>
      <c r="C172">
        <v>34653259</v>
      </c>
      <c r="D172">
        <v>31444700</v>
      </c>
      <c r="E172">
        <v>1</v>
      </c>
      <c r="F172">
        <v>1</v>
      </c>
      <c r="G172">
        <v>1</v>
      </c>
      <c r="H172">
        <v>3</v>
      </c>
      <c r="I172" t="s">
        <v>479</v>
      </c>
      <c r="J172" t="s">
        <v>53</v>
      </c>
      <c r="K172" t="s">
        <v>480</v>
      </c>
      <c r="L172">
        <v>1348</v>
      </c>
      <c r="N172">
        <v>1009</v>
      </c>
      <c r="O172" t="s">
        <v>72</v>
      </c>
      <c r="P172" t="s">
        <v>72</v>
      </c>
      <c r="Q172">
        <v>1000</v>
      </c>
      <c r="X172">
        <v>3.0000000000000001E-5</v>
      </c>
      <c r="Y172">
        <v>9661.5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3.0000000000000001E-5</v>
      </c>
      <c r="AH172">
        <v>3</v>
      </c>
      <c r="AI172">
        <v>-1</v>
      </c>
      <c r="AJ172" t="s">
        <v>6</v>
      </c>
      <c r="AK172">
        <v>4</v>
      </c>
      <c r="AL172">
        <v>-0.28984500000000002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ROW(Source!A146)</f>
        <v>146</v>
      </c>
      <c r="B173">
        <v>34653281</v>
      </c>
      <c r="C173">
        <v>34653259</v>
      </c>
      <c r="D173">
        <v>31449050</v>
      </c>
      <c r="E173">
        <v>1</v>
      </c>
      <c r="F173">
        <v>1</v>
      </c>
      <c r="G173">
        <v>1</v>
      </c>
      <c r="H173">
        <v>3</v>
      </c>
      <c r="I173" t="s">
        <v>481</v>
      </c>
      <c r="J173" t="s">
        <v>57</v>
      </c>
      <c r="K173" t="s">
        <v>258</v>
      </c>
      <c r="L173">
        <v>1348</v>
      </c>
      <c r="N173">
        <v>1009</v>
      </c>
      <c r="O173" t="s">
        <v>72</v>
      </c>
      <c r="P173" t="s">
        <v>72</v>
      </c>
      <c r="Q173">
        <v>1000</v>
      </c>
      <c r="X173">
        <v>0</v>
      </c>
      <c r="Y173">
        <v>9040.01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F173" t="s">
        <v>6</v>
      </c>
      <c r="AG173">
        <v>0</v>
      </c>
      <c r="AH173">
        <v>3</v>
      </c>
      <c r="AI173">
        <v>-1</v>
      </c>
      <c r="AJ173" t="s">
        <v>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ROW(Source!A146)</f>
        <v>146</v>
      </c>
      <c r="B174">
        <v>34653282</v>
      </c>
      <c r="C174">
        <v>34653259</v>
      </c>
      <c r="D174">
        <v>31450127</v>
      </c>
      <c r="E174">
        <v>1</v>
      </c>
      <c r="F174">
        <v>1</v>
      </c>
      <c r="G174">
        <v>1</v>
      </c>
      <c r="H174">
        <v>3</v>
      </c>
      <c r="I174" t="s">
        <v>60</v>
      </c>
      <c r="J174" t="s">
        <v>63</v>
      </c>
      <c r="K174" t="s">
        <v>61</v>
      </c>
      <c r="L174">
        <v>1346</v>
      </c>
      <c r="N174">
        <v>1009</v>
      </c>
      <c r="O174" t="s">
        <v>62</v>
      </c>
      <c r="P174" t="s">
        <v>62</v>
      </c>
      <c r="Q174">
        <v>1</v>
      </c>
      <c r="X174">
        <v>0.02</v>
      </c>
      <c r="Y174">
        <v>1.82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0.02</v>
      </c>
      <c r="AH174">
        <v>3</v>
      </c>
      <c r="AI174">
        <v>-1</v>
      </c>
      <c r="AJ174" t="s">
        <v>6</v>
      </c>
      <c r="AK174">
        <v>4</v>
      </c>
      <c r="AL174">
        <v>-3.6400000000000002E-2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</row>
    <row r="175" spans="1:44" x14ac:dyDescent="0.2">
      <c r="A175">
        <f>ROW(Source!A146)</f>
        <v>146</v>
      </c>
      <c r="B175">
        <v>34653283</v>
      </c>
      <c r="C175">
        <v>34653259</v>
      </c>
      <c r="D175">
        <v>31441448</v>
      </c>
      <c r="E175">
        <v>17</v>
      </c>
      <c r="F175">
        <v>1</v>
      </c>
      <c r="G175">
        <v>1</v>
      </c>
      <c r="H175">
        <v>3</v>
      </c>
      <c r="I175" t="s">
        <v>237</v>
      </c>
      <c r="J175" t="s">
        <v>6</v>
      </c>
      <c r="K175" t="s">
        <v>238</v>
      </c>
      <c r="L175">
        <v>1346</v>
      </c>
      <c r="N175">
        <v>1009</v>
      </c>
      <c r="O175" t="s">
        <v>62</v>
      </c>
      <c r="P175" t="s">
        <v>62</v>
      </c>
      <c r="Q175">
        <v>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0</v>
      </c>
      <c r="AF175" t="s">
        <v>6</v>
      </c>
      <c r="AG175">
        <v>0</v>
      </c>
      <c r="AH175">
        <v>2</v>
      </c>
      <c r="AI175">
        <v>34653268</v>
      </c>
      <c r="AJ175">
        <v>185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ROW(Source!A146)</f>
        <v>146</v>
      </c>
      <c r="B176">
        <v>34653284</v>
      </c>
      <c r="C176">
        <v>34653259</v>
      </c>
      <c r="D176">
        <v>31440934</v>
      </c>
      <c r="E176">
        <v>17</v>
      </c>
      <c r="F176">
        <v>1</v>
      </c>
      <c r="G176">
        <v>1</v>
      </c>
      <c r="H176">
        <v>3</v>
      </c>
      <c r="I176" t="s">
        <v>76</v>
      </c>
      <c r="J176" t="s">
        <v>6</v>
      </c>
      <c r="K176" t="s">
        <v>77</v>
      </c>
      <c r="L176">
        <v>1346</v>
      </c>
      <c r="N176">
        <v>1009</v>
      </c>
      <c r="O176" t="s">
        <v>62</v>
      </c>
      <c r="P176" t="s">
        <v>62</v>
      </c>
      <c r="Q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0</v>
      </c>
      <c r="AE176">
        <v>0</v>
      </c>
      <c r="AF176" t="s">
        <v>6</v>
      </c>
      <c r="AG176">
        <v>0</v>
      </c>
      <c r="AH176">
        <v>2</v>
      </c>
      <c r="AI176">
        <v>34653269</v>
      </c>
      <c r="AJ176">
        <v>186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ROW(Source!A146)</f>
        <v>146</v>
      </c>
      <c r="B177">
        <v>34653285</v>
      </c>
      <c r="C177">
        <v>34653259</v>
      </c>
      <c r="D177">
        <v>31443318</v>
      </c>
      <c r="E177">
        <v>17</v>
      </c>
      <c r="F177">
        <v>1</v>
      </c>
      <c r="G177">
        <v>1</v>
      </c>
      <c r="H177">
        <v>3</v>
      </c>
      <c r="I177" t="s">
        <v>79</v>
      </c>
      <c r="J177" t="s">
        <v>6</v>
      </c>
      <c r="K177" t="s">
        <v>80</v>
      </c>
      <c r="L177">
        <v>1348</v>
      </c>
      <c r="N177">
        <v>1009</v>
      </c>
      <c r="O177" t="s">
        <v>72</v>
      </c>
      <c r="P177" t="s">
        <v>72</v>
      </c>
      <c r="Q177">
        <v>1000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34653270</v>
      </c>
      <c r="AJ177">
        <v>187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ROW(Source!A146)</f>
        <v>146</v>
      </c>
      <c r="B178">
        <v>34653286</v>
      </c>
      <c r="C178">
        <v>34653259</v>
      </c>
      <c r="D178">
        <v>31482963</v>
      </c>
      <c r="E178">
        <v>1</v>
      </c>
      <c r="F178">
        <v>1</v>
      </c>
      <c r="G178">
        <v>1</v>
      </c>
      <c r="H178">
        <v>3</v>
      </c>
      <c r="I178" t="s">
        <v>86</v>
      </c>
      <c r="J178" t="s">
        <v>88</v>
      </c>
      <c r="K178" t="s">
        <v>87</v>
      </c>
      <c r="L178">
        <v>1348</v>
      </c>
      <c r="N178">
        <v>1009</v>
      </c>
      <c r="O178" t="s">
        <v>72</v>
      </c>
      <c r="P178" t="s">
        <v>72</v>
      </c>
      <c r="Q178">
        <v>1000</v>
      </c>
      <c r="X178">
        <v>1E-4</v>
      </c>
      <c r="Y178">
        <v>9550.01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1E-4</v>
      </c>
      <c r="AH178">
        <v>2</v>
      </c>
      <c r="AI178">
        <v>34653271</v>
      </c>
      <c r="AJ178">
        <v>188</v>
      </c>
      <c r="AK178">
        <v>3</v>
      </c>
      <c r="AL178">
        <v>-0.9550010000000001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ROW(Source!A146)</f>
        <v>146</v>
      </c>
      <c r="B179">
        <v>34653287</v>
      </c>
      <c r="C179">
        <v>34653259</v>
      </c>
      <c r="D179">
        <v>31483792</v>
      </c>
      <c r="E179">
        <v>1</v>
      </c>
      <c r="F179">
        <v>1</v>
      </c>
      <c r="G179">
        <v>1</v>
      </c>
      <c r="H179">
        <v>3</v>
      </c>
      <c r="I179" t="s">
        <v>203</v>
      </c>
      <c r="J179" t="s">
        <v>175</v>
      </c>
      <c r="K179" t="s">
        <v>204</v>
      </c>
      <c r="L179">
        <v>1348</v>
      </c>
      <c r="N179">
        <v>1009</v>
      </c>
      <c r="O179" t="s">
        <v>72</v>
      </c>
      <c r="P179" t="s">
        <v>72</v>
      </c>
      <c r="Q179">
        <v>1000</v>
      </c>
      <c r="X179">
        <v>1.2E-4</v>
      </c>
      <c r="Y179">
        <v>6667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6</v>
      </c>
      <c r="AG179">
        <v>1.2E-4</v>
      </c>
      <c r="AH179">
        <v>2</v>
      </c>
      <c r="AI179">
        <v>34653272</v>
      </c>
      <c r="AJ179">
        <v>189</v>
      </c>
      <c r="AK179">
        <v>3</v>
      </c>
      <c r="AL179">
        <v>-0.80003999999999997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ROW(Source!A146)</f>
        <v>146</v>
      </c>
      <c r="B180">
        <v>34653288</v>
      </c>
      <c r="C180">
        <v>34653259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244</v>
      </c>
      <c r="J180" t="s">
        <v>6</v>
      </c>
      <c r="K180" t="s">
        <v>245</v>
      </c>
      <c r="L180">
        <v>1348</v>
      </c>
      <c r="N180">
        <v>1009</v>
      </c>
      <c r="O180" t="s">
        <v>72</v>
      </c>
      <c r="P180" t="s">
        <v>72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34653273</v>
      </c>
      <c r="AJ180">
        <v>190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ROW(Source!A146)</f>
        <v>146</v>
      </c>
      <c r="B181">
        <v>34653289</v>
      </c>
      <c r="C181">
        <v>34653259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98</v>
      </c>
      <c r="J181" t="s">
        <v>6</v>
      </c>
      <c r="K181" t="s">
        <v>99</v>
      </c>
      <c r="L181">
        <v>1354</v>
      </c>
      <c r="N181">
        <v>1010</v>
      </c>
      <c r="O181" t="s">
        <v>45</v>
      </c>
      <c r="P181" t="s">
        <v>45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34653274</v>
      </c>
      <c r="AJ181">
        <v>191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ROW(Source!A147)</f>
        <v>147</v>
      </c>
      <c r="B182">
        <v>34653275</v>
      </c>
      <c r="C182">
        <v>34653259</v>
      </c>
      <c r="D182">
        <v>31720142</v>
      </c>
      <c r="E182">
        <v>1</v>
      </c>
      <c r="F182">
        <v>1</v>
      </c>
      <c r="G182">
        <v>1</v>
      </c>
      <c r="H182">
        <v>1</v>
      </c>
      <c r="I182" t="s">
        <v>456</v>
      </c>
      <c r="J182" t="s">
        <v>6</v>
      </c>
      <c r="K182" t="s">
        <v>457</v>
      </c>
      <c r="L182">
        <v>1191</v>
      </c>
      <c r="N182">
        <v>1013</v>
      </c>
      <c r="O182" t="s">
        <v>419</v>
      </c>
      <c r="P182" t="s">
        <v>419</v>
      </c>
      <c r="Q182">
        <v>1</v>
      </c>
      <c r="X182">
        <v>8.09</v>
      </c>
      <c r="Y182">
        <v>0</v>
      </c>
      <c r="Z182">
        <v>0</v>
      </c>
      <c r="AA182">
        <v>0</v>
      </c>
      <c r="AB182">
        <v>10.06</v>
      </c>
      <c r="AC182">
        <v>0</v>
      </c>
      <c r="AD182">
        <v>1</v>
      </c>
      <c r="AE182">
        <v>1</v>
      </c>
      <c r="AF182" t="s">
        <v>19</v>
      </c>
      <c r="AG182">
        <v>9.7080000000000002</v>
      </c>
      <c r="AH182">
        <v>2</v>
      </c>
      <c r="AI182">
        <v>34653260</v>
      </c>
      <c r="AJ182">
        <v>196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ROW(Source!A147)</f>
        <v>147</v>
      </c>
      <c r="B183">
        <v>34653276</v>
      </c>
      <c r="C183">
        <v>34653259</v>
      </c>
      <c r="D183">
        <v>31709492</v>
      </c>
      <c r="E183">
        <v>1</v>
      </c>
      <c r="F183">
        <v>1</v>
      </c>
      <c r="G183">
        <v>1</v>
      </c>
      <c r="H183">
        <v>1</v>
      </c>
      <c r="I183" t="s">
        <v>420</v>
      </c>
      <c r="J183" t="s">
        <v>6</v>
      </c>
      <c r="K183" t="s">
        <v>421</v>
      </c>
      <c r="L183">
        <v>1191</v>
      </c>
      <c r="N183">
        <v>1013</v>
      </c>
      <c r="O183" t="s">
        <v>419</v>
      </c>
      <c r="P183" t="s">
        <v>419</v>
      </c>
      <c r="Q183">
        <v>1</v>
      </c>
      <c r="X183">
        <v>1.07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2</v>
      </c>
      <c r="AF183" t="s">
        <v>19</v>
      </c>
      <c r="AG183">
        <v>1.284</v>
      </c>
      <c r="AH183">
        <v>2</v>
      </c>
      <c r="AI183">
        <v>34653261</v>
      </c>
      <c r="AJ183">
        <v>197</v>
      </c>
      <c r="AK183">
        <v>2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ROW(Source!A147)</f>
        <v>147</v>
      </c>
      <c r="B184">
        <v>34653277</v>
      </c>
      <c r="C184">
        <v>34653259</v>
      </c>
      <c r="D184">
        <v>31526753</v>
      </c>
      <c r="E184">
        <v>1</v>
      </c>
      <c r="F184">
        <v>1</v>
      </c>
      <c r="G184">
        <v>1</v>
      </c>
      <c r="H184">
        <v>2</v>
      </c>
      <c r="I184" t="s">
        <v>436</v>
      </c>
      <c r="J184" t="s">
        <v>437</v>
      </c>
      <c r="K184" t="s">
        <v>438</v>
      </c>
      <c r="L184">
        <v>1368</v>
      </c>
      <c r="N184">
        <v>1011</v>
      </c>
      <c r="O184" t="s">
        <v>425</v>
      </c>
      <c r="P184" t="s">
        <v>425</v>
      </c>
      <c r="Q184">
        <v>1</v>
      </c>
      <c r="X184">
        <v>0.66</v>
      </c>
      <c r="Y184">
        <v>0</v>
      </c>
      <c r="Z184">
        <v>111.99</v>
      </c>
      <c r="AA184">
        <v>13.5</v>
      </c>
      <c r="AB184">
        <v>0</v>
      </c>
      <c r="AC184">
        <v>0</v>
      </c>
      <c r="AD184">
        <v>1</v>
      </c>
      <c r="AE184">
        <v>0</v>
      </c>
      <c r="AF184" t="s">
        <v>19</v>
      </c>
      <c r="AG184">
        <v>0.79200000000000004</v>
      </c>
      <c r="AH184">
        <v>2</v>
      </c>
      <c r="AI184">
        <v>34653262</v>
      </c>
      <c r="AJ184">
        <v>198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ROW(Source!A147)</f>
        <v>147</v>
      </c>
      <c r="B185">
        <v>34653278</v>
      </c>
      <c r="C185">
        <v>34653259</v>
      </c>
      <c r="D185">
        <v>31528142</v>
      </c>
      <c r="E185">
        <v>1</v>
      </c>
      <c r="F185">
        <v>1</v>
      </c>
      <c r="G185">
        <v>1</v>
      </c>
      <c r="H185">
        <v>2</v>
      </c>
      <c r="I185" t="s">
        <v>426</v>
      </c>
      <c r="J185" t="s">
        <v>427</v>
      </c>
      <c r="K185" t="s">
        <v>428</v>
      </c>
      <c r="L185">
        <v>1368</v>
      </c>
      <c r="N185">
        <v>1011</v>
      </c>
      <c r="O185" t="s">
        <v>425</v>
      </c>
      <c r="P185" t="s">
        <v>425</v>
      </c>
      <c r="Q185">
        <v>1</v>
      </c>
      <c r="X185">
        <v>0.41</v>
      </c>
      <c r="Y185">
        <v>0</v>
      </c>
      <c r="Z185">
        <v>65.709999999999994</v>
      </c>
      <c r="AA185">
        <v>11.6</v>
      </c>
      <c r="AB185">
        <v>0</v>
      </c>
      <c r="AC185">
        <v>0</v>
      </c>
      <c r="AD185">
        <v>1</v>
      </c>
      <c r="AE185">
        <v>0</v>
      </c>
      <c r="AF185" t="s">
        <v>19</v>
      </c>
      <c r="AG185">
        <v>0.49199999999999994</v>
      </c>
      <c r="AH185">
        <v>2</v>
      </c>
      <c r="AI185">
        <v>34653263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ROW(Source!A147)</f>
        <v>147</v>
      </c>
      <c r="B186">
        <v>34653279</v>
      </c>
      <c r="C186">
        <v>34653259</v>
      </c>
      <c r="D186">
        <v>31444692</v>
      </c>
      <c r="E186">
        <v>1</v>
      </c>
      <c r="F186">
        <v>1</v>
      </c>
      <c r="G186">
        <v>1</v>
      </c>
      <c r="H186">
        <v>3</v>
      </c>
      <c r="I186" t="s">
        <v>196</v>
      </c>
      <c r="J186" t="s">
        <v>46</v>
      </c>
      <c r="K186" t="s">
        <v>197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X186">
        <v>0.01</v>
      </c>
      <c r="Y186">
        <v>14.4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0.01</v>
      </c>
      <c r="AH186">
        <v>3</v>
      </c>
      <c r="AI186">
        <v>-1</v>
      </c>
      <c r="AJ186" t="s">
        <v>6</v>
      </c>
      <c r="AK186">
        <v>4</v>
      </c>
      <c r="AL186">
        <v>-0.14400000000000002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ROW(Source!A147)</f>
        <v>147</v>
      </c>
      <c r="B187">
        <v>34653280</v>
      </c>
      <c r="C187">
        <v>34653259</v>
      </c>
      <c r="D187">
        <v>31444700</v>
      </c>
      <c r="E187">
        <v>1</v>
      </c>
      <c r="F187">
        <v>1</v>
      </c>
      <c r="G187">
        <v>1</v>
      </c>
      <c r="H187">
        <v>3</v>
      </c>
      <c r="I187" t="s">
        <v>479</v>
      </c>
      <c r="J187" t="s">
        <v>53</v>
      </c>
      <c r="K187" t="s">
        <v>480</v>
      </c>
      <c r="L187">
        <v>1348</v>
      </c>
      <c r="N187">
        <v>1009</v>
      </c>
      <c r="O187" t="s">
        <v>72</v>
      </c>
      <c r="P187" t="s">
        <v>72</v>
      </c>
      <c r="Q187">
        <v>1000</v>
      </c>
      <c r="X187">
        <v>3.0000000000000001E-5</v>
      </c>
      <c r="Y187">
        <v>9661.5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3.0000000000000001E-5</v>
      </c>
      <c r="AH187">
        <v>3</v>
      </c>
      <c r="AI187">
        <v>-1</v>
      </c>
      <c r="AJ187" t="s">
        <v>6</v>
      </c>
      <c r="AK187">
        <v>4</v>
      </c>
      <c r="AL187">
        <v>-0.28984500000000002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ROW(Source!A147)</f>
        <v>147</v>
      </c>
      <c r="B188">
        <v>34653281</v>
      </c>
      <c r="C188">
        <v>34653259</v>
      </c>
      <c r="D188">
        <v>31449050</v>
      </c>
      <c r="E188">
        <v>1</v>
      </c>
      <c r="F188">
        <v>1</v>
      </c>
      <c r="G188">
        <v>1</v>
      </c>
      <c r="H188">
        <v>3</v>
      </c>
      <c r="I188" t="s">
        <v>481</v>
      </c>
      <c r="J188" t="s">
        <v>57</v>
      </c>
      <c r="K188" t="s">
        <v>258</v>
      </c>
      <c r="L188">
        <v>1348</v>
      </c>
      <c r="N188">
        <v>1009</v>
      </c>
      <c r="O188" t="s">
        <v>72</v>
      </c>
      <c r="P188" t="s">
        <v>72</v>
      </c>
      <c r="Q188">
        <v>1000</v>
      </c>
      <c r="X188">
        <v>0</v>
      </c>
      <c r="Y188">
        <v>9040.01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 t="s">
        <v>6</v>
      </c>
      <c r="AG188">
        <v>0</v>
      </c>
      <c r="AH188">
        <v>3</v>
      </c>
      <c r="AI188">
        <v>-1</v>
      </c>
      <c r="AJ188" t="s">
        <v>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ROW(Source!A147)</f>
        <v>147</v>
      </c>
      <c r="B189">
        <v>34653282</v>
      </c>
      <c r="C189">
        <v>34653259</v>
      </c>
      <c r="D189">
        <v>31450127</v>
      </c>
      <c r="E189">
        <v>1</v>
      </c>
      <c r="F189">
        <v>1</v>
      </c>
      <c r="G189">
        <v>1</v>
      </c>
      <c r="H189">
        <v>3</v>
      </c>
      <c r="I189" t="s">
        <v>60</v>
      </c>
      <c r="J189" t="s">
        <v>63</v>
      </c>
      <c r="K189" t="s">
        <v>61</v>
      </c>
      <c r="L189">
        <v>1346</v>
      </c>
      <c r="N189">
        <v>1009</v>
      </c>
      <c r="O189" t="s">
        <v>62</v>
      </c>
      <c r="P189" t="s">
        <v>62</v>
      </c>
      <c r="Q189">
        <v>1</v>
      </c>
      <c r="X189">
        <v>0.02</v>
      </c>
      <c r="Y189">
        <v>1.82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0.02</v>
      </c>
      <c r="AH189">
        <v>3</v>
      </c>
      <c r="AI189">
        <v>-1</v>
      </c>
      <c r="AJ189" t="s">
        <v>6</v>
      </c>
      <c r="AK189">
        <v>4</v>
      </c>
      <c r="AL189">
        <v>-3.6400000000000002E-2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ROW(Source!A147)</f>
        <v>147</v>
      </c>
      <c r="B190">
        <v>34653283</v>
      </c>
      <c r="C190">
        <v>34653259</v>
      </c>
      <c r="D190">
        <v>31441448</v>
      </c>
      <c r="E190">
        <v>17</v>
      </c>
      <c r="F190">
        <v>1</v>
      </c>
      <c r="G190">
        <v>1</v>
      </c>
      <c r="H190">
        <v>3</v>
      </c>
      <c r="I190" t="s">
        <v>237</v>
      </c>
      <c r="J190" t="s">
        <v>6</v>
      </c>
      <c r="K190" t="s">
        <v>238</v>
      </c>
      <c r="L190">
        <v>1346</v>
      </c>
      <c r="N190">
        <v>1009</v>
      </c>
      <c r="O190" t="s">
        <v>62</v>
      </c>
      <c r="P190" t="s">
        <v>62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 t="s">
        <v>6</v>
      </c>
      <c r="AG190">
        <v>0</v>
      </c>
      <c r="AH190">
        <v>2</v>
      </c>
      <c r="AI190">
        <v>34653268</v>
      </c>
      <c r="AJ190">
        <v>200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ROW(Source!A147)</f>
        <v>147</v>
      </c>
      <c r="B191">
        <v>34653284</v>
      </c>
      <c r="C191">
        <v>34653259</v>
      </c>
      <c r="D191">
        <v>31440934</v>
      </c>
      <c r="E191">
        <v>17</v>
      </c>
      <c r="F191">
        <v>1</v>
      </c>
      <c r="G191">
        <v>1</v>
      </c>
      <c r="H191">
        <v>3</v>
      </c>
      <c r="I191" t="s">
        <v>76</v>
      </c>
      <c r="J191" t="s">
        <v>6</v>
      </c>
      <c r="K191" t="s">
        <v>77</v>
      </c>
      <c r="L191">
        <v>1346</v>
      </c>
      <c r="N191">
        <v>1009</v>
      </c>
      <c r="O191" t="s">
        <v>62</v>
      </c>
      <c r="P191" t="s">
        <v>62</v>
      </c>
      <c r="Q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2</v>
      </c>
      <c r="AI191">
        <v>34653269</v>
      </c>
      <c r="AJ191">
        <v>201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ROW(Source!A147)</f>
        <v>147</v>
      </c>
      <c r="B192">
        <v>34653285</v>
      </c>
      <c r="C192">
        <v>34653259</v>
      </c>
      <c r="D192">
        <v>31443318</v>
      </c>
      <c r="E192">
        <v>17</v>
      </c>
      <c r="F192">
        <v>1</v>
      </c>
      <c r="G192">
        <v>1</v>
      </c>
      <c r="H192">
        <v>3</v>
      </c>
      <c r="I192" t="s">
        <v>79</v>
      </c>
      <c r="J192" t="s">
        <v>6</v>
      </c>
      <c r="K192" t="s">
        <v>80</v>
      </c>
      <c r="L192">
        <v>1348</v>
      </c>
      <c r="N192">
        <v>1009</v>
      </c>
      <c r="O192" t="s">
        <v>72</v>
      </c>
      <c r="P192" t="s">
        <v>72</v>
      </c>
      <c r="Q192">
        <v>1000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 t="s">
        <v>6</v>
      </c>
      <c r="AG192">
        <v>0</v>
      </c>
      <c r="AH192">
        <v>2</v>
      </c>
      <c r="AI192">
        <v>34653270</v>
      </c>
      <c r="AJ192">
        <v>202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ROW(Source!A147)</f>
        <v>147</v>
      </c>
      <c r="B193">
        <v>34653286</v>
      </c>
      <c r="C193">
        <v>34653259</v>
      </c>
      <c r="D193">
        <v>31482963</v>
      </c>
      <c r="E193">
        <v>1</v>
      </c>
      <c r="F193">
        <v>1</v>
      </c>
      <c r="G193">
        <v>1</v>
      </c>
      <c r="H193">
        <v>3</v>
      </c>
      <c r="I193" t="s">
        <v>86</v>
      </c>
      <c r="J193" t="s">
        <v>88</v>
      </c>
      <c r="K193" t="s">
        <v>87</v>
      </c>
      <c r="L193">
        <v>1348</v>
      </c>
      <c r="N193">
        <v>1009</v>
      </c>
      <c r="O193" t="s">
        <v>72</v>
      </c>
      <c r="P193" t="s">
        <v>72</v>
      </c>
      <c r="Q193">
        <v>1000</v>
      </c>
      <c r="X193">
        <v>1E-4</v>
      </c>
      <c r="Y193">
        <v>9550.01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6</v>
      </c>
      <c r="AG193">
        <v>1E-4</v>
      </c>
      <c r="AH193">
        <v>2</v>
      </c>
      <c r="AI193">
        <v>34653271</v>
      </c>
      <c r="AJ193">
        <v>203</v>
      </c>
      <c r="AK193">
        <v>3</v>
      </c>
      <c r="AL193">
        <v>-0.9550010000000001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1</v>
      </c>
    </row>
    <row r="194" spans="1:44" x14ac:dyDescent="0.2">
      <c r="A194">
        <f>ROW(Source!A147)</f>
        <v>147</v>
      </c>
      <c r="B194">
        <v>34653287</v>
      </c>
      <c r="C194">
        <v>34653259</v>
      </c>
      <c r="D194">
        <v>31483792</v>
      </c>
      <c r="E194">
        <v>1</v>
      </c>
      <c r="F194">
        <v>1</v>
      </c>
      <c r="G194">
        <v>1</v>
      </c>
      <c r="H194">
        <v>3</v>
      </c>
      <c r="I194" t="s">
        <v>203</v>
      </c>
      <c r="J194" t="s">
        <v>175</v>
      </c>
      <c r="K194" t="s">
        <v>204</v>
      </c>
      <c r="L194">
        <v>1348</v>
      </c>
      <c r="N194">
        <v>1009</v>
      </c>
      <c r="O194" t="s">
        <v>72</v>
      </c>
      <c r="P194" t="s">
        <v>72</v>
      </c>
      <c r="Q194">
        <v>1000</v>
      </c>
      <c r="X194">
        <v>1.2E-4</v>
      </c>
      <c r="Y194">
        <v>6667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6</v>
      </c>
      <c r="AG194">
        <v>1.2E-4</v>
      </c>
      <c r="AH194">
        <v>2</v>
      </c>
      <c r="AI194">
        <v>34653272</v>
      </c>
      <c r="AJ194">
        <v>204</v>
      </c>
      <c r="AK194">
        <v>3</v>
      </c>
      <c r="AL194">
        <v>-0.80003999999999997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</row>
    <row r="195" spans="1:44" x14ac:dyDescent="0.2">
      <c r="A195">
        <f>ROW(Source!A147)</f>
        <v>147</v>
      </c>
      <c r="B195">
        <v>34653288</v>
      </c>
      <c r="C195">
        <v>34653259</v>
      </c>
      <c r="D195">
        <v>31443123</v>
      </c>
      <c r="E195">
        <v>17</v>
      </c>
      <c r="F195">
        <v>1</v>
      </c>
      <c r="G195">
        <v>1</v>
      </c>
      <c r="H195">
        <v>3</v>
      </c>
      <c r="I195" t="s">
        <v>244</v>
      </c>
      <c r="J195" t="s">
        <v>6</v>
      </c>
      <c r="K195" t="s">
        <v>245</v>
      </c>
      <c r="L195">
        <v>1348</v>
      </c>
      <c r="N195">
        <v>1009</v>
      </c>
      <c r="O195" t="s">
        <v>72</v>
      </c>
      <c r="P195" t="s">
        <v>72</v>
      </c>
      <c r="Q195">
        <v>1000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34653273</v>
      </c>
      <c r="AJ195">
        <v>205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ROW(Source!A147)</f>
        <v>147</v>
      </c>
      <c r="B196">
        <v>34653289</v>
      </c>
      <c r="C196">
        <v>34653259</v>
      </c>
      <c r="D196">
        <v>31443118</v>
      </c>
      <c r="E196">
        <v>17</v>
      </c>
      <c r="F196">
        <v>1</v>
      </c>
      <c r="G196">
        <v>1</v>
      </c>
      <c r="H196">
        <v>3</v>
      </c>
      <c r="I196" t="s">
        <v>98</v>
      </c>
      <c r="J196" t="s">
        <v>6</v>
      </c>
      <c r="K196" t="s">
        <v>99</v>
      </c>
      <c r="L196">
        <v>1354</v>
      </c>
      <c r="N196">
        <v>1010</v>
      </c>
      <c r="O196" t="s">
        <v>45</v>
      </c>
      <c r="P196" t="s">
        <v>45</v>
      </c>
      <c r="Q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F196" t="s">
        <v>6</v>
      </c>
      <c r="AG196">
        <v>0</v>
      </c>
      <c r="AH196">
        <v>2</v>
      </c>
      <c r="AI196">
        <v>34653274</v>
      </c>
      <c r="AJ196">
        <v>206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ROW(Source!A170)</f>
        <v>170</v>
      </c>
      <c r="B197">
        <v>34653316</v>
      </c>
      <c r="C197">
        <v>34653301</v>
      </c>
      <c r="D197">
        <v>31709594</v>
      </c>
      <c r="E197">
        <v>1</v>
      </c>
      <c r="F197">
        <v>1</v>
      </c>
      <c r="G197">
        <v>1</v>
      </c>
      <c r="H197">
        <v>1</v>
      </c>
      <c r="I197" t="s">
        <v>445</v>
      </c>
      <c r="J197" t="s">
        <v>6</v>
      </c>
      <c r="K197" t="s">
        <v>446</v>
      </c>
      <c r="L197">
        <v>1191</v>
      </c>
      <c r="N197">
        <v>1013</v>
      </c>
      <c r="O197" t="s">
        <v>419</v>
      </c>
      <c r="P197" t="s">
        <v>419</v>
      </c>
      <c r="Q197">
        <v>1</v>
      </c>
      <c r="X197">
        <v>4.29</v>
      </c>
      <c r="Y197">
        <v>0</v>
      </c>
      <c r="Z197">
        <v>0</v>
      </c>
      <c r="AA197">
        <v>0</v>
      </c>
      <c r="AB197">
        <v>8.86</v>
      </c>
      <c r="AC197">
        <v>0</v>
      </c>
      <c r="AD197">
        <v>1</v>
      </c>
      <c r="AE197">
        <v>1</v>
      </c>
      <c r="AF197" t="s">
        <v>19</v>
      </c>
      <c r="AG197">
        <v>5.1479999999999997</v>
      </c>
      <c r="AH197">
        <v>2</v>
      </c>
      <c r="AI197">
        <v>34653302</v>
      </c>
      <c r="AJ197">
        <v>211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ROW(Source!A170)</f>
        <v>170</v>
      </c>
      <c r="B198">
        <v>34653317</v>
      </c>
      <c r="C198">
        <v>34653301</v>
      </c>
      <c r="D198">
        <v>31709492</v>
      </c>
      <c r="E198">
        <v>1</v>
      </c>
      <c r="F198">
        <v>1</v>
      </c>
      <c r="G198">
        <v>1</v>
      </c>
      <c r="H198">
        <v>1</v>
      </c>
      <c r="I198" t="s">
        <v>420</v>
      </c>
      <c r="J198" t="s">
        <v>6</v>
      </c>
      <c r="K198" t="s">
        <v>421</v>
      </c>
      <c r="L198">
        <v>1191</v>
      </c>
      <c r="N198">
        <v>1013</v>
      </c>
      <c r="O198" t="s">
        <v>419</v>
      </c>
      <c r="P198" t="s">
        <v>419</v>
      </c>
      <c r="Q198">
        <v>1</v>
      </c>
      <c r="X198">
        <v>1.19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2</v>
      </c>
      <c r="AF198" t="s">
        <v>19</v>
      </c>
      <c r="AG198">
        <v>1.4279999999999999</v>
      </c>
      <c r="AH198">
        <v>2</v>
      </c>
      <c r="AI198">
        <v>34653303</v>
      </c>
      <c r="AJ198">
        <v>212</v>
      </c>
      <c r="AK198">
        <v>2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ROW(Source!A170)</f>
        <v>170</v>
      </c>
      <c r="B199">
        <v>34653318</v>
      </c>
      <c r="C199">
        <v>34653301</v>
      </c>
      <c r="D199">
        <v>31527023</v>
      </c>
      <c r="E199">
        <v>1</v>
      </c>
      <c r="F199">
        <v>1</v>
      </c>
      <c r="G199">
        <v>1</v>
      </c>
      <c r="H199">
        <v>2</v>
      </c>
      <c r="I199" t="s">
        <v>431</v>
      </c>
      <c r="J199" t="s">
        <v>432</v>
      </c>
      <c r="K199" t="s">
        <v>433</v>
      </c>
      <c r="L199">
        <v>1368</v>
      </c>
      <c r="N199">
        <v>1011</v>
      </c>
      <c r="O199" t="s">
        <v>425</v>
      </c>
      <c r="P199" t="s">
        <v>425</v>
      </c>
      <c r="Q199">
        <v>1</v>
      </c>
      <c r="X199">
        <v>0.97</v>
      </c>
      <c r="Y199">
        <v>0</v>
      </c>
      <c r="Z199">
        <v>82.22</v>
      </c>
      <c r="AA199">
        <v>10.06</v>
      </c>
      <c r="AB199">
        <v>0</v>
      </c>
      <c r="AC199">
        <v>0</v>
      </c>
      <c r="AD199">
        <v>1</v>
      </c>
      <c r="AE199">
        <v>0</v>
      </c>
      <c r="AF199" t="s">
        <v>19</v>
      </c>
      <c r="AG199">
        <v>1.1639999999999999</v>
      </c>
      <c r="AH199">
        <v>2</v>
      </c>
      <c r="AI199">
        <v>34653304</v>
      </c>
      <c r="AJ199">
        <v>213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ROW(Source!A170)</f>
        <v>170</v>
      </c>
      <c r="B200">
        <v>34653319</v>
      </c>
      <c r="C200">
        <v>34653301</v>
      </c>
      <c r="D200">
        <v>31528142</v>
      </c>
      <c r="E200">
        <v>1</v>
      </c>
      <c r="F200">
        <v>1</v>
      </c>
      <c r="G200">
        <v>1</v>
      </c>
      <c r="H200">
        <v>2</v>
      </c>
      <c r="I200" t="s">
        <v>426</v>
      </c>
      <c r="J200" t="s">
        <v>427</v>
      </c>
      <c r="K200" t="s">
        <v>428</v>
      </c>
      <c r="L200">
        <v>1368</v>
      </c>
      <c r="N200">
        <v>1011</v>
      </c>
      <c r="O200" t="s">
        <v>425</v>
      </c>
      <c r="P200" t="s">
        <v>425</v>
      </c>
      <c r="Q200">
        <v>1</v>
      </c>
      <c r="X200">
        <v>0.22</v>
      </c>
      <c r="Y200">
        <v>0</v>
      </c>
      <c r="Z200">
        <v>65.709999999999994</v>
      </c>
      <c r="AA200">
        <v>11.6</v>
      </c>
      <c r="AB200">
        <v>0</v>
      </c>
      <c r="AC200">
        <v>0</v>
      </c>
      <c r="AD200">
        <v>1</v>
      </c>
      <c r="AE200">
        <v>0</v>
      </c>
      <c r="AF200" t="s">
        <v>19</v>
      </c>
      <c r="AG200">
        <v>0.26400000000000001</v>
      </c>
      <c r="AH200">
        <v>2</v>
      </c>
      <c r="AI200">
        <v>34653305</v>
      </c>
      <c r="AJ200">
        <v>214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ROW(Source!A170)</f>
        <v>170</v>
      </c>
      <c r="B201">
        <v>34653320</v>
      </c>
      <c r="C201">
        <v>34653301</v>
      </c>
      <c r="D201">
        <v>31444692</v>
      </c>
      <c r="E201">
        <v>1</v>
      </c>
      <c r="F201">
        <v>1</v>
      </c>
      <c r="G201">
        <v>1</v>
      </c>
      <c r="H201">
        <v>3</v>
      </c>
      <c r="I201" t="s">
        <v>196</v>
      </c>
      <c r="J201" t="s">
        <v>46</v>
      </c>
      <c r="K201" t="s">
        <v>197</v>
      </c>
      <c r="L201">
        <v>1346</v>
      </c>
      <c r="N201">
        <v>1009</v>
      </c>
      <c r="O201" t="s">
        <v>62</v>
      </c>
      <c r="P201" t="s">
        <v>62</v>
      </c>
      <c r="Q201">
        <v>1</v>
      </c>
      <c r="X201">
        <v>0.1</v>
      </c>
      <c r="Y201">
        <v>14.4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0.1</v>
      </c>
      <c r="AH201">
        <v>3</v>
      </c>
      <c r="AI201">
        <v>-1</v>
      </c>
      <c r="AJ201" t="s">
        <v>6</v>
      </c>
      <c r="AK201">
        <v>4</v>
      </c>
      <c r="AL201">
        <v>-1.4400000000000002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1</v>
      </c>
    </row>
    <row r="202" spans="1:44" x14ac:dyDescent="0.2">
      <c r="A202">
        <f>ROW(Source!A170)</f>
        <v>170</v>
      </c>
      <c r="B202">
        <v>34653321</v>
      </c>
      <c r="C202">
        <v>34653301</v>
      </c>
      <c r="D202">
        <v>31444700</v>
      </c>
      <c r="E202">
        <v>1</v>
      </c>
      <c r="F202">
        <v>1</v>
      </c>
      <c r="G202">
        <v>1</v>
      </c>
      <c r="H202">
        <v>3</v>
      </c>
      <c r="I202" t="s">
        <v>479</v>
      </c>
      <c r="J202" t="s">
        <v>53</v>
      </c>
      <c r="K202" t="s">
        <v>480</v>
      </c>
      <c r="L202">
        <v>1348</v>
      </c>
      <c r="N202">
        <v>1009</v>
      </c>
      <c r="O202" t="s">
        <v>72</v>
      </c>
      <c r="P202" t="s">
        <v>72</v>
      </c>
      <c r="Q202">
        <v>1000</v>
      </c>
      <c r="X202">
        <v>3.0000000000000001E-5</v>
      </c>
      <c r="Y202">
        <v>9661.5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3.0000000000000001E-5</v>
      </c>
      <c r="AH202">
        <v>3</v>
      </c>
      <c r="AI202">
        <v>-1</v>
      </c>
      <c r="AJ202" t="s">
        <v>6</v>
      </c>
      <c r="AK202">
        <v>4</v>
      </c>
      <c r="AL202">
        <v>-0.28984500000000002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1</v>
      </c>
    </row>
    <row r="203" spans="1:44" x14ac:dyDescent="0.2">
      <c r="A203">
        <f>ROW(Source!A170)</f>
        <v>170</v>
      </c>
      <c r="B203">
        <v>34653322</v>
      </c>
      <c r="C203">
        <v>34653301</v>
      </c>
      <c r="D203">
        <v>31449050</v>
      </c>
      <c r="E203">
        <v>1</v>
      </c>
      <c r="F203">
        <v>1</v>
      </c>
      <c r="G203">
        <v>1</v>
      </c>
      <c r="H203">
        <v>3</v>
      </c>
      <c r="I203" t="s">
        <v>481</v>
      </c>
      <c r="J203" t="s">
        <v>57</v>
      </c>
      <c r="K203" t="s">
        <v>258</v>
      </c>
      <c r="L203">
        <v>1348</v>
      </c>
      <c r="N203">
        <v>1009</v>
      </c>
      <c r="O203" t="s">
        <v>72</v>
      </c>
      <c r="P203" t="s">
        <v>72</v>
      </c>
      <c r="Q203">
        <v>1000</v>
      </c>
      <c r="X203">
        <v>0</v>
      </c>
      <c r="Y203">
        <v>9040.01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 t="s">
        <v>6</v>
      </c>
      <c r="AG203">
        <v>0</v>
      </c>
      <c r="AH203">
        <v>3</v>
      </c>
      <c r="AI203">
        <v>-1</v>
      </c>
      <c r="AJ203" t="s">
        <v>6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ROW(Source!A170)</f>
        <v>170</v>
      </c>
      <c r="B204">
        <v>34653323</v>
      </c>
      <c r="C204">
        <v>34653301</v>
      </c>
      <c r="D204">
        <v>31450127</v>
      </c>
      <c r="E204">
        <v>1</v>
      </c>
      <c r="F204">
        <v>1</v>
      </c>
      <c r="G204">
        <v>1</v>
      </c>
      <c r="H204">
        <v>3</v>
      </c>
      <c r="I204" t="s">
        <v>60</v>
      </c>
      <c r="J204" t="s">
        <v>63</v>
      </c>
      <c r="K204" t="s">
        <v>61</v>
      </c>
      <c r="L204">
        <v>1346</v>
      </c>
      <c r="N204">
        <v>1009</v>
      </c>
      <c r="O204" t="s">
        <v>62</v>
      </c>
      <c r="P204" t="s">
        <v>62</v>
      </c>
      <c r="Q204">
        <v>1</v>
      </c>
      <c r="X204">
        <v>0.02</v>
      </c>
      <c r="Y204">
        <v>1.82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0.02</v>
      </c>
      <c r="AH204">
        <v>2</v>
      </c>
      <c r="AI204">
        <v>34653309</v>
      </c>
      <c r="AJ204">
        <v>215</v>
      </c>
      <c r="AK204">
        <v>3</v>
      </c>
      <c r="AL204">
        <v>-3.6400000000000002E-2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ROW(Source!A170)</f>
        <v>170</v>
      </c>
      <c r="B205">
        <v>34653324</v>
      </c>
      <c r="C205">
        <v>34653301</v>
      </c>
      <c r="D205">
        <v>31441448</v>
      </c>
      <c r="E205">
        <v>17</v>
      </c>
      <c r="F205">
        <v>1</v>
      </c>
      <c r="G205">
        <v>1</v>
      </c>
      <c r="H205">
        <v>3</v>
      </c>
      <c r="I205" t="s">
        <v>237</v>
      </c>
      <c r="J205" t="s">
        <v>6</v>
      </c>
      <c r="K205" t="s">
        <v>238</v>
      </c>
      <c r="L205">
        <v>1346</v>
      </c>
      <c r="N205">
        <v>1009</v>
      </c>
      <c r="O205" t="s">
        <v>62</v>
      </c>
      <c r="P205" t="s">
        <v>62</v>
      </c>
      <c r="Q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 t="s">
        <v>6</v>
      </c>
      <c r="AG205">
        <v>0</v>
      </c>
      <c r="AH205">
        <v>2</v>
      </c>
      <c r="AI205">
        <v>34653310</v>
      </c>
      <c r="AJ205">
        <v>216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ROW(Source!A170)</f>
        <v>170</v>
      </c>
      <c r="B206">
        <v>34653325</v>
      </c>
      <c r="C206">
        <v>34653301</v>
      </c>
      <c r="D206">
        <v>31440934</v>
      </c>
      <c r="E206">
        <v>17</v>
      </c>
      <c r="F206">
        <v>1</v>
      </c>
      <c r="G206">
        <v>1</v>
      </c>
      <c r="H206">
        <v>3</v>
      </c>
      <c r="I206" t="s">
        <v>76</v>
      </c>
      <c r="J206" t="s">
        <v>6</v>
      </c>
      <c r="K206" t="s">
        <v>77</v>
      </c>
      <c r="L206">
        <v>1346</v>
      </c>
      <c r="N206">
        <v>1009</v>
      </c>
      <c r="O206" t="s">
        <v>62</v>
      </c>
      <c r="P206" t="s">
        <v>62</v>
      </c>
      <c r="Q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0</v>
      </c>
      <c r="AE206">
        <v>0</v>
      </c>
      <c r="AF206" t="s">
        <v>6</v>
      </c>
      <c r="AG206">
        <v>0</v>
      </c>
      <c r="AH206">
        <v>2</v>
      </c>
      <c r="AI206">
        <v>34653311</v>
      </c>
      <c r="AJ206">
        <v>217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ROW(Source!A170)</f>
        <v>170</v>
      </c>
      <c r="B207">
        <v>34653326</v>
      </c>
      <c r="C207">
        <v>34653301</v>
      </c>
      <c r="D207">
        <v>31443318</v>
      </c>
      <c r="E207">
        <v>17</v>
      </c>
      <c r="F207">
        <v>1</v>
      </c>
      <c r="G207">
        <v>1</v>
      </c>
      <c r="H207">
        <v>3</v>
      </c>
      <c r="I207" t="s">
        <v>79</v>
      </c>
      <c r="J207" t="s">
        <v>6</v>
      </c>
      <c r="K207" t="s">
        <v>80</v>
      </c>
      <c r="L207">
        <v>1348</v>
      </c>
      <c r="N207">
        <v>1009</v>
      </c>
      <c r="O207" t="s">
        <v>72</v>
      </c>
      <c r="P207" t="s">
        <v>72</v>
      </c>
      <c r="Q207">
        <v>1000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 t="s">
        <v>6</v>
      </c>
      <c r="AG207">
        <v>0</v>
      </c>
      <c r="AH207">
        <v>2</v>
      </c>
      <c r="AI207">
        <v>34653312</v>
      </c>
      <c r="AJ207">
        <v>218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ROW(Source!A170)</f>
        <v>170</v>
      </c>
      <c r="B208">
        <v>34653327</v>
      </c>
      <c r="C208">
        <v>34653301</v>
      </c>
      <c r="D208">
        <v>31482963</v>
      </c>
      <c r="E208">
        <v>1</v>
      </c>
      <c r="F208">
        <v>1</v>
      </c>
      <c r="G208">
        <v>1</v>
      </c>
      <c r="H208">
        <v>3</v>
      </c>
      <c r="I208" t="s">
        <v>86</v>
      </c>
      <c r="J208" t="s">
        <v>88</v>
      </c>
      <c r="K208" t="s">
        <v>87</v>
      </c>
      <c r="L208">
        <v>1348</v>
      </c>
      <c r="N208">
        <v>1009</v>
      </c>
      <c r="O208" t="s">
        <v>72</v>
      </c>
      <c r="P208" t="s">
        <v>72</v>
      </c>
      <c r="Q208">
        <v>1000</v>
      </c>
      <c r="X208">
        <v>1E-4</v>
      </c>
      <c r="Y208">
        <v>9550.01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1E-4</v>
      </c>
      <c r="AH208">
        <v>2</v>
      </c>
      <c r="AI208">
        <v>34653313</v>
      </c>
      <c r="AJ208">
        <v>219</v>
      </c>
      <c r="AK208">
        <v>3</v>
      </c>
      <c r="AL208">
        <v>-0.9550010000000001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</row>
    <row r="209" spans="1:44" x14ac:dyDescent="0.2">
      <c r="A209">
        <f>ROW(Source!A170)</f>
        <v>170</v>
      </c>
      <c r="B209">
        <v>34653328</v>
      </c>
      <c r="C209">
        <v>34653301</v>
      </c>
      <c r="D209">
        <v>31483792</v>
      </c>
      <c r="E209">
        <v>1</v>
      </c>
      <c r="F209">
        <v>1</v>
      </c>
      <c r="G209">
        <v>1</v>
      </c>
      <c r="H209">
        <v>3</v>
      </c>
      <c r="I209" t="s">
        <v>203</v>
      </c>
      <c r="J209" t="s">
        <v>175</v>
      </c>
      <c r="K209" t="s">
        <v>204</v>
      </c>
      <c r="L209">
        <v>1348</v>
      </c>
      <c r="N209">
        <v>1009</v>
      </c>
      <c r="O209" t="s">
        <v>72</v>
      </c>
      <c r="P209" t="s">
        <v>72</v>
      </c>
      <c r="Q209">
        <v>1000</v>
      </c>
      <c r="X209">
        <v>3.0000000000000001E-5</v>
      </c>
      <c r="Y209">
        <v>6667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3.0000000000000001E-5</v>
      </c>
      <c r="AH209">
        <v>2</v>
      </c>
      <c r="AI209">
        <v>34653314</v>
      </c>
      <c r="AJ209">
        <v>220</v>
      </c>
      <c r="AK209">
        <v>3</v>
      </c>
      <c r="AL209">
        <v>-0.20000999999999999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</row>
    <row r="210" spans="1:44" x14ac:dyDescent="0.2">
      <c r="A210">
        <f>ROW(Source!A170)</f>
        <v>170</v>
      </c>
      <c r="B210">
        <v>34653329</v>
      </c>
      <c r="C210">
        <v>34653301</v>
      </c>
      <c r="D210">
        <v>31443118</v>
      </c>
      <c r="E210">
        <v>17</v>
      </c>
      <c r="F210">
        <v>1</v>
      </c>
      <c r="G210">
        <v>1</v>
      </c>
      <c r="H210">
        <v>3</v>
      </c>
      <c r="I210" t="s">
        <v>98</v>
      </c>
      <c r="J210" t="s">
        <v>6</v>
      </c>
      <c r="K210" t="s">
        <v>99</v>
      </c>
      <c r="L210">
        <v>1354</v>
      </c>
      <c r="N210">
        <v>1010</v>
      </c>
      <c r="O210" t="s">
        <v>45</v>
      </c>
      <c r="P210" t="s">
        <v>45</v>
      </c>
      <c r="Q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 t="s">
        <v>6</v>
      </c>
      <c r="AG210">
        <v>0</v>
      </c>
      <c r="AH210">
        <v>2</v>
      </c>
      <c r="AI210">
        <v>34653315</v>
      </c>
      <c r="AJ210">
        <v>221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ROW(Source!A171)</f>
        <v>171</v>
      </c>
      <c r="B211">
        <v>34653316</v>
      </c>
      <c r="C211">
        <v>34653301</v>
      </c>
      <c r="D211">
        <v>31709594</v>
      </c>
      <c r="E211">
        <v>1</v>
      </c>
      <c r="F211">
        <v>1</v>
      </c>
      <c r="G211">
        <v>1</v>
      </c>
      <c r="H211">
        <v>1</v>
      </c>
      <c r="I211" t="s">
        <v>445</v>
      </c>
      <c r="J211" t="s">
        <v>6</v>
      </c>
      <c r="K211" t="s">
        <v>446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X211">
        <v>4.29</v>
      </c>
      <c r="Y211">
        <v>0</v>
      </c>
      <c r="Z211">
        <v>0</v>
      </c>
      <c r="AA211">
        <v>0</v>
      </c>
      <c r="AB211">
        <v>8.86</v>
      </c>
      <c r="AC211">
        <v>0</v>
      </c>
      <c r="AD211">
        <v>1</v>
      </c>
      <c r="AE211">
        <v>1</v>
      </c>
      <c r="AF211" t="s">
        <v>19</v>
      </c>
      <c r="AG211">
        <v>5.1479999999999997</v>
      </c>
      <c r="AH211">
        <v>2</v>
      </c>
      <c r="AI211">
        <v>34653302</v>
      </c>
      <c r="AJ211">
        <v>225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ROW(Source!A171)</f>
        <v>171</v>
      </c>
      <c r="B212">
        <v>34653317</v>
      </c>
      <c r="C212">
        <v>34653301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420</v>
      </c>
      <c r="J212" t="s">
        <v>6</v>
      </c>
      <c r="K212" t="s">
        <v>421</v>
      </c>
      <c r="L212">
        <v>1191</v>
      </c>
      <c r="N212">
        <v>1013</v>
      </c>
      <c r="O212" t="s">
        <v>419</v>
      </c>
      <c r="P212" t="s">
        <v>419</v>
      </c>
      <c r="Q212">
        <v>1</v>
      </c>
      <c r="X212">
        <v>1.19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19</v>
      </c>
      <c r="AG212">
        <v>1.4279999999999999</v>
      </c>
      <c r="AH212">
        <v>2</v>
      </c>
      <c r="AI212">
        <v>34653303</v>
      </c>
      <c r="AJ212">
        <v>226</v>
      </c>
      <c r="AK212">
        <v>2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ROW(Source!A171)</f>
        <v>171</v>
      </c>
      <c r="B213">
        <v>34653318</v>
      </c>
      <c r="C213">
        <v>34653301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431</v>
      </c>
      <c r="J213" t="s">
        <v>432</v>
      </c>
      <c r="K213" t="s">
        <v>433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X213">
        <v>0.97</v>
      </c>
      <c r="Y213">
        <v>0</v>
      </c>
      <c r="Z213">
        <v>82.22</v>
      </c>
      <c r="AA213">
        <v>10.06</v>
      </c>
      <c r="AB213">
        <v>0</v>
      </c>
      <c r="AC213">
        <v>0</v>
      </c>
      <c r="AD213">
        <v>1</v>
      </c>
      <c r="AE213">
        <v>0</v>
      </c>
      <c r="AF213" t="s">
        <v>19</v>
      </c>
      <c r="AG213">
        <v>1.1639999999999999</v>
      </c>
      <c r="AH213">
        <v>2</v>
      </c>
      <c r="AI213">
        <v>34653304</v>
      </c>
      <c r="AJ213">
        <v>227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ROW(Source!A171)</f>
        <v>171</v>
      </c>
      <c r="B214">
        <v>34653319</v>
      </c>
      <c r="C214">
        <v>34653301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426</v>
      </c>
      <c r="J214" t="s">
        <v>427</v>
      </c>
      <c r="K214" t="s">
        <v>428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X214">
        <v>0.22</v>
      </c>
      <c r="Y214">
        <v>0</v>
      </c>
      <c r="Z214">
        <v>65.709999999999994</v>
      </c>
      <c r="AA214">
        <v>11.6</v>
      </c>
      <c r="AB214">
        <v>0</v>
      </c>
      <c r="AC214">
        <v>0</v>
      </c>
      <c r="AD214">
        <v>1</v>
      </c>
      <c r="AE214">
        <v>0</v>
      </c>
      <c r="AF214" t="s">
        <v>19</v>
      </c>
      <c r="AG214">
        <v>0.26400000000000001</v>
      </c>
      <c r="AH214">
        <v>2</v>
      </c>
      <c r="AI214">
        <v>34653305</v>
      </c>
      <c r="AJ214">
        <v>228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ROW(Source!A171)</f>
        <v>171</v>
      </c>
      <c r="B215">
        <v>34653320</v>
      </c>
      <c r="C215">
        <v>34653301</v>
      </c>
      <c r="D215">
        <v>31444692</v>
      </c>
      <c r="E215">
        <v>1</v>
      </c>
      <c r="F215">
        <v>1</v>
      </c>
      <c r="G215">
        <v>1</v>
      </c>
      <c r="H215">
        <v>3</v>
      </c>
      <c r="I215" t="s">
        <v>196</v>
      </c>
      <c r="J215" t="s">
        <v>46</v>
      </c>
      <c r="K215" t="s">
        <v>197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X215">
        <v>0.1</v>
      </c>
      <c r="Y215">
        <v>14.4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0.1</v>
      </c>
      <c r="AH215">
        <v>3</v>
      </c>
      <c r="AI215">
        <v>-1</v>
      </c>
      <c r="AJ215" t="s">
        <v>6</v>
      </c>
      <c r="AK215">
        <v>4</v>
      </c>
      <c r="AL215">
        <v>-1.4400000000000002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</row>
    <row r="216" spans="1:44" x14ac:dyDescent="0.2">
      <c r="A216">
        <f>ROW(Source!A171)</f>
        <v>171</v>
      </c>
      <c r="B216">
        <v>34653321</v>
      </c>
      <c r="C216">
        <v>34653301</v>
      </c>
      <c r="D216">
        <v>31444700</v>
      </c>
      <c r="E216">
        <v>1</v>
      </c>
      <c r="F216">
        <v>1</v>
      </c>
      <c r="G216">
        <v>1</v>
      </c>
      <c r="H216">
        <v>3</v>
      </c>
      <c r="I216" t="s">
        <v>479</v>
      </c>
      <c r="J216" t="s">
        <v>53</v>
      </c>
      <c r="K216" t="s">
        <v>480</v>
      </c>
      <c r="L216">
        <v>1348</v>
      </c>
      <c r="N216">
        <v>1009</v>
      </c>
      <c r="O216" t="s">
        <v>72</v>
      </c>
      <c r="P216" t="s">
        <v>72</v>
      </c>
      <c r="Q216">
        <v>1000</v>
      </c>
      <c r="X216">
        <v>3.0000000000000001E-5</v>
      </c>
      <c r="Y216">
        <v>9661.5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6</v>
      </c>
      <c r="AG216">
        <v>3.0000000000000001E-5</v>
      </c>
      <c r="AH216">
        <v>3</v>
      </c>
      <c r="AI216">
        <v>-1</v>
      </c>
      <c r="AJ216" t="s">
        <v>6</v>
      </c>
      <c r="AK216">
        <v>4</v>
      </c>
      <c r="AL216">
        <v>-0.28984500000000002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1</v>
      </c>
    </row>
    <row r="217" spans="1:44" x14ac:dyDescent="0.2">
      <c r="A217">
        <f>ROW(Source!A171)</f>
        <v>171</v>
      </c>
      <c r="B217">
        <v>34653322</v>
      </c>
      <c r="C217">
        <v>34653301</v>
      </c>
      <c r="D217">
        <v>31449050</v>
      </c>
      <c r="E217">
        <v>1</v>
      </c>
      <c r="F217">
        <v>1</v>
      </c>
      <c r="G217">
        <v>1</v>
      </c>
      <c r="H217">
        <v>3</v>
      </c>
      <c r="I217" t="s">
        <v>481</v>
      </c>
      <c r="J217" t="s">
        <v>57</v>
      </c>
      <c r="K217" t="s">
        <v>258</v>
      </c>
      <c r="L217">
        <v>1348</v>
      </c>
      <c r="N217">
        <v>1009</v>
      </c>
      <c r="O217" t="s">
        <v>72</v>
      </c>
      <c r="P217" t="s">
        <v>72</v>
      </c>
      <c r="Q217">
        <v>1000</v>
      </c>
      <c r="X217">
        <v>0</v>
      </c>
      <c r="Y217">
        <v>9040.01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 t="s">
        <v>6</v>
      </c>
      <c r="AG217">
        <v>0</v>
      </c>
      <c r="AH217">
        <v>3</v>
      </c>
      <c r="AI217">
        <v>-1</v>
      </c>
      <c r="AJ217" t="s">
        <v>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ROW(Source!A171)</f>
        <v>171</v>
      </c>
      <c r="B218">
        <v>34653323</v>
      </c>
      <c r="C218">
        <v>34653301</v>
      </c>
      <c r="D218">
        <v>31450127</v>
      </c>
      <c r="E218">
        <v>1</v>
      </c>
      <c r="F218">
        <v>1</v>
      </c>
      <c r="G218">
        <v>1</v>
      </c>
      <c r="H218">
        <v>3</v>
      </c>
      <c r="I218" t="s">
        <v>60</v>
      </c>
      <c r="J218" t="s">
        <v>63</v>
      </c>
      <c r="K218" t="s">
        <v>61</v>
      </c>
      <c r="L218">
        <v>1346</v>
      </c>
      <c r="N218">
        <v>1009</v>
      </c>
      <c r="O218" t="s">
        <v>62</v>
      </c>
      <c r="P218" t="s">
        <v>62</v>
      </c>
      <c r="Q218">
        <v>1</v>
      </c>
      <c r="X218">
        <v>0.02</v>
      </c>
      <c r="Y218">
        <v>1.82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0.02</v>
      </c>
      <c r="AH218">
        <v>2</v>
      </c>
      <c r="AI218">
        <v>34653309</v>
      </c>
      <c r="AJ218">
        <v>229</v>
      </c>
      <c r="AK218">
        <v>3</v>
      </c>
      <c r="AL218">
        <v>-3.6400000000000002E-2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ROW(Source!A171)</f>
        <v>171</v>
      </c>
      <c r="B219">
        <v>34653324</v>
      </c>
      <c r="C219">
        <v>34653301</v>
      </c>
      <c r="D219">
        <v>31441448</v>
      </c>
      <c r="E219">
        <v>17</v>
      </c>
      <c r="F219">
        <v>1</v>
      </c>
      <c r="G219">
        <v>1</v>
      </c>
      <c r="H219">
        <v>3</v>
      </c>
      <c r="I219" t="s">
        <v>237</v>
      </c>
      <c r="J219" t="s">
        <v>6</v>
      </c>
      <c r="K219" t="s">
        <v>238</v>
      </c>
      <c r="L219">
        <v>1346</v>
      </c>
      <c r="N219">
        <v>1009</v>
      </c>
      <c r="O219" t="s">
        <v>62</v>
      </c>
      <c r="P219" t="s">
        <v>62</v>
      </c>
      <c r="Q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0</v>
      </c>
      <c r="AF219" t="s">
        <v>6</v>
      </c>
      <c r="AG219">
        <v>0</v>
      </c>
      <c r="AH219">
        <v>2</v>
      </c>
      <c r="AI219">
        <v>34653310</v>
      </c>
      <c r="AJ219">
        <v>230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ROW(Source!A171)</f>
        <v>171</v>
      </c>
      <c r="B220">
        <v>34653325</v>
      </c>
      <c r="C220">
        <v>34653301</v>
      </c>
      <c r="D220">
        <v>31440934</v>
      </c>
      <c r="E220">
        <v>17</v>
      </c>
      <c r="F220">
        <v>1</v>
      </c>
      <c r="G220">
        <v>1</v>
      </c>
      <c r="H220">
        <v>3</v>
      </c>
      <c r="I220" t="s">
        <v>76</v>
      </c>
      <c r="J220" t="s">
        <v>6</v>
      </c>
      <c r="K220" t="s">
        <v>77</v>
      </c>
      <c r="L220">
        <v>1346</v>
      </c>
      <c r="N220">
        <v>1009</v>
      </c>
      <c r="O220" t="s">
        <v>62</v>
      </c>
      <c r="P220" t="s">
        <v>62</v>
      </c>
      <c r="Q220"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 t="s">
        <v>6</v>
      </c>
      <c r="AG220">
        <v>0</v>
      </c>
      <c r="AH220">
        <v>2</v>
      </c>
      <c r="AI220">
        <v>34653311</v>
      </c>
      <c r="AJ220">
        <v>231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ROW(Source!A171)</f>
        <v>171</v>
      </c>
      <c r="B221">
        <v>34653326</v>
      </c>
      <c r="C221">
        <v>34653301</v>
      </c>
      <c r="D221">
        <v>31443318</v>
      </c>
      <c r="E221">
        <v>17</v>
      </c>
      <c r="F221">
        <v>1</v>
      </c>
      <c r="G221">
        <v>1</v>
      </c>
      <c r="H221">
        <v>3</v>
      </c>
      <c r="I221" t="s">
        <v>79</v>
      </c>
      <c r="J221" t="s">
        <v>6</v>
      </c>
      <c r="K221" t="s">
        <v>80</v>
      </c>
      <c r="L221">
        <v>1348</v>
      </c>
      <c r="N221">
        <v>1009</v>
      </c>
      <c r="O221" t="s">
        <v>72</v>
      </c>
      <c r="P221" t="s">
        <v>72</v>
      </c>
      <c r="Q221">
        <v>1000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 t="s">
        <v>6</v>
      </c>
      <c r="AG221">
        <v>0</v>
      </c>
      <c r="AH221">
        <v>2</v>
      </c>
      <c r="AI221">
        <v>34653312</v>
      </c>
      <c r="AJ221">
        <v>232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ROW(Source!A171)</f>
        <v>171</v>
      </c>
      <c r="B222">
        <v>34653327</v>
      </c>
      <c r="C222">
        <v>34653301</v>
      </c>
      <c r="D222">
        <v>31482963</v>
      </c>
      <c r="E222">
        <v>1</v>
      </c>
      <c r="F222">
        <v>1</v>
      </c>
      <c r="G222">
        <v>1</v>
      </c>
      <c r="H222">
        <v>3</v>
      </c>
      <c r="I222" t="s">
        <v>86</v>
      </c>
      <c r="J222" t="s">
        <v>88</v>
      </c>
      <c r="K222" t="s">
        <v>87</v>
      </c>
      <c r="L222">
        <v>1348</v>
      </c>
      <c r="N222">
        <v>1009</v>
      </c>
      <c r="O222" t="s">
        <v>72</v>
      </c>
      <c r="P222" t="s">
        <v>72</v>
      </c>
      <c r="Q222">
        <v>1000</v>
      </c>
      <c r="X222">
        <v>1E-4</v>
      </c>
      <c r="Y222">
        <v>9550.01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6</v>
      </c>
      <c r="AG222">
        <v>1E-4</v>
      </c>
      <c r="AH222">
        <v>2</v>
      </c>
      <c r="AI222">
        <v>34653313</v>
      </c>
      <c r="AJ222">
        <v>233</v>
      </c>
      <c r="AK222">
        <v>3</v>
      </c>
      <c r="AL222">
        <v>-0.9550010000000001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1</v>
      </c>
    </row>
    <row r="223" spans="1:44" x14ac:dyDescent="0.2">
      <c r="A223">
        <f>ROW(Source!A171)</f>
        <v>171</v>
      </c>
      <c r="B223">
        <v>34653328</v>
      </c>
      <c r="C223">
        <v>34653301</v>
      </c>
      <c r="D223">
        <v>31483792</v>
      </c>
      <c r="E223">
        <v>1</v>
      </c>
      <c r="F223">
        <v>1</v>
      </c>
      <c r="G223">
        <v>1</v>
      </c>
      <c r="H223">
        <v>3</v>
      </c>
      <c r="I223" t="s">
        <v>203</v>
      </c>
      <c r="J223" t="s">
        <v>175</v>
      </c>
      <c r="K223" t="s">
        <v>204</v>
      </c>
      <c r="L223">
        <v>1348</v>
      </c>
      <c r="N223">
        <v>1009</v>
      </c>
      <c r="O223" t="s">
        <v>72</v>
      </c>
      <c r="P223" t="s">
        <v>72</v>
      </c>
      <c r="Q223">
        <v>1000</v>
      </c>
      <c r="X223">
        <v>3.0000000000000001E-5</v>
      </c>
      <c r="Y223">
        <v>6667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6</v>
      </c>
      <c r="AG223">
        <v>3.0000000000000001E-5</v>
      </c>
      <c r="AH223">
        <v>2</v>
      </c>
      <c r="AI223">
        <v>34653314</v>
      </c>
      <c r="AJ223">
        <v>234</v>
      </c>
      <c r="AK223">
        <v>3</v>
      </c>
      <c r="AL223">
        <v>-0.20000999999999999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1</v>
      </c>
    </row>
    <row r="224" spans="1:44" x14ac:dyDescent="0.2">
      <c r="A224">
        <f>ROW(Source!A171)</f>
        <v>171</v>
      </c>
      <c r="B224">
        <v>34653329</v>
      </c>
      <c r="C224">
        <v>34653301</v>
      </c>
      <c r="D224">
        <v>31443118</v>
      </c>
      <c r="E224">
        <v>17</v>
      </c>
      <c r="F224">
        <v>1</v>
      </c>
      <c r="G224">
        <v>1</v>
      </c>
      <c r="H224">
        <v>3</v>
      </c>
      <c r="I224" t="s">
        <v>98</v>
      </c>
      <c r="J224" t="s">
        <v>6</v>
      </c>
      <c r="K224" t="s">
        <v>99</v>
      </c>
      <c r="L224">
        <v>1354</v>
      </c>
      <c r="N224">
        <v>1010</v>
      </c>
      <c r="O224" t="s">
        <v>45</v>
      </c>
      <c r="P224" t="s">
        <v>45</v>
      </c>
      <c r="Q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0</v>
      </c>
      <c r="AE224">
        <v>0</v>
      </c>
      <c r="AF224" t="s">
        <v>6</v>
      </c>
      <c r="AG224">
        <v>0</v>
      </c>
      <c r="AH224">
        <v>2</v>
      </c>
      <c r="AI224">
        <v>34653315</v>
      </c>
      <c r="AJ224">
        <v>235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ROW(Source!A192)</f>
        <v>192</v>
      </c>
      <c r="B225">
        <v>34653349</v>
      </c>
      <c r="C225">
        <v>34653340</v>
      </c>
      <c r="D225">
        <v>31711354</v>
      </c>
      <c r="E225">
        <v>1</v>
      </c>
      <c r="F225">
        <v>1</v>
      </c>
      <c r="G225">
        <v>1</v>
      </c>
      <c r="H225">
        <v>1</v>
      </c>
      <c r="I225" t="s">
        <v>458</v>
      </c>
      <c r="J225" t="s">
        <v>6</v>
      </c>
      <c r="K225" t="s">
        <v>459</v>
      </c>
      <c r="L225">
        <v>1191</v>
      </c>
      <c r="N225">
        <v>1013</v>
      </c>
      <c r="O225" t="s">
        <v>419</v>
      </c>
      <c r="P225" t="s">
        <v>419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8.4600000000000009</v>
      </c>
      <c r="AC225">
        <v>0</v>
      </c>
      <c r="AD225">
        <v>1</v>
      </c>
      <c r="AE225">
        <v>1</v>
      </c>
      <c r="AF225" t="s">
        <v>19</v>
      </c>
      <c r="AG225">
        <v>0.97199999999999998</v>
      </c>
      <c r="AH225">
        <v>2</v>
      </c>
      <c r="AI225">
        <v>34653341</v>
      </c>
      <c r="AJ225">
        <v>239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ROW(Source!A192)</f>
        <v>192</v>
      </c>
      <c r="B226">
        <v>34653350</v>
      </c>
      <c r="C226">
        <v>34653340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420</v>
      </c>
      <c r="J226" t="s">
        <v>6</v>
      </c>
      <c r="K226" t="s">
        <v>421</v>
      </c>
      <c r="L226">
        <v>1191</v>
      </c>
      <c r="N226">
        <v>1013</v>
      </c>
      <c r="O226" t="s">
        <v>419</v>
      </c>
      <c r="P226" t="s">
        <v>419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F226" t="s">
        <v>19</v>
      </c>
      <c r="AG226">
        <v>0.73199999999999998</v>
      </c>
      <c r="AH226">
        <v>2</v>
      </c>
      <c r="AI226">
        <v>34653342</v>
      </c>
      <c r="AJ226">
        <v>240</v>
      </c>
      <c r="AK226">
        <v>2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ROW(Source!A192)</f>
        <v>192</v>
      </c>
      <c r="B227">
        <v>34653351</v>
      </c>
      <c r="C227">
        <v>34653340</v>
      </c>
      <c r="D227">
        <v>31528369</v>
      </c>
      <c r="E227">
        <v>1</v>
      </c>
      <c r="F227">
        <v>1</v>
      </c>
      <c r="G227">
        <v>1</v>
      </c>
      <c r="H227">
        <v>2</v>
      </c>
      <c r="I227" t="s">
        <v>460</v>
      </c>
      <c r="J227" t="s">
        <v>461</v>
      </c>
      <c r="K227" t="s">
        <v>462</v>
      </c>
      <c r="L227">
        <v>1368</v>
      </c>
      <c r="N227">
        <v>1011</v>
      </c>
      <c r="O227" t="s">
        <v>425</v>
      </c>
      <c r="P227" t="s">
        <v>425</v>
      </c>
      <c r="Q227">
        <v>1</v>
      </c>
      <c r="X227">
        <v>0.19</v>
      </c>
      <c r="Y227">
        <v>0</v>
      </c>
      <c r="Z227">
        <v>14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19</v>
      </c>
      <c r="AG227">
        <v>0.22799999999999998</v>
      </c>
      <c r="AH227">
        <v>2</v>
      </c>
      <c r="AI227">
        <v>34653343</v>
      </c>
      <c r="AJ227">
        <v>241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ROW(Source!A192)</f>
        <v>192</v>
      </c>
      <c r="B228">
        <v>34653352</v>
      </c>
      <c r="C228">
        <v>34653340</v>
      </c>
      <c r="D228">
        <v>31528466</v>
      </c>
      <c r="E228">
        <v>1</v>
      </c>
      <c r="F228">
        <v>1</v>
      </c>
      <c r="G228">
        <v>1</v>
      </c>
      <c r="H228">
        <v>2</v>
      </c>
      <c r="I228" t="s">
        <v>463</v>
      </c>
      <c r="J228" t="s">
        <v>464</v>
      </c>
      <c r="K228" t="s">
        <v>465</v>
      </c>
      <c r="L228">
        <v>1368</v>
      </c>
      <c r="N228">
        <v>1011</v>
      </c>
      <c r="O228" t="s">
        <v>425</v>
      </c>
      <c r="P228" t="s">
        <v>425</v>
      </c>
      <c r="Q228">
        <v>1</v>
      </c>
      <c r="X228">
        <v>0.61</v>
      </c>
      <c r="Y228">
        <v>0</v>
      </c>
      <c r="Z228">
        <v>90</v>
      </c>
      <c r="AA228">
        <v>10.06</v>
      </c>
      <c r="AB228">
        <v>0</v>
      </c>
      <c r="AC228">
        <v>0</v>
      </c>
      <c r="AD228">
        <v>1</v>
      </c>
      <c r="AE228">
        <v>0</v>
      </c>
      <c r="AF228" t="s">
        <v>19</v>
      </c>
      <c r="AG228">
        <v>0.73199999999999998</v>
      </c>
      <c r="AH228">
        <v>2</v>
      </c>
      <c r="AI228">
        <v>34653344</v>
      </c>
      <c r="AJ228">
        <v>242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ROW(Source!A192)</f>
        <v>192</v>
      </c>
      <c r="B229">
        <v>34653353</v>
      </c>
      <c r="C229">
        <v>34653340</v>
      </c>
      <c r="D229">
        <v>31529253</v>
      </c>
      <c r="E229">
        <v>1</v>
      </c>
      <c r="F229">
        <v>1</v>
      </c>
      <c r="G229">
        <v>1</v>
      </c>
      <c r="H229">
        <v>2</v>
      </c>
      <c r="I229" t="s">
        <v>466</v>
      </c>
      <c r="J229" t="s">
        <v>467</v>
      </c>
      <c r="K229" t="s">
        <v>468</v>
      </c>
      <c r="L229">
        <v>1368</v>
      </c>
      <c r="N229">
        <v>1011</v>
      </c>
      <c r="O229" t="s">
        <v>425</v>
      </c>
      <c r="P229" t="s">
        <v>425</v>
      </c>
      <c r="Q229">
        <v>1</v>
      </c>
      <c r="X229">
        <v>0.61</v>
      </c>
      <c r="Y229">
        <v>0</v>
      </c>
      <c r="Z229">
        <v>91.13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19</v>
      </c>
      <c r="AG229">
        <v>0.73199999999999998</v>
      </c>
      <c r="AH229">
        <v>2</v>
      </c>
      <c r="AI229">
        <v>34653345</v>
      </c>
      <c r="AJ229">
        <v>243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ROW(Source!A192)</f>
        <v>192</v>
      </c>
      <c r="B230">
        <v>34653354</v>
      </c>
      <c r="C230">
        <v>34653340</v>
      </c>
      <c r="D230">
        <v>31447859</v>
      </c>
      <c r="E230">
        <v>1</v>
      </c>
      <c r="F230">
        <v>1</v>
      </c>
      <c r="G230">
        <v>1</v>
      </c>
      <c r="H230">
        <v>3</v>
      </c>
      <c r="I230" t="s">
        <v>487</v>
      </c>
      <c r="J230" t="s">
        <v>275</v>
      </c>
      <c r="K230" t="s">
        <v>488</v>
      </c>
      <c r="L230">
        <v>1348</v>
      </c>
      <c r="N230">
        <v>1009</v>
      </c>
      <c r="O230" t="s">
        <v>72</v>
      </c>
      <c r="P230" t="s">
        <v>72</v>
      </c>
      <c r="Q230">
        <v>1000</v>
      </c>
      <c r="X230">
        <v>3.0000000000000001E-5</v>
      </c>
      <c r="Y230">
        <v>10315.01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6</v>
      </c>
      <c r="AG230">
        <v>3.0000000000000001E-5</v>
      </c>
      <c r="AH230">
        <v>3</v>
      </c>
      <c r="AI230">
        <v>-1</v>
      </c>
      <c r="AJ230" t="s">
        <v>6</v>
      </c>
      <c r="AK230">
        <v>4</v>
      </c>
      <c r="AL230">
        <v>-0.30945030000000001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</row>
    <row r="231" spans="1:44" x14ac:dyDescent="0.2">
      <c r="A231">
        <f>ROW(Source!A192)</f>
        <v>192</v>
      </c>
      <c r="B231">
        <v>34653355</v>
      </c>
      <c r="C231">
        <v>34653340</v>
      </c>
      <c r="D231">
        <v>31471191</v>
      </c>
      <c r="E231">
        <v>1</v>
      </c>
      <c r="F231">
        <v>1</v>
      </c>
      <c r="G231">
        <v>1</v>
      </c>
      <c r="H231">
        <v>3</v>
      </c>
      <c r="I231" t="s">
        <v>489</v>
      </c>
      <c r="J231" t="s">
        <v>279</v>
      </c>
      <c r="K231" t="s">
        <v>490</v>
      </c>
      <c r="L231">
        <v>1348</v>
      </c>
      <c r="N231">
        <v>1009</v>
      </c>
      <c r="O231" t="s">
        <v>72</v>
      </c>
      <c r="P231" t="s">
        <v>72</v>
      </c>
      <c r="Q231">
        <v>1000</v>
      </c>
      <c r="X231">
        <v>5.0000000000000001E-3</v>
      </c>
      <c r="Y231">
        <v>6508.75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6</v>
      </c>
      <c r="AG231">
        <v>5.0000000000000001E-3</v>
      </c>
      <c r="AH231">
        <v>3</v>
      </c>
      <c r="AI231">
        <v>-1</v>
      </c>
      <c r="AJ231" t="s">
        <v>6</v>
      </c>
      <c r="AK231">
        <v>4</v>
      </c>
      <c r="AL231">
        <v>-32.543750000000003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</row>
    <row r="232" spans="1:44" x14ac:dyDescent="0.2">
      <c r="A232">
        <f>ROW(Source!A193)</f>
        <v>193</v>
      </c>
      <c r="B232">
        <v>34653349</v>
      </c>
      <c r="C232">
        <v>34653340</v>
      </c>
      <c r="D232">
        <v>31711354</v>
      </c>
      <c r="E232">
        <v>1</v>
      </c>
      <c r="F232">
        <v>1</v>
      </c>
      <c r="G232">
        <v>1</v>
      </c>
      <c r="H232">
        <v>1</v>
      </c>
      <c r="I232" t="s">
        <v>458</v>
      </c>
      <c r="J232" t="s">
        <v>6</v>
      </c>
      <c r="K232" t="s">
        <v>459</v>
      </c>
      <c r="L232">
        <v>1191</v>
      </c>
      <c r="N232">
        <v>1013</v>
      </c>
      <c r="O232" t="s">
        <v>419</v>
      </c>
      <c r="P232" t="s">
        <v>419</v>
      </c>
      <c r="Q232">
        <v>1</v>
      </c>
      <c r="X232">
        <v>0.81</v>
      </c>
      <c r="Y232">
        <v>0</v>
      </c>
      <c r="Z232">
        <v>0</v>
      </c>
      <c r="AA232">
        <v>0</v>
      </c>
      <c r="AB232">
        <v>8.4600000000000009</v>
      </c>
      <c r="AC232">
        <v>0</v>
      </c>
      <c r="AD232">
        <v>1</v>
      </c>
      <c r="AE232">
        <v>1</v>
      </c>
      <c r="AF232" t="s">
        <v>19</v>
      </c>
      <c r="AG232">
        <v>0.97199999999999998</v>
      </c>
      <c r="AH232">
        <v>2</v>
      </c>
      <c r="AI232">
        <v>34653341</v>
      </c>
      <c r="AJ232">
        <v>247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ROW(Source!A193)</f>
        <v>193</v>
      </c>
      <c r="B233">
        <v>34653350</v>
      </c>
      <c r="C233">
        <v>34653340</v>
      </c>
      <c r="D233">
        <v>31709492</v>
      </c>
      <c r="E233">
        <v>1</v>
      </c>
      <c r="F233">
        <v>1</v>
      </c>
      <c r="G233">
        <v>1</v>
      </c>
      <c r="H233">
        <v>1</v>
      </c>
      <c r="I233" t="s">
        <v>420</v>
      </c>
      <c r="J233" t="s">
        <v>6</v>
      </c>
      <c r="K233" t="s">
        <v>421</v>
      </c>
      <c r="L233">
        <v>1191</v>
      </c>
      <c r="N233">
        <v>1013</v>
      </c>
      <c r="O233" t="s">
        <v>419</v>
      </c>
      <c r="P233" t="s">
        <v>419</v>
      </c>
      <c r="Q233">
        <v>1</v>
      </c>
      <c r="X233">
        <v>0.61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2</v>
      </c>
      <c r="AF233" t="s">
        <v>19</v>
      </c>
      <c r="AG233">
        <v>0.73199999999999998</v>
      </c>
      <c r="AH233">
        <v>2</v>
      </c>
      <c r="AI233">
        <v>34653342</v>
      </c>
      <c r="AJ233">
        <v>248</v>
      </c>
      <c r="AK233">
        <v>2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ROW(Source!A193)</f>
        <v>193</v>
      </c>
      <c r="B234">
        <v>34653351</v>
      </c>
      <c r="C234">
        <v>34653340</v>
      </c>
      <c r="D234">
        <v>31528369</v>
      </c>
      <c r="E234">
        <v>1</v>
      </c>
      <c r="F234">
        <v>1</v>
      </c>
      <c r="G234">
        <v>1</v>
      </c>
      <c r="H234">
        <v>2</v>
      </c>
      <c r="I234" t="s">
        <v>460</v>
      </c>
      <c r="J234" t="s">
        <v>461</v>
      </c>
      <c r="K234" t="s">
        <v>462</v>
      </c>
      <c r="L234">
        <v>1368</v>
      </c>
      <c r="N234">
        <v>1011</v>
      </c>
      <c r="O234" t="s">
        <v>425</v>
      </c>
      <c r="P234" t="s">
        <v>425</v>
      </c>
      <c r="Q234">
        <v>1</v>
      </c>
      <c r="X234">
        <v>0.19</v>
      </c>
      <c r="Y234">
        <v>0</v>
      </c>
      <c r="Z234">
        <v>14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19</v>
      </c>
      <c r="AG234">
        <v>0.22799999999999998</v>
      </c>
      <c r="AH234">
        <v>2</v>
      </c>
      <c r="AI234">
        <v>34653343</v>
      </c>
      <c r="AJ234">
        <v>249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ROW(Source!A193)</f>
        <v>193</v>
      </c>
      <c r="B235">
        <v>34653352</v>
      </c>
      <c r="C235">
        <v>34653340</v>
      </c>
      <c r="D235">
        <v>31528466</v>
      </c>
      <c r="E235">
        <v>1</v>
      </c>
      <c r="F235">
        <v>1</v>
      </c>
      <c r="G235">
        <v>1</v>
      </c>
      <c r="H235">
        <v>2</v>
      </c>
      <c r="I235" t="s">
        <v>463</v>
      </c>
      <c r="J235" t="s">
        <v>464</v>
      </c>
      <c r="K235" t="s">
        <v>465</v>
      </c>
      <c r="L235">
        <v>1368</v>
      </c>
      <c r="N235">
        <v>1011</v>
      </c>
      <c r="O235" t="s">
        <v>425</v>
      </c>
      <c r="P235" t="s">
        <v>425</v>
      </c>
      <c r="Q235">
        <v>1</v>
      </c>
      <c r="X235">
        <v>0.61</v>
      </c>
      <c r="Y235">
        <v>0</v>
      </c>
      <c r="Z235">
        <v>90</v>
      </c>
      <c r="AA235">
        <v>10.06</v>
      </c>
      <c r="AB235">
        <v>0</v>
      </c>
      <c r="AC235">
        <v>0</v>
      </c>
      <c r="AD235">
        <v>1</v>
      </c>
      <c r="AE235">
        <v>0</v>
      </c>
      <c r="AF235" t="s">
        <v>19</v>
      </c>
      <c r="AG235">
        <v>0.73199999999999998</v>
      </c>
      <c r="AH235">
        <v>2</v>
      </c>
      <c r="AI235">
        <v>34653344</v>
      </c>
      <c r="AJ235">
        <v>250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ROW(Source!A193)</f>
        <v>193</v>
      </c>
      <c r="B236">
        <v>34653353</v>
      </c>
      <c r="C236">
        <v>34653340</v>
      </c>
      <c r="D236">
        <v>31529253</v>
      </c>
      <c r="E236">
        <v>1</v>
      </c>
      <c r="F236">
        <v>1</v>
      </c>
      <c r="G236">
        <v>1</v>
      </c>
      <c r="H236">
        <v>2</v>
      </c>
      <c r="I236" t="s">
        <v>466</v>
      </c>
      <c r="J236" t="s">
        <v>467</v>
      </c>
      <c r="K236" t="s">
        <v>468</v>
      </c>
      <c r="L236">
        <v>1368</v>
      </c>
      <c r="N236">
        <v>1011</v>
      </c>
      <c r="O236" t="s">
        <v>425</v>
      </c>
      <c r="P236" t="s">
        <v>425</v>
      </c>
      <c r="Q236">
        <v>1</v>
      </c>
      <c r="X236">
        <v>0.61</v>
      </c>
      <c r="Y236">
        <v>0</v>
      </c>
      <c r="Z236">
        <v>91.13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19</v>
      </c>
      <c r="AG236">
        <v>0.73199999999999998</v>
      </c>
      <c r="AH236">
        <v>2</v>
      </c>
      <c r="AI236">
        <v>34653345</v>
      </c>
      <c r="AJ236">
        <v>251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ROW(Source!A193)</f>
        <v>193</v>
      </c>
      <c r="B237">
        <v>34653354</v>
      </c>
      <c r="C237">
        <v>34653340</v>
      </c>
      <c r="D237">
        <v>31447859</v>
      </c>
      <c r="E237">
        <v>1</v>
      </c>
      <c r="F237">
        <v>1</v>
      </c>
      <c r="G237">
        <v>1</v>
      </c>
      <c r="H237">
        <v>3</v>
      </c>
      <c r="I237" t="s">
        <v>487</v>
      </c>
      <c r="J237" t="s">
        <v>275</v>
      </c>
      <c r="K237" t="s">
        <v>488</v>
      </c>
      <c r="L237">
        <v>1348</v>
      </c>
      <c r="N237">
        <v>1009</v>
      </c>
      <c r="O237" t="s">
        <v>72</v>
      </c>
      <c r="P237" t="s">
        <v>72</v>
      </c>
      <c r="Q237">
        <v>1000</v>
      </c>
      <c r="X237">
        <v>3.0000000000000001E-5</v>
      </c>
      <c r="Y237">
        <v>10315.01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6</v>
      </c>
      <c r="AG237">
        <v>3.0000000000000001E-5</v>
      </c>
      <c r="AH237">
        <v>3</v>
      </c>
      <c r="AI237">
        <v>-1</v>
      </c>
      <c r="AJ237" t="s">
        <v>6</v>
      </c>
      <c r="AK237">
        <v>4</v>
      </c>
      <c r="AL237">
        <v>-0.30945030000000001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1</v>
      </c>
    </row>
    <row r="238" spans="1:44" x14ac:dyDescent="0.2">
      <c r="A238">
        <f>ROW(Source!A193)</f>
        <v>193</v>
      </c>
      <c r="B238">
        <v>34653355</v>
      </c>
      <c r="C238">
        <v>34653340</v>
      </c>
      <c r="D238">
        <v>31471191</v>
      </c>
      <c r="E238">
        <v>1</v>
      </c>
      <c r="F238">
        <v>1</v>
      </c>
      <c r="G238">
        <v>1</v>
      </c>
      <c r="H238">
        <v>3</v>
      </c>
      <c r="I238" t="s">
        <v>489</v>
      </c>
      <c r="J238" t="s">
        <v>279</v>
      </c>
      <c r="K238" t="s">
        <v>490</v>
      </c>
      <c r="L238">
        <v>1348</v>
      </c>
      <c r="N238">
        <v>1009</v>
      </c>
      <c r="O238" t="s">
        <v>72</v>
      </c>
      <c r="P238" t="s">
        <v>72</v>
      </c>
      <c r="Q238">
        <v>1000</v>
      </c>
      <c r="X238">
        <v>5.0000000000000001E-3</v>
      </c>
      <c r="Y238">
        <v>6508.75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6</v>
      </c>
      <c r="AG238">
        <v>5.0000000000000001E-3</v>
      </c>
      <c r="AH238">
        <v>3</v>
      </c>
      <c r="AI238">
        <v>-1</v>
      </c>
      <c r="AJ238" t="s">
        <v>6</v>
      </c>
      <c r="AK238">
        <v>4</v>
      </c>
      <c r="AL238">
        <v>-32.543750000000003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1</v>
      </c>
    </row>
    <row r="239" spans="1:44" x14ac:dyDescent="0.2">
      <c r="A239">
        <f>ROW(Source!A200)</f>
        <v>200</v>
      </c>
      <c r="B239">
        <v>34653363</v>
      </c>
      <c r="C239">
        <v>34653359</v>
      </c>
      <c r="D239">
        <v>32163577</v>
      </c>
      <c r="E239">
        <v>1</v>
      </c>
      <c r="F239">
        <v>1</v>
      </c>
      <c r="G239">
        <v>1</v>
      </c>
      <c r="H239">
        <v>1</v>
      </c>
      <c r="I239" t="s">
        <v>469</v>
      </c>
      <c r="J239" t="s">
        <v>6</v>
      </c>
      <c r="K239" t="s">
        <v>470</v>
      </c>
      <c r="L239">
        <v>1191</v>
      </c>
      <c r="N239">
        <v>1013</v>
      </c>
      <c r="O239" t="s">
        <v>419</v>
      </c>
      <c r="P239" t="s">
        <v>419</v>
      </c>
      <c r="Q239">
        <v>1</v>
      </c>
      <c r="X239">
        <v>1.08</v>
      </c>
      <c r="Y239">
        <v>0</v>
      </c>
      <c r="Z239">
        <v>0</v>
      </c>
      <c r="AA239">
        <v>0</v>
      </c>
      <c r="AB239">
        <v>9.6199999999999992</v>
      </c>
      <c r="AC239">
        <v>0</v>
      </c>
      <c r="AD239">
        <v>1</v>
      </c>
      <c r="AE239">
        <v>1</v>
      </c>
      <c r="AF239" t="s">
        <v>6</v>
      </c>
      <c r="AG239">
        <v>1.08</v>
      </c>
      <c r="AH239">
        <v>2</v>
      </c>
      <c r="AI239">
        <v>34653360</v>
      </c>
      <c r="AJ239">
        <v>255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ROW(Source!A200)</f>
        <v>200</v>
      </c>
      <c r="B240">
        <v>34653364</v>
      </c>
      <c r="C240">
        <v>34653359</v>
      </c>
      <c r="D240">
        <v>32163326</v>
      </c>
      <c r="E240">
        <v>1</v>
      </c>
      <c r="F240">
        <v>1</v>
      </c>
      <c r="G240">
        <v>1</v>
      </c>
      <c r="H240">
        <v>1</v>
      </c>
      <c r="I240" t="s">
        <v>471</v>
      </c>
      <c r="J240" t="s">
        <v>6</v>
      </c>
      <c r="K240" t="s">
        <v>472</v>
      </c>
      <c r="L240">
        <v>1191</v>
      </c>
      <c r="N240">
        <v>1013</v>
      </c>
      <c r="O240" t="s">
        <v>419</v>
      </c>
      <c r="P240" t="s">
        <v>419</v>
      </c>
      <c r="Q240">
        <v>1</v>
      </c>
      <c r="X240">
        <v>1.08</v>
      </c>
      <c r="Y240">
        <v>0</v>
      </c>
      <c r="Z240">
        <v>0</v>
      </c>
      <c r="AA240">
        <v>0</v>
      </c>
      <c r="AB240">
        <v>9.17</v>
      </c>
      <c r="AC240">
        <v>0</v>
      </c>
      <c r="AD240">
        <v>1</v>
      </c>
      <c r="AE240">
        <v>1</v>
      </c>
      <c r="AF240" t="s">
        <v>6</v>
      </c>
      <c r="AG240">
        <v>1.08</v>
      </c>
      <c r="AH240">
        <v>2</v>
      </c>
      <c r="AI240">
        <v>34653361</v>
      </c>
      <c r="AJ240">
        <v>256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ROW(Source!A200)</f>
        <v>200</v>
      </c>
      <c r="B241">
        <v>34653365</v>
      </c>
      <c r="C241">
        <v>34653359</v>
      </c>
      <c r="D241">
        <v>32163380</v>
      </c>
      <c r="E241">
        <v>1</v>
      </c>
      <c r="F241">
        <v>1</v>
      </c>
      <c r="G241">
        <v>1</v>
      </c>
      <c r="H241">
        <v>1</v>
      </c>
      <c r="I241" t="s">
        <v>473</v>
      </c>
      <c r="J241" t="s">
        <v>6</v>
      </c>
      <c r="K241" t="s">
        <v>474</v>
      </c>
      <c r="L241">
        <v>1191</v>
      </c>
      <c r="N241">
        <v>1013</v>
      </c>
      <c r="O241" t="s">
        <v>419</v>
      </c>
      <c r="P241" t="s">
        <v>419</v>
      </c>
      <c r="Q241">
        <v>1</v>
      </c>
      <c r="X241">
        <v>3.24</v>
      </c>
      <c r="Y241">
        <v>0</v>
      </c>
      <c r="Z241">
        <v>0</v>
      </c>
      <c r="AA241">
        <v>0</v>
      </c>
      <c r="AB241">
        <v>14.09</v>
      </c>
      <c r="AC241">
        <v>0</v>
      </c>
      <c r="AD241">
        <v>1</v>
      </c>
      <c r="AE241">
        <v>1</v>
      </c>
      <c r="AF241" t="s">
        <v>6</v>
      </c>
      <c r="AG241">
        <v>3.24</v>
      </c>
      <c r="AH241">
        <v>2</v>
      </c>
      <c r="AI241">
        <v>34653362</v>
      </c>
      <c r="AJ241">
        <v>257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ROW(Source!A201)</f>
        <v>201</v>
      </c>
      <c r="B242">
        <v>34653363</v>
      </c>
      <c r="C242">
        <v>34653359</v>
      </c>
      <c r="D242">
        <v>32163577</v>
      </c>
      <c r="E242">
        <v>1</v>
      </c>
      <c r="F242">
        <v>1</v>
      </c>
      <c r="G242">
        <v>1</v>
      </c>
      <c r="H242">
        <v>1</v>
      </c>
      <c r="I242" t="s">
        <v>469</v>
      </c>
      <c r="J242" t="s">
        <v>6</v>
      </c>
      <c r="K242" t="s">
        <v>470</v>
      </c>
      <c r="L242">
        <v>1191</v>
      </c>
      <c r="N242">
        <v>1013</v>
      </c>
      <c r="O242" t="s">
        <v>419</v>
      </c>
      <c r="P242" t="s">
        <v>419</v>
      </c>
      <c r="Q242">
        <v>1</v>
      </c>
      <c r="X242">
        <v>1.08</v>
      </c>
      <c r="Y242">
        <v>0</v>
      </c>
      <c r="Z242">
        <v>0</v>
      </c>
      <c r="AA242">
        <v>0</v>
      </c>
      <c r="AB242">
        <v>9.6199999999999992</v>
      </c>
      <c r="AC242">
        <v>0</v>
      </c>
      <c r="AD242">
        <v>1</v>
      </c>
      <c r="AE242">
        <v>1</v>
      </c>
      <c r="AF242" t="s">
        <v>6</v>
      </c>
      <c r="AG242">
        <v>1.08</v>
      </c>
      <c r="AH242">
        <v>2</v>
      </c>
      <c r="AI242">
        <v>34653360</v>
      </c>
      <c r="AJ242">
        <v>258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ROW(Source!A201)</f>
        <v>201</v>
      </c>
      <c r="B243">
        <v>34653364</v>
      </c>
      <c r="C243">
        <v>34653359</v>
      </c>
      <c r="D243">
        <v>32163326</v>
      </c>
      <c r="E243">
        <v>1</v>
      </c>
      <c r="F243">
        <v>1</v>
      </c>
      <c r="G243">
        <v>1</v>
      </c>
      <c r="H243">
        <v>1</v>
      </c>
      <c r="I243" t="s">
        <v>471</v>
      </c>
      <c r="J243" t="s">
        <v>6</v>
      </c>
      <c r="K243" t="s">
        <v>472</v>
      </c>
      <c r="L243">
        <v>1191</v>
      </c>
      <c r="N243">
        <v>1013</v>
      </c>
      <c r="O243" t="s">
        <v>419</v>
      </c>
      <c r="P243" t="s">
        <v>419</v>
      </c>
      <c r="Q243">
        <v>1</v>
      </c>
      <c r="X243">
        <v>1.08</v>
      </c>
      <c r="Y243">
        <v>0</v>
      </c>
      <c r="Z243">
        <v>0</v>
      </c>
      <c r="AA243">
        <v>0</v>
      </c>
      <c r="AB243">
        <v>9.17</v>
      </c>
      <c r="AC243">
        <v>0</v>
      </c>
      <c r="AD243">
        <v>1</v>
      </c>
      <c r="AE243">
        <v>1</v>
      </c>
      <c r="AF243" t="s">
        <v>6</v>
      </c>
      <c r="AG243">
        <v>1.08</v>
      </c>
      <c r="AH243">
        <v>2</v>
      </c>
      <c r="AI243">
        <v>34653361</v>
      </c>
      <c r="AJ243">
        <v>259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ROW(Source!A201)</f>
        <v>201</v>
      </c>
      <c r="B244">
        <v>34653365</v>
      </c>
      <c r="C244">
        <v>34653359</v>
      </c>
      <c r="D244">
        <v>32163380</v>
      </c>
      <c r="E244">
        <v>1</v>
      </c>
      <c r="F244">
        <v>1</v>
      </c>
      <c r="G244">
        <v>1</v>
      </c>
      <c r="H244">
        <v>1</v>
      </c>
      <c r="I244" t="s">
        <v>473</v>
      </c>
      <c r="J244" t="s">
        <v>6</v>
      </c>
      <c r="K244" t="s">
        <v>474</v>
      </c>
      <c r="L244">
        <v>1191</v>
      </c>
      <c r="N244">
        <v>1013</v>
      </c>
      <c r="O244" t="s">
        <v>419</v>
      </c>
      <c r="P244" t="s">
        <v>419</v>
      </c>
      <c r="Q244">
        <v>1</v>
      </c>
      <c r="X244">
        <v>3.24</v>
      </c>
      <c r="Y244">
        <v>0</v>
      </c>
      <c r="Z244">
        <v>0</v>
      </c>
      <c r="AA244">
        <v>0</v>
      </c>
      <c r="AB244">
        <v>14.09</v>
      </c>
      <c r="AC244">
        <v>0</v>
      </c>
      <c r="AD244">
        <v>1</v>
      </c>
      <c r="AE244">
        <v>1</v>
      </c>
      <c r="AF244" t="s">
        <v>6</v>
      </c>
      <c r="AG244">
        <v>3.24</v>
      </c>
      <c r="AH244">
        <v>2</v>
      </c>
      <c r="AI244">
        <v>34653362</v>
      </c>
      <c r="AJ244">
        <v>260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ROW(Source!A202)</f>
        <v>202</v>
      </c>
      <c r="B245">
        <v>34653369</v>
      </c>
      <c r="C245">
        <v>34653366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475</v>
      </c>
      <c r="J245" t="s">
        <v>6</v>
      </c>
      <c r="K245" t="s">
        <v>476</v>
      </c>
      <c r="L245">
        <v>1191</v>
      </c>
      <c r="N245">
        <v>1013</v>
      </c>
      <c r="O245" t="s">
        <v>419</v>
      </c>
      <c r="P245" t="s">
        <v>419</v>
      </c>
      <c r="Q245">
        <v>1</v>
      </c>
      <c r="X245">
        <v>0.61</v>
      </c>
      <c r="Y245">
        <v>0</v>
      </c>
      <c r="Z245">
        <v>0</v>
      </c>
      <c r="AA245">
        <v>0</v>
      </c>
      <c r="AB245">
        <v>12.92</v>
      </c>
      <c r="AC245">
        <v>0</v>
      </c>
      <c r="AD245">
        <v>1</v>
      </c>
      <c r="AE245">
        <v>1</v>
      </c>
      <c r="AF245" t="s">
        <v>6</v>
      </c>
      <c r="AG245">
        <v>0.61</v>
      </c>
      <c r="AH245">
        <v>2</v>
      </c>
      <c r="AI245">
        <v>34653367</v>
      </c>
      <c r="AJ245">
        <v>261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ROW(Source!A202)</f>
        <v>202</v>
      </c>
      <c r="B246">
        <v>34653370</v>
      </c>
      <c r="C246">
        <v>34653366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477</v>
      </c>
      <c r="J246" t="s">
        <v>6</v>
      </c>
      <c r="K246" t="s">
        <v>478</v>
      </c>
      <c r="L246">
        <v>1191</v>
      </c>
      <c r="N246">
        <v>1013</v>
      </c>
      <c r="O246" t="s">
        <v>419</v>
      </c>
      <c r="P246" t="s">
        <v>419</v>
      </c>
      <c r="Q246">
        <v>1</v>
      </c>
      <c r="X246">
        <v>0.61</v>
      </c>
      <c r="Y246">
        <v>0</v>
      </c>
      <c r="Z246">
        <v>0</v>
      </c>
      <c r="AA246">
        <v>0</v>
      </c>
      <c r="AB246">
        <v>12.69</v>
      </c>
      <c r="AC246">
        <v>0</v>
      </c>
      <c r="AD246">
        <v>1</v>
      </c>
      <c r="AE246">
        <v>1</v>
      </c>
      <c r="AF246" t="s">
        <v>6</v>
      </c>
      <c r="AG246">
        <v>0.61</v>
      </c>
      <c r="AH246">
        <v>2</v>
      </c>
      <c r="AI246">
        <v>34653368</v>
      </c>
      <c r="AJ246">
        <v>262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ROW(Source!A203)</f>
        <v>203</v>
      </c>
      <c r="B247">
        <v>34653369</v>
      </c>
      <c r="C247">
        <v>34653366</v>
      </c>
      <c r="D247">
        <v>32164293</v>
      </c>
      <c r="E247">
        <v>1</v>
      </c>
      <c r="F247">
        <v>1</v>
      </c>
      <c r="G247">
        <v>1</v>
      </c>
      <c r="H247">
        <v>1</v>
      </c>
      <c r="I247" t="s">
        <v>475</v>
      </c>
      <c r="J247" t="s">
        <v>6</v>
      </c>
      <c r="K247" t="s">
        <v>476</v>
      </c>
      <c r="L247">
        <v>1191</v>
      </c>
      <c r="N247">
        <v>1013</v>
      </c>
      <c r="O247" t="s">
        <v>419</v>
      </c>
      <c r="P247" t="s">
        <v>419</v>
      </c>
      <c r="Q247">
        <v>1</v>
      </c>
      <c r="X247">
        <v>0.61</v>
      </c>
      <c r="Y247">
        <v>0</v>
      </c>
      <c r="Z247">
        <v>0</v>
      </c>
      <c r="AA247">
        <v>0</v>
      </c>
      <c r="AB247">
        <v>12.92</v>
      </c>
      <c r="AC247">
        <v>0</v>
      </c>
      <c r="AD247">
        <v>1</v>
      </c>
      <c r="AE247">
        <v>1</v>
      </c>
      <c r="AF247" t="s">
        <v>6</v>
      </c>
      <c r="AG247">
        <v>0.61</v>
      </c>
      <c r="AH247">
        <v>2</v>
      </c>
      <c r="AI247">
        <v>34653367</v>
      </c>
      <c r="AJ247">
        <v>263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ROW(Source!A203)</f>
        <v>203</v>
      </c>
      <c r="B248">
        <v>34653370</v>
      </c>
      <c r="C248">
        <v>34653366</v>
      </c>
      <c r="D248">
        <v>32163330</v>
      </c>
      <c r="E248">
        <v>1</v>
      </c>
      <c r="F248">
        <v>1</v>
      </c>
      <c r="G248">
        <v>1</v>
      </c>
      <c r="H248">
        <v>1</v>
      </c>
      <c r="I248" t="s">
        <v>477</v>
      </c>
      <c r="J248" t="s">
        <v>6</v>
      </c>
      <c r="K248" t="s">
        <v>478</v>
      </c>
      <c r="L248">
        <v>1191</v>
      </c>
      <c r="N248">
        <v>1013</v>
      </c>
      <c r="O248" t="s">
        <v>419</v>
      </c>
      <c r="P248" t="s">
        <v>419</v>
      </c>
      <c r="Q248">
        <v>1</v>
      </c>
      <c r="X248">
        <v>0.61</v>
      </c>
      <c r="Y248">
        <v>0</v>
      </c>
      <c r="Z248">
        <v>0</v>
      </c>
      <c r="AA248">
        <v>0</v>
      </c>
      <c r="AB248">
        <v>12.69</v>
      </c>
      <c r="AC248">
        <v>0</v>
      </c>
      <c r="AD248">
        <v>1</v>
      </c>
      <c r="AE248">
        <v>1</v>
      </c>
      <c r="AF248" t="s">
        <v>6</v>
      </c>
      <c r="AG248">
        <v>0.61</v>
      </c>
      <c r="AH248">
        <v>2</v>
      </c>
      <c r="AI248">
        <v>34653368</v>
      </c>
      <c r="AJ248">
        <v>264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ROW(Source!A204)</f>
        <v>204</v>
      </c>
      <c r="B249">
        <v>34653374</v>
      </c>
      <c r="C249">
        <v>34653371</v>
      </c>
      <c r="D249">
        <v>32164293</v>
      </c>
      <c r="E249">
        <v>1</v>
      </c>
      <c r="F249">
        <v>1</v>
      </c>
      <c r="G249">
        <v>1</v>
      </c>
      <c r="H249">
        <v>1</v>
      </c>
      <c r="I249" t="s">
        <v>475</v>
      </c>
      <c r="J249" t="s">
        <v>6</v>
      </c>
      <c r="K249" t="s">
        <v>476</v>
      </c>
      <c r="L249">
        <v>1191</v>
      </c>
      <c r="N249">
        <v>1013</v>
      </c>
      <c r="O249" t="s">
        <v>419</v>
      </c>
      <c r="P249" t="s">
        <v>419</v>
      </c>
      <c r="Q249">
        <v>1</v>
      </c>
      <c r="X249">
        <v>0.81</v>
      </c>
      <c r="Y249">
        <v>0</v>
      </c>
      <c r="Z249">
        <v>0</v>
      </c>
      <c r="AA249">
        <v>0</v>
      </c>
      <c r="AB249">
        <v>12.92</v>
      </c>
      <c r="AC249">
        <v>0</v>
      </c>
      <c r="AD249">
        <v>1</v>
      </c>
      <c r="AE249">
        <v>1</v>
      </c>
      <c r="AF249" t="s">
        <v>6</v>
      </c>
      <c r="AG249">
        <v>0.81</v>
      </c>
      <c r="AH249">
        <v>2</v>
      </c>
      <c r="AI249">
        <v>34653372</v>
      </c>
      <c r="AJ249">
        <v>265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ROW(Source!A204)</f>
        <v>204</v>
      </c>
      <c r="B250">
        <v>34653375</v>
      </c>
      <c r="C250">
        <v>34653371</v>
      </c>
      <c r="D250">
        <v>32163330</v>
      </c>
      <c r="E250">
        <v>1</v>
      </c>
      <c r="F250">
        <v>1</v>
      </c>
      <c r="G250">
        <v>1</v>
      </c>
      <c r="H250">
        <v>1</v>
      </c>
      <c r="I250" t="s">
        <v>477</v>
      </c>
      <c r="J250" t="s">
        <v>6</v>
      </c>
      <c r="K250" t="s">
        <v>478</v>
      </c>
      <c r="L250">
        <v>1191</v>
      </c>
      <c r="N250">
        <v>1013</v>
      </c>
      <c r="O250" t="s">
        <v>419</v>
      </c>
      <c r="P250" t="s">
        <v>419</v>
      </c>
      <c r="Q250">
        <v>1</v>
      </c>
      <c r="X250">
        <v>0.81</v>
      </c>
      <c r="Y250">
        <v>0</v>
      </c>
      <c r="Z250">
        <v>0</v>
      </c>
      <c r="AA250">
        <v>0</v>
      </c>
      <c r="AB250">
        <v>12.69</v>
      </c>
      <c r="AC250">
        <v>0</v>
      </c>
      <c r="AD250">
        <v>1</v>
      </c>
      <c r="AE250">
        <v>1</v>
      </c>
      <c r="AF250" t="s">
        <v>6</v>
      </c>
      <c r="AG250">
        <v>0.81</v>
      </c>
      <c r="AH250">
        <v>2</v>
      </c>
      <c r="AI250">
        <v>34653373</v>
      </c>
      <c r="AJ250">
        <v>266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ROW(Source!A205)</f>
        <v>205</v>
      </c>
      <c r="B251">
        <v>34653374</v>
      </c>
      <c r="C251">
        <v>34653371</v>
      </c>
      <c r="D251">
        <v>32164293</v>
      </c>
      <c r="E251">
        <v>1</v>
      </c>
      <c r="F251">
        <v>1</v>
      </c>
      <c r="G251">
        <v>1</v>
      </c>
      <c r="H251">
        <v>1</v>
      </c>
      <c r="I251" t="s">
        <v>475</v>
      </c>
      <c r="J251" t="s">
        <v>6</v>
      </c>
      <c r="K251" t="s">
        <v>476</v>
      </c>
      <c r="L251">
        <v>1191</v>
      </c>
      <c r="N251">
        <v>1013</v>
      </c>
      <c r="O251" t="s">
        <v>419</v>
      </c>
      <c r="P251" t="s">
        <v>419</v>
      </c>
      <c r="Q251">
        <v>1</v>
      </c>
      <c r="X251">
        <v>0.81</v>
      </c>
      <c r="Y251">
        <v>0</v>
      </c>
      <c r="Z251">
        <v>0</v>
      </c>
      <c r="AA251">
        <v>0</v>
      </c>
      <c r="AB251">
        <v>12.92</v>
      </c>
      <c r="AC251">
        <v>0</v>
      </c>
      <c r="AD251">
        <v>1</v>
      </c>
      <c r="AE251">
        <v>1</v>
      </c>
      <c r="AF251" t="s">
        <v>6</v>
      </c>
      <c r="AG251">
        <v>0.81</v>
      </c>
      <c r="AH251">
        <v>2</v>
      </c>
      <c r="AI251">
        <v>34653372</v>
      </c>
      <c r="AJ251">
        <v>267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ROW(Source!A205)</f>
        <v>205</v>
      </c>
      <c r="B252">
        <v>34653375</v>
      </c>
      <c r="C252">
        <v>34653371</v>
      </c>
      <c r="D252">
        <v>32163330</v>
      </c>
      <c r="E252">
        <v>1</v>
      </c>
      <c r="F252">
        <v>1</v>
      </c>
      <c r="G252">
        <v>1</v>
      </c>
      <c r="H252">
        <v>1</v>
      </c>
      <c r="I252" t="s">
        <v>477</v>
      </c>
      <c r="J252" t="s">
        <v>6</v>
      </c>
      <c r="K252" t="s">
        <v>478</v>
      </c>
      <c r="L252">
        <v>1191</v>
      </c>
      <c r="N252">
        <v>1013</v>
      </c>
      <c r="O252" t="s">
        <v>419</v>
      </c>
      <c r="P252" t="s">
        <v>419</v>
      </c>
      <c r="Q252">
        <v>1</v>
      </c>
      <c r="X252">
        <v>0.81</v>
      </c>
      <c r="Y252">
        <v>0</v>
      </c>
      <c r="Z252">
        <v>0</v>
      </c>
      <c r="AA252">
        <v>0</v>
      </c>
      <c r="AB252">
        <v>12.69</v>
      </c>
      <c r="AC252">
        <v>0</v>
      </c>
      <c r="AD252">
        <v>1</v>
      </c>
      <c r="AE252">
        <v>1</v>
      </c>
      <c r="AF252" t="s">
        <v>6</v>
      </c>
      <c r="AG252">
        <v>0.81</v>
      </c>
      <c r="AH252">
        <v>2</v>
      </c>
      <c r="AI252">
        <v>34653373</v>
      </c>
      <c r="AJ252">
        <v>268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ROW(Source!A206)</f>
        <v>206</v>
      </c>
      <c r="B253">
        <v>34653379</v>
      </c>
      <c r="C253">
        <v>34653376</v>
      </c>
      <c r="D253">
        <v>32164293</v>
      </c>
      <c r="E253">
        <v>1</v>
      </c>
      <c r="F253">
        <v>1</v>
      </c>
      <c r="G253">
        <v>1</v>
      </c>
      <c r="H253">
        <v>1</v>
      </c>
      <c r="I253" t="s">
        <v>475</v>
      </c>
      <c r="J253" t="s">
        <v>6</v>
      </c>
      <c r="K253" t="s">
        <v>476</v>
      </c>
      <c r="L253">
        <v>1191</v>
      </c>
      <c r="N253">
        <v>1013</v>
      </c>
      <c r="O253" t="s">
        <v>419</v>
      </c>
      <c r="P253" t="s">
        <v>419</v>
      </c>
      <c r="Q253">
        <v>1</v>
      </c>
      <c r="X253">
        <v>6.48</v>
      </c>
      <c r="Y253">
        <v>0</v>
      </c>
      <c r="Z253">
        <v>0</v>
      </c>
      <c r="AA253">
        <v>0</v>
      </c>
      <c r="AB253">
        <v>12.92</v>
      </c>
      <c r="AC253">
        <v>0</v>
      </c>
      <c r="AD253">
        <v>1</v>
      </c>
      <c r="AE253">
        <v>1</v>
      </c>
      <c r="AF253" t="s">
        <v>6</v>
      </c>
      <c r="AG253">
        <v>6.48</v>
      </c>
      <c r="AH253">
        <v>2</v>
      </c>
      <c r="AI253">
        <v>34653377</v>
      </c>
      <c r="AJ253">
        <v>269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ROW(Source!A206)</f>
        <v>206</v>
      </c>
      <c r="B254">
        <v>34653380</v>
      </c>
      <c r="C254">
        <v>34653376</v>
      </c>
      <c r="D254">
        <v>32163330</v>
      </c>
      <c r="E254">
        <v>1</v>
      </c>
      <c r="F254">
        <v>1</v>
      </c>
      <c r="G254">
        <v>1</v>
      </c>
      <c r="H254">
        <v>1</v>
      </c>
      <c r="I254" t="s">
        <v>477</v>
      </c>
      <c r="J254" t="s">
        <v>6</v>
      </c>
      <c r="K254" t="s">
        <v>478</v>
      </c>
      <c r="L254">
        <v>1191</v>
      </c>
      <c r="N254">
        <v>1013</v>
      </c>
      <c r="O254" t="s">
        <v>419</v>
      </c>
      <c r="P254" t="s">
        <v>419</v>
      </c>
      <c r="Q254">
        <v>1</v>
      </c>
      <c r="X254">
        <v>6.48</v>
      </c>
      <c r="Y254">
        <v>0</v>
      </c>
      <c r="Z254">
        <v>0</v>
      </c>
      <c r="AA254">
        <v>0</v>
      </c>
      <c r="AB254">
        <v>12.69</v>
      </c>
      <c r="AC254">
        <v>0</v>
      </c>
      <c r="AD254">
        <v>1</v>
      </c>
      <c r="AE254">
        <v>1</v>
      </c>
      <c r="AF254" t="s">
        <v>6</v>
      </c>
      <c r="AG254">
        <v>6.48</v>
      </c>
      <c r="AH254">
        <v>2</v>
      </c>
      <c r="AI254">
        <v>34653378</v>
      </c>
      <c r="AJ254">
        <v>270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ROW(Source!A207)</f>
        <v>207</v>
      </c>
      <c r="B255">
        <v>34653379</v>
      </c>
      <c r="C255">
        <v>34653376</v>
      </c>
      <c r="D255">
        <v>32164293</v>
      </c>
      <c r="E255">
        <v>1</v>
      </c>
      <c r="F255">
        <v>1</v>
      </c>
      <c r="G255">
        <v>1</v>
      </c>
      <c r="H255">
        <v>1</v>
      </c>
      <c r="I255" t="s">
        <v>475</v>
      </c>
      <c r="J255" t="s">
        <v>6</v>
      </c>
      <c r="K255" t="s">
        <v>476</v>
      </c>
      <c r="L255">
        <v>1191</v>
      </c>
      <c r="N255">
        <v>1013</v>
      </c>
      <c r="O255" t="s">
        <v>419</v>
      </c>
      <c r="P255" t="s">
        <v>419</v>
      </c>
      <c r="Q255">
        <v>1</v>
      </c>
      <c r="X255">
        <v>6.48</v>
      </c>
      <c r="Y255">
        <v>0</v>
      </c>
      <c r="Z255">
        <v>0</v>
      </c>
      <c r="AA255">
        <v>0</v>
      </c>
      <c r="AB255">
        <v>12.92</v>
      </c>
      <c r="AC255">
        <v>0</v>
      </c>
      <c r="AD255">
        <v>1</v>
      </c>
      <c r="AE255">
        <v>1</v>
      </c>
      <c r="AF255" t="s">
        <v>6</v>
      </c>
      <c r="AG255">
        <v>6.48</v>
      </c>
      <c r="AH255">
        <v>2</v>
      </c>
      <c r="AI255">
        <v>34653377</v>
      </c>
      <c r="AJ255">
        <v>271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ROW(Source!A207)</f>
        <v>207</v>
      </c>
      <c r="B256">
        <v>34653380</v>
      </c>
      <c r="C256">
        <v>34653376</v>
      </c>
      <c r="D256">
        <v>32163330</v>
      </c>
      <c r="E256">
        <v>1</v>
      </c>
      <c r="F256">
        <v>1</v>
      </c>
      <c r="G256">
        <v>1</v>
      </c>
      <c r="H256">
        <v>1</v>
      </c>
      <c r="I256" t="s">
        <v>477</v>
      </c>
      <c r="J256" t="s">
        <v>6</v>
      </c>
      <c r="K256" t="s">
        <v>478</v>
      </c>
      <c r="L256">
        <v>1191</v>
      </c>
      <c r="N256">
        <v>1013</v>
      </c>
      <c r="O256" t="s">
        <v>419</v>
      </c>
      <c r="P256" t="s">
        <v>419</v>
      </c>
      <c r="Q256">
        <v>1</v>
      </c>
      <c r="X256">
        <v>6.48</v>
      </c>
      <c r="Y256">
        <v>0</v>
      </c>
      <c r="Z256">
        <v>0</v>
      </c>
      <c r="AA256">
        <v>0</v>
      </c>
      <c r="AB256">
        <v>12.69</v>
      </c>
      <c r="AC256">
        <v>0</v>
      </c>
      <c r="AD256">
        <v>1</v>
      </c>
      <c r="AE256">
        <v>1</v>
      </c>
      <c r="AF256" t="s">
        <v>6</v>
      </c>
      <c r="AG256">
        <v>6.48</v>
      </c>
      <c r="AH256">
        <v>2</v>
      </c>
      <c r="AI256">
        <v>34653378</v>
      </c>
      <c r="AJ256">
        <v>272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2019-01-22T09:55:46Z</dcterms:created>
  <dcterms:modified xsi:type="dcterms:W3CDTF">2019-02-25T12:52:59Z</dcterms:modified>
</cp:coreProperties>
</file>