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275"/>
  </bookViews>
  <sheets>
    <sheet name="1.Смета.или.Акт" sheetId="6" r:id="rId1"/>
    <sheet name="Source" sheetId="1" state="hidden" r:id="rId2"/>
    <sheet name="SourceObSm" sheetId="2" state="hidden" r:id="rId3"/>
    <sheet name="SmtRes" sheetId="3" state="hidden" r:id="rId4"/>
    <sheet name="EtalonRes" sheetId="4" state="hidden" r:id="rId5"/>
  </sheets>
  <definedNames>
    <definedName name="_xlnm.Print_Titles" localSheetId="0">'1.Смета.или.Акт'!$45:$45</definedName>
    <definedName name="_xlnm.Print_Area" localSheetId="0">'1.Смета.или.Акт'!$A$1:$K$161</definedName>
  </definedNames>
  <calcPr calcId="144525"/>
</workbook>
</file>

<file path=xl/calcChain.xml><?xml version="1.0" encoding="utf-8"?>
<calcChain xmlns="http://schemas.openxmlformats.org/spreadsheetml/2006/main">
  <c r="BZ157" i="6" l="1"/>
  <c r="BY157" i="6"/>
  <c r="BZ154" i="6"/>
  <c r="BY154" i="6"/>
  <c r="BZ148" i="6"/>
  <c r="BY148" i="6"/>
  <c r="BZ145" i="6"/>
  <c r="BY145" i="6"/>
  <c r="H136" i="6"/>
  <c r="H135" i="6"/>
  <c r="H134" i="6"/>
  <c r="H128" i="6"/>
  <c r="H127" i="6"/>
  <c r="FV122" i="6"/>
  <c r="FU122" i="6"/>
  <c r="FT122" i="6"/>
  <c r="FS122" i="6"/>
  <c r="FR122" i="6"/>
  <c r="FP122" i="6"/>
  <c r="FO122" i="6"/>
  <c r="FN122" i="6"/>
  <c r="FJ122" i="6"/>
  <c r="FI122" i="6"/>
  <c r="FH122" i="6"/>
  <c r="FG122" i="6"/>
  <c r="FF122" i="6"/>
  <c r="FE122" i="6"/>
  <c r="FD122" i="6"/>
  <c r="FC122" i="6"/>
  <c r="FB122" i="6"/>
  <c r="FA122" i="6"/>
  <c r="EZ122" i="6"/>
  <c r="EY122" i="6"/>
  <c r="EX122" i="6"/>
  <c r="DY122" i="6"/>
  <c r="DX122" i="6"/>
  <c r="DD122" i="6"/>
  <c r="AC122" i="6"/>
  <c r="EW191" i="1"/>
  <c r="AQ191" i="1"/>
  <c r="BA191" i="1"/>
  <c r="EV191" i="1"/>
  <c r="ER191" i="1" s="1"/>
  <c r="AO191" i="1"/>
  <c r="AK191" i="1" s="1"/>
  <c r="F116" i="6" s="1"/>
  <c r="I191" i="1"/>
  <c r="I190" i="1"/>
  <c r="DW191" i="1"/>
  <c r="EW189" i="1"/>
  <c r="AQ189" i="1"/>
  <c r="BA189" i="1"/>
  <c r="EV189" i="1"/>
  <c r="ER189" i="1" s="1"/>
  <c r="AO189" i="1"/>
  <c r="AK189" i="1" s="1"/>
  <c r="F110" i="6" s="1"/>
  <c r="I189" i="1"/>
  <c r="I188" i="1"/>
  <c r="DW189" i="1"/>
  <c r="EW187" i="1"/>
  <c r="AQ187" i="1"/>
  <c r="BA187" i="1"/>
  <c r="EV187" i="1"/>
  <c r="ER187" i="1" s="1"/>
  <c r="AO187" i="1"/>
  <c r="AK187" i="1" s="1"/>
  <c r="F104" i="6" s="1"/>
  <c r="I187" i="1"/>
  <c r="I186" i="1"/>
  <c r="DW187" i="1"/>
  <c r="BC185" i="1"/>
  <c r="ES185" i="1"/>
  <c r="AL185" i="1"/>
  <c r="DW185" i="1"/>
  <c r="G185" i="1"/>
  <c r="F185" i="1"/>
  <c r="BC183" i="1"/>
  <c r="ES183" i="1"/>
  <c r="AL183" i="1"/>
  <c r="DW183" i="1"/>
  <c r="G183" i="1"/>
  <c r="F183" i="1"/>
  <c r="EW181" i="1"/>
  <c r="AQ181" i="1"/>
  <c r="BS181" i="1"/>
  <c r="EU181" i="1"/>
  <c r="AN181" i="1"/>
  <c r="BB181" i="1"/>
  <c r="ET181" i="1"/>
  <c r="AM181" i="1"/>
  <c r="BA181" i="1"/>
  <c r="EV181" i="1"/>
  <c r="AO181" i="1"/>
  <c r="I181" i="1"/>
  <c r="I180" i="1"/>
  <c r="DW181" i="1"/>
  <c r="BC129" i="1"/>
  <c r="ES129" i="1"/>
  <c r="AL129" i="1"/>
  <c r="DW129" i="1"/>
  <c r="G129" i="1"/>
  <c r="F129" i="1"/>
  <c r="BC127" i="1"/>
  <c r="ES127" i="1"/>
  <c r="AL127" i="1"/>
  <c r="DW127" i="1"/>
  <c r="G127" i="1"/>
  <c r="F127" i="1"/>
  <c r="BC125" i="1"/>
  <c r="ES125" i="1"/>
  <c r="AL125" i="1"/>
  <c r="DW125" i="1"/>
  <c r="G125" i="1"/>
  <c r="F125" i="1"/>
  <c r="BC123" i="1"/>
  <c r="ES123" i="1"/>
  <c r="AL123" i="1"/>
  <c r="DW123" i="1"/>
  <c r="G123" i="1"/>
  <c r="F123" i="1"/>
  <c r="BC121" i="1"/>
  <c r="ES121" i="1"/>
  <c r="AL121" i="1"/>
  <c r="DW121" i="1"/>
  <c r="G121" i="1"/>
  <c r="F121" i="1"/>
  <c r="BC119" i="1"/>
  <c r="ES119" i="1"/>
  <c r="AL119" i="1"/>
  <c r="DW119" i="1"/>
  <c r="G119" i="1"/>
  <c r="F119" i="1"/>
  <c r="BC117" i="1"/>
  <c r="ES117" i="1"/>
  <c r="AL117" i="1"/>
  <c r="DW117" i="1"/>
  <c r="G117" i="1"/>
  <c r="F117" i="1"/>
  <c r="BC115" i="1"/>
  <c r="ES115" i="1"/>
  <c r="AL115" i="1"/>
  <c r="DW115" i="1"/>
  <c r="G115" i="1"/>
  <c r="F115" i="1"/>
  <c r="BC111" i="1"/>
  <c r="ES111" i="1"/>
  <c r="AL111" i="1"/>
  <c r="DW111" i="1"/>
  <c r="G111" i="1"/>
  <c r="F111" i="1"/>
  <c r="BC105" i="1"/>
  <c r="ES105" i="1"/>
  <c r="AL105" i="1"/>
  <c r="DW105" i="1"/>
  <c r="G105" i="1"/>
  <c r="F105" i="1"/>
  <c r="BC103" i="1"/>
  <c r="ES103" i="1"/>
  <c r="AL103" i="1"/>
  <c r="DW103" i="1"/>
  <c r="G103" i="1"/>
  <c r="F103" i="1"/>
  <c r="EW101" i="1"/>
  <c r="AQ101" i="1"/>
  <c r="BS101" i="1"/>
  <c r="EU101" i="1"/>
  <c r="AN101" i="1"/>
  <c r="BB101" i="1"/>
  <c r="ET101" i="1"/>
  <c r="AM101" i="1"/>
  <c r="BA101" i="1"/>
  <c r="EV101" i="1"/>
  <c r="AO101" i="1"/>
  <c r="I101" i="1"/>
  <c r="I100" i="1"/>
  <c r="DW101" i="1"/>
  <c r="EW27" i="1"/>
  <c r="AQ27" i="1"/>
  <c r="BS27" i="1"/>
  <c r="EU27" i="1"/>
  <c r="AN27" i="1"/>
  <c r="BB27" i="1"/>
  <c r="ET27" i="1"/>
  <c r="AM27" i="1"/>
  <c r="BA27" i="1"/>
  <c r="EV27" i="1"/>
  <c r="AO27" i="1"/>
  <c r="I27" i="1"/>
  <c r="I26" i="1"/>
  <c r="DW27" i="1"/>
  <c r="EW25" i="1"/>
  <c r="AQ25" i="1"/>
  <c r="BS25" i="1"/>
  <c r="EU25" i="1"/>
  <c r="AN25" i="1"/>
  <c r="BB25" i="1"/>
  <c r="ET25" i="1"/>
  <c r="AM25" i="1"/>
  <c r="BA25" i="1"/>
  <c r="EV25" i="1"/>
  <c r="AO25" i="1"/>
  <c r="I25" i="1"/>
  <c r="I24" i="1"/>
  <c r="DW25" i="1"/>
  <c r="BT36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ER181" i="1" l="1"/>
  <c r="ER101" i="1"/>
  <c r="ER27" i="1"/>
  <c r="AK181" i="1"/>
  <c r="F92" i="6" s="1"/>
  <c r="AK101" i="1"/>
  <c r="F62" i="6" s="1"/>
  <c r="AK27" i="1"/>
  <c r="F54" i="6" s="1"/>
  <c r="ER25" i="1"/>
  <c r="AK25" i="1"/>
  <c r="F46" i="6" s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X14" i="3"/>
  <c r="CY14" i="3"/>
  <c r="CZ14" i="3"/>
  <c r="DA14" i="3"/>
  <c r="A15" i="3"/>
  <c r="CX15" i="3"/>
  <c r="CY15" i="3"/>
  <c r="CZ15" i="3"/>
  <c r="DA15" i="3"/>
  <c r="A16" i="3"/>
  <c r="CX16" i="3"/>
  <c r="CY16" i="3"/>
  <c r="CZ16" i="3"/>
  <c r="DA16" i="3"/>
  <c r="A17" i="3"/>
  <c r="CX17" i="3"/>
  <c r="CY17" i="3"/>
  <c r="CZ17" i="3"/>
  <c r="DA17" i="3"/>
  <c r="A18" i="3"/>
  <c r="CX18" i="3"/>
  <c r="CY18" i="3"/>
  <c r="CZ18" i="3"/>
  <c r="DA18" i="3"/>
  <c r="A19" i="3"/>
  <c r="CX19" i="3"/>
  <c r="CY19" i="3"/>
  <c r="CZ19" i="3"/>
  <c r="DA19" i="3"/>
  <c r="A20" i="3"/>
  <c r="CX20" i="3"/>
  <c r="CY20" i="3"/>
  <c r="CZ20" i="3"/>
  <c r="DA20" i="3"/>
  <c r="A21" i="3"/>
  <c r="CX21" i="3"/>
  <c r="CY21" i="3"/>
  <c r="CZ21" i="3"/>
  <c r="DA21" i="3"/>
  <c r="A22" i="3"/>
  <c r="CX22" i="3"/>
  <c r="CY22" i="3"/>
  <c r="CZ22" i="3"/>
  <c r="DA22" i="3"/>
  <c r="A23" i="3"/>
  <c r="CX23" i="3"/>
  <c r="CY23" i="3"/>
  <c r="CZ23" i="3"/>
  <c r="DA23" i="3"/>
  <c r="A24" i="3"/>
  <c r="CX24" i="3"/>
  <c r="CY24" i="3"/>
  <c r="CZ24" i="3"/>
  <c r="DA24" i="3"/>
  <c r="A25" i="3"/>
  <c r="CX25" i="3"/>
  <c r="CY25" i="3"/>
  <c r="CZ25" i="3"/>
  <c r="DA25" i="3"/>
  <c r="A26" i="3"/>
  <c r="CX26" i="3"/>
  <c r="CY26" i="3"/>
  <c r="CZ26" i="3"/>
  <c r="DA26" i="3"/>
  <c r="A27" i="3"/>
  <c r="CX27" i="3"/>
  <c r="CY27" i="3"/>
  <c r="CZ27" i="3"/>
  <c r="DA27" i="3"/>
  <c r="A28" i="3"/>
  <c r="CX28" i="3"/>
  <c r="CY28" i="3"/>
  <c r="CZ28" i="3"/>
  <c r="DA28" i="3"/>
  <c r="A29" i="3"/>
  <c r="CX29" i="3"/>
  <c r="CY29" i="3"/>
  <c r="CZ29" i="3"/>
  <c r="DA29" i="3"/>
  <c r="A30" i="3"/>
  <c r="CX30" i="3"/>
  <c r="CY30" i="3"/>
  <c r="CZ30" i="3"/>
  <c r="DA30" i="3"/>
  <c r="A31" i="3"/>
  <c r="CX31" i="3"/>
  <c r="CY31" i="3"/>
  <c r="CZ31" i="3"/>
  <c r="DA31" i="3"/>
  <c r="A32" i="3"/>
  <c r="CX32" i="3"/>
  <c r="CY32" i="3"/>
  <c r="CZ32" i="3"/>
  <c r="DA32" i="3"/>
  <c r="A33" i="3"/>
  <c r="CX33" i="3"/>
  <c r="CY33" i="3"/>
  <c r="CZ33" i="3"/>
  <c r="DA33" i="3"/>
  <c r="A34" i="3"/>
  <c r="CX34" i="3"/>
  <c r="CY34" i="3"/>
  <c r="CZ34" i="3"/>
  <c r="DA34" i="3"/>
  <c r="A35" i="3"/>
  <c r="CX35" i="3"/>
  <c r="CY35" i="3"/>
  <c r="CZ35" i="3"/>
  <c r="DA35" i="3"/>
  <c r="A36" i="3"/>
  <c r="CX36" i="3"/>
  <c r="CY36" i="3"/>
  <c r="CZ36" i="3"/>
  <c r="DA36" i="3"/>
  <c r="A37" i="3"/>
  <c r="CX37" i="3"/>
  <c r="CY37" i="3"/>
  <c r="CZ37" i="3"/>
  <c r="DA37" i="3"/>
  <c r="A38" i="3"/>
  <c r="CX38" i="3"/>
  <c r="CY38" i="3"/>
  <c r="CZ38" i="3"/>
  <c r="DA38" i="3"/>
  <c r="A39" i="3"/>
  <c r="CX39" i="3"/>
  <c r="CY39" i="3"/>
  <c r="CZ39" i="3"/>
  <c r="DA39" i="3"/>
  <c r="A40" i="3"/>
  <c r="CX40" i="3"/>
  <c r="CY40" i="3"/>
  <c r="CZ40" i="3"/>
  <c r="DA40" i="3"/>
  <c r="A41" i="3"/>
  <c r="CX41" i="3"/>
  <c r="CY41" i="3"/>
  <c r="CZ41" i="3"/>
  <c r="DA41" i="3"/>
  <c r="A42" i="3"/>
  <c r="CX42" i="3"/>
  <c r="CY42" i="3"/>
  <c r="CZ42" i="3"/>
  <c r="DA42" i="3"/>
  <c r="A43" i="3"/>
  <c r="CX43" i="3"/>
  <c r="CY43" i="3"/>
  <c r="CZ43" i="3"/>
  <c r="DA43" i="3"/>
  <c r="A44" i="3"/>
  <c r="CX44" i="3"/>
  <c r="CY44" i="3"/>
  <c r="CZ44" i="3"/>
  <c r="DA44" i="3"/>
  <c r="A45" i="3"/>
  <c r="CX45" i="3"/>
  <c r="CY45" i="3"/>
  <c r="CZ45" i="3"/>
  <c r="DA45" i="3"/>
  <c r="A46" i="3"/>
  <c r="CX46" i="3"/>
  <c r="CY46" i="3"/>
  <c r="CZ46" i="3"/>
  <c r="DA46" i="3"/>
  <c r="A47" i="3"/>
  <c r="CX47" i="3"/>
  <c r="CY47" i="3"/>
  <c r="CZ47" i="3"/>
  <c r="DA47" i="3"/>
  <c r="A48" i="3"/>
  <c r="CX48" i="3"/>
  <c r="CY48" i="3"/>
  <c r="CZ48" i="3"/>
  <c r="DA48" i="3"/>
  <c r="A49" i="3"/>
  <c r="CX49" i="3"/>
  <c r="CY49" i="3"/>
  <c r="CZ49" i="3"/>
  <c r="DA49" i="3"/>
  <c r="A50" i="3"/>
  <c r="CX50" i="3"/>
  <c r="CY50" i="3"/>
  <c r="CZ50" i="3"/>
  <c r="DA50" i="3"/>
  <c r="A51" i="3"/>
  <c r="CX51" i="3"/>
  <c r="CY51" i="3"/>
  <c r="CZ51" i="3"/>
  <c r="DA51" i="3"/>
  <c r="A52" i="3"/>
  <c r="CX52" i="3"/>
  <c r="CY52" i="3"/>
  <c r="CZ52" i="3"/>
  <c r="DA52" i="3"/>
  <c r="A53" i="3"/>
  <c r="CX53" i="3"/>
  <c r="CY53" i="3"/>
  <c r="CZ53" i="3"/>
  <c r="DA53" i="3"/>
  <c r="A54" i="3"/>
  <c r="CX54" i="3"/>
  <c r="CY54" i="3"/>
  <c r="CZ54" i="3"/>
  <c r="DA54" i="3"/>
  <c r="A55" i="3"/>
  <c r="CX55" i="3"/>
  <c r="CY55" i="3"/>
  <c r="CZ55" i="3"/>
  <c r="DA55" i="3"/>
  <c r="A56" i="3"/>
  <c r="CX56" i="3"/>
  <c r="CY56" i="3"/>
  <c r="CZ56" i="3"/>
  <c r="DA56" i="3"/>
  <c r="A57" i="3"/>
  <c r="CX57" i="3"/>
  <c r="CY57" i="3"/>
  <c r="CZ57" i="3"/>
  <c r="DA57" i="3"/>
  <c r="A58" i="3"/>
  <c r="CX58" i="3"/>
  <c r="CY58" i="3"/>
  <c r="CZ58" i="3"/>
  <c r="DA58" i="3"/>
  <c r="A59" i="3"/>
  <c r="CX59" i="3"/>
  <c r="CY59" i="3"/>
  <c r="CZ59" i="3"/>
  <c r="DA59" i="3"/>
  <c r="A60" i="3"/>
  <c r="CX60" i="3"/>
  <c r="CY60" i="3"/>
  <c r="CZ60" i="3"/>
  <c r="DA60" i="3"/>
  <c r="A61" i="3"/>
  <c r="CX61" i="3"/>
  <c r="CY61" i="3"/>
  <c r="CZ61" i="3"/>
  <c r="DA61" i="3"/>
  <c r="A62" i="3"/>
  <c r="CX62" i="3"/>
  <c r="CY62" i="3"/>
  <c r="CZ62" i="3"/>
  <c r="DA62" i="3"/>
  <c r="A63" i="3"/>
  <c r="CX63" i="3"/>
  <c r="CY63" i="3"/>
  <c r="CZ63" i="3"/>
  <c r="DA63" i="3"/>
  <c r="A64" i="3"/>
  <c r="CX64" i="3"/>
  <c r="CY64" i="3"/>
  <c r="CZ64" i="3"/>
  <c r="DA64" i="3"/>
  <c r="A65" i="3"/>
  <c r="CX65" i="3"/>
  <c r="CY65" i="3"/>
  <c r="CZ65" i="3"/>
  <c r="DA65" i="3"/>
  <c r="A66" i="3"/>
  <c r="CX66" i="3"/>
  <c r="CY66" i="3"/>
  <c r="CZ66" i="3"/>
  <c r="DA66" i="3"/>
  <c r="A67" i="3"/>
  <c r="CX67" i="3"/>
  <c r="CY67" i="3"/>
  <c r="CZ67" i="3"/>
  <c r="DA67" i="3"/>
  <c r="A68" i="3"/>
  <c r="CX68" i="3"/>
  <c r="CY68" i="3"/>
  <c r="CZ68" i="3"/>
  <c r="DA68" i="3"/>
  <c r="A69" i="3"/>
  <c r="CX69" i="3"/>
  <c r="CY69" i="3"/>
  <c r="CZ69" i="3"/>
  <c r="DA69" i="3"/>
  <c r="A70" i="3"/>
  <c r="CX70" i="3"/>
  <c r="CY70" i="3"/>
  <c r="CZ70" i="3"/>
  <c r="DA70" i="3"/>
  <c r="A71" i="3"/>
  <c r="CX71" i="3"/>
  <c r="CY71" i="3"/>
  <c r="CZ71" i="3"/>
  <c r="DA71" i="3"/>
  <c r="A72" i="3"/>
  <c r="CX72" i="3"/>
  <c r="CY72" i="3"/>
  <c r="CZ72" i="3"/>
  <c r="DA72" i="3"/>
  <c r="A73" i="3"/>
  <c r="CX73" i="3"/>
  <c r="CY73" i="3"/>
  <c r="CZ73" i="3"/>
  <c r="DA73" i="3"/>
  <c r="A74" i="3"/>
  <c r="CX74" i="3"/>
  <c r="CY74" i="3"/>
  <c r="CZ74" i="3"/>
  <c r="DA74" i="3"/>
  <c r="A75" i="3"/>
  <c r="CX75" i="3"/>
  <c r="CY75" i="3"/>
  <c r="CZ75" i="3"/>
  <c r="DA75" i="3"/>
  <c r="A76" i="3"/>
  <c r="CX76" i="3"/>
  <c r="CY76" i="3"/>
  <c r="CZ76" i="3"/>
  <c r="DA76" i="3"/>
  <c r="A77" i="3"/>
  <c r="CX77" i="3"/>
  <c r="CY77" i="3"/>
  <c r="CZ77" i="3"/>
  <c r="DA77" i="3"/>
  <c r="A78" i="3"/>
  <c r="CX78" i="3"/>
  <c r="CY78" i="3"/>
  <c r="CZ78" i="3"/>
  <c r="DA78" i="3"/>
  <c r="A79" i="3"/>
  <c r="CX79" i="3"/>
  <c r="CY79" i="3"/>
  <c r="CZ79" i="3"/>
  <c r="DA79" i="3"/>
  <c r="A80" i="3"/>
  <c r="CX80" i="3"/>
  <c r="CY80" i="3"/>
  <c r="CZ80" i="3"/>
  <c r="DA80" i="3"/>
  <c r="A81" i="3"/>
  <c r="CX81" i="3"/>
  <c r="CY81" i="3"/>
  <c r="CZ81" i="3"/>
  <c r="DA81" i="3"/>
  <c r="A82" i="3"/>
  <c r="CX82" i="3"/>
  <c r="CY82" i="3"/>
  <c r="CZ82" i="3"/>
  <c r="DA82" i="3"/>
  <c r="A83" i="3"/>
  <c r="CX83" i="3"/>
  <c r="CY83" i="3"/>
  <c r="CZ83" i="3"/>
  <c r="DA83" i="3"/>
  <c r="A84" i="3"/>
  <c r="CX84" i="3"/>
  <c r="CY84" i="3"/>
  <c r="CZ84" i="3"/>
  <c r="DA84" i="3"/>
  <c r="A85" i="3"/>
  <c r="CX85" i="3"/>
  <c r="CY85" i="3"/>
  <c r="CZ85" i="3"/>
  <c r="DA85" i="3"/>
  <c r="A86" i="3"/>
  <c r="CX86" i="3"/>
  <c r="CY86" i="3"/>
  <c r="CZ86" i="3"/>
  <c r="DA86" i="3"/>
  <c r="A87" i="3"/>
  <c r="CX87" i="3"/>
  <c r="CY87" i="3"/>
  <c r="CZ87" i="3"/>
  <c r="DA87" i="3"/>
  <c r="A88" i="3"/>
  <c r="CX88" i="3"/>
  <c r="CY88" i="3"/>
  <c r="CZ88" i="3"/>
  <c r="DA88" i="3"/>
  <c r="A89" i="3"/>
  <c r="CX89" i="3"/>
  <c r="CY89" i="3"/>
  <c r="CZ89" i="3"/>
  <c r="DA89" i="3"/>
  <c r="A90" i="3"/>
  <c r="CX90" i="3"/>
  <c r="CY90" i="3"/>
  <c r="CZ90" i="3"/>
  <c r="DA90" i="3"/>
  <c r="A91" i="3"/>
  <c r="CX91" i="3"/>
  <c r="CY91" i="3"/>
  <c r="CZ91" i="3"/>
  <c r="DA91" i="3"/>
  <c r="A92" i="3"/>
  <c r="CX92" i="3"/>
  <c r="CY92" i="3"/>
  <c r="CZ92" i="3"/>
  <c r="DA92" i="3"/>
  <c r="A93" i="3"/>
  <c r="CX93" i="3"/>
  <c r="CY93" i="3"/>
  <c r="CZ93" i="3"/>
  <c r="DA93" i="3"/>
  <c r="A94" i="3"/>
  <c r="CX94" i="3"/>
  <c r="CY94" i="3"/>
  <c r="CZ94" i="3"/>
  <c r="DA94" i="3"/>
  <c r="A95" i="3"/>
  <c r="CX95" i="3"/>
  <c r="CY95" i="3"/>
  <c r="CZ95" i="3"/>
  <c r="DA95" i="3"/>
  <c r="A96" i="3"/>
  <c r="CX96" i="3"/>
  <c r="CY96" i="3"/>
  <c r="CZ96" i="3"/>
  <c r="DA96" i="3"/>
  <c r="A97" i="3"/>
  <c r="CX97" i="3"/>
  <c r="CY97" i="3"/>
  <c r="CZ97" i="3"/>
  <c r="DA97" i="3"/>
  <c r="A98" i="3"/>
  <c r="CX98" i="3"/>
  <c r="CY98" i="3"/>
  <c r="CZ98" i="3"/>
  <c r="DA98" i="3"/>
  <c r="A99" i="3"/>
  <c r="CX99" i="3"/>
  <c r="CY99" i="3"/>
  <c r="CZ99" i="3"/>
  <c r="DA99" i="3"/>
  <c r="A100" i="3"/>
  <c r="CX100" i="3"/>
  <c r="CY100" i="3"/>
  <c r="CZ100" i="3"/>
  <c r="DA100" i="3"/>
  <c r="A101" i="3"/>
  <c r="CX101" i="3"/>
  <c r="CY101" i="3"/>
  <c r="CZ101" i="3"/>
  <c r="DA101" i="3"/>
  <c r="A102" i="3"/>
  <c r="CX102" i="3"/>
  <c r="CY102" i="3"/>
  <c r="CZ102" i="3"/>
  <c r="DA102" i="3"/>
  <c r="A103" i="3"/>
  <c r="CX103" i="3"/>
  <c r="CY103" i="3"/>
  <c r="CZ103" i="3"/>
  <c r="DA103" i="3"/>
  <c r="A104" i="3"/>
  <c r="CX104" i="3"/>
  <c r="CY104" i="3"/>
  <c r="CZ104" i="3"/>
  <c r="DA104" i="3"/>
  <c r="A105" i="3"/>
  <c r="CX105" i="3"/>
  <c r="CY105" i="3"/>
  <c r="CZ105" i="3"/>
  <c r="DA105" i="3"/>
  <c r="A106" i="3"/>
  <c r="CX106" i="3"/>
  <c r="CY106" i="3"/>
  <c r="CZ106" i="3"/>
  <c r="DA106" i="3"/>
  <c r="A107" i="3"/>
  <c r="CX107" i="3"/>
  <c r="CY107" i="3"/>
  <c r="CZ107" i="3"/>
  <c r="DA107" i="3"/>
  <c r="A108" i="3"/>
  <c r="CX108" i="3"/>
  <c r="CY108" i="3"/>
  <c r="CZ108" i="3"/>
  <c r="DA108" i="3"/>
  <c r="A109" i="3"/>
  <c r="CX109" i="3"/>
  <c r="CY109" i="3"/>
  <c r="CZ109" i="3"/>
  <c r="DA109" i="3"/>
  <c r="A110" i="3"/>
  <c r="CX110" i="3"/>
  <c r="CY110" i="3"/>
  <c r="CZ110" i="3"/>
  <c r="DA110" i="3"/>
  <c r="A111" i="3"/>
  <c r="CX111" i="3"/>
  <c r="CY111" i="3"/>
  <c r="CZ111" i="3"/>
  <c r="DA111" i="3"/>
  <c r="A112" i="3"/>
  <c r="CX112" i="3"/>
  <c r="CY112" i="3"/>
  <c r="CZ112" i="3"/>
  <c r="DA112" i="3"/>
  <c r="A113" i="3"/>
  <c r="CX113" i="3"/>
  <c r="CY113" i="3"/>
  <c r="CZ113" i="3"/>
  <c r="DA113" i="3"/>
  <c r="A114" i="3"/>
  <c r="CX114" i="3"/>
  <c r="CY114" i="3"/>
  <c r="CZ114" i="3"/>
  <c r="DA114" i="3"/>
  <c r="A115" i="3"/>
  <c r="CX115" i="3"/>
  <c r="CY115" i="3"/>
  <c r="CZ115" i="3"/>
  <c r="DA115" i="3"/>
  <c r="A116" i="3"/>
  <c r="CX116" i="3"/>
  <c r="CY116" i="3"/>
  <c r="CZ116" i="3"/>
  <c r="DA116" i="3"/>
  <c r="A117" i="3"/>
  <c r="CX117" i="3"/>
  <c r="CY117" i="3"/>
  <c r="CZ117" i="3"/>
  <c r="DA117" i="3"/>
  <c r="A118" i="3"/>
  <c r="CX118" i="3"/>
  <c r="CY118" i="3"/>
  <c r="CZ118" i="3"/>
  <c r="DA118" i="3"/>
  <c r="A119" i="3"/>
  <c r="CX119" i="3"/>
  <c r="CY119" i="3"/>
  <c r="CZ119" i="3"/>
  <c r="DA119" i="3"/>
  <c r="A120" i="3"/>
  <c r="CX120" i="3"/>
  <c r="CY120" i="3"/>
  <c r="CZ120" i="3"/>
  <c r="DA120" i="3"/>
  <c r="A121" i="3"/>
  <c r="CX121" i="3"/>
  <c r="CY121" i="3"/>
  <c r="CZ121" i="3"/>
  <c r="DA121" i="3"/>
  <c r="A122" i="3"/>
  <c r="CX122" i="3"/>
  <c r="CY122" i="3"/>
  <c r="CZ122" i="3"/>
  <c r="DA122" i="3"/>
  <c r="A123" i="3"/>
  <c r="CX123" i="3"/>
  <c r="CY123" i="3"/>
  <c r="CZ123" i="3"/>
  <c r="DA123" i="3"/>
  <c r="A124" i="3"/>
  <c r="CX124" i="3"/>
  <c r="CY124" i="3"/>
  <c r="CZ124" i="3"/>
  <c r="DA124" i="3"/>
  <c r="A125" i="3"/>
  <c r="CX125" i="3"/>
  <c r="CY125" i="3"/>
  <c r="CZ125" i="3"/>
  <c r="DA125" i="3"/>
  <c r="A126" i="3"/>
  <c r="CX126" i="3"/>
  <c r="CY126" i="3"/>
  <c r="CZ126" i="3"/>
  <c r="DA126" i="3"/>
  <c r="A127" i="3"/>
  <c r="CX127" i="3"/>
  <c r="CY127" i="3"/>
  <c r="CZ127" i="3"/>
  <c r="DA127" i="3"/>
  <c r="A128" i="3"/>
  <c r="CX128" i="3"/>
  <c r="CY128" i="3"/>
  <c r="CZ128" i="3"/>
  <c r="DA128" i="3"/>
  <c r="A129" i="3"/>
  <c r="CX129" i="3"/>
  <c r="CY129" i="3"/>
  <c r="CZ129" i="3"/>
  <c r="DA129" i="3"/>
  <c r="A130" i="3"/>
  <c r="CX130" i="3"/>
  <c r="CY130" i="3"/>
  <c r="CZ130" i="3"/>
  <c r="DA130" i="3"/>
  <c r="A131" i="3"/>
  <c r="CX131" i="3"/>
  <c r="CY131" i="3"/>
  <c r="CZ131" i="3"/>
  <c r="DA131" i="3"/>
  <c r="A132" i="3"/>
  <c r="CX132" i="3"/>
  <c r="CY132" i="3"/>
  <c r="CZ132" i="3"/>
  <c r="DA132" i="3"/>
  <c r="A133" i="3"/>
  <c r="CX133" i="3"/>
  <c r="CY133" i="3"/>
  <c r="CZ133" i="3"/>
  <c r="DA133" i="3"/>
  <c r="A134" i="3"/>
  <c r="CX134" i="3"/>
  <c r="CY134" i="3"/>
  <c r="CZ134" i="3"/>
  <c r="DA134" i="3"/>
  <c r="A135" i="3"/>
  <c r="CX135" i="3"/>
  <c r="CY135" i="3"/>
  <c r="CZ135" i="3"/>
  <c r="DA135" i="3"/>
  <c r="A136" i="3"/>
  <c r="CX136" i="3"/>
  <c r="CY136" i="3"/>
  <c r="CZ136" i="3"/>
  <c r="DA136" i="3"/>
  <c r="A137" i="3"/>
  <c r="CX137" i="3"/>
  <c r="CY137" i="3"/>
  <c r="CZ137" i="3"/>
  <c r="DA137" i="3"/>
  <c r="A138" i="3"/>
  <c r="CX138" i="3"/>
  <c r="CY138" i="3"/>
  <c r="CZ138" i="3"/>
  <c r="DA138" i="3"/>
  <c r="A139" i="3"/>
  <c r="CX139" i="3"/>
  <c r="CY139" i="3"/>
  <c r="CZ139" i="3"/>
  <c r="DA139" i="3"/>
  <c r="A140" i="3"/>
  <c r="CX140" i="3"/>
  <c r="CY140" i="3"/>
  <c r="CZ140" i="3"/>
  <c r="DA140" i="3"/>
  <c r="A141" i="3"/>
  <c r="CX141" i="3"/>
  <c r="CY141" i="3"/>
  <c r="CZ141" i="3"/>
  <c r="DA141" i="3"/>
  <c r="A142" i="3"/>
  <c r="CX142" i="3"/>
  <c r="CY142" i="3"/>
  <c r="CZ142" i="3"/>
  <c r="DA142" i="3"/>
  <c r="A143" i="3"/>
  <c r="CX143" i="3"/>
  <c r="CY143" i="3"/>
  <c r="CZ143" i="3"/>
  <c r="DA143" i="3"/>
  <c r="A144" i="3"/>
  <c r="CX144" i="3"/>
  <c r="CY144" i="3"/>
  <c r="CZ144" i="3"/>
  <c r="DA144" i="3"/>
  <c r="A145" i="3"/>
  <c r="CX145" i="3"/>
  <c r="CY145" i="3"/>
  <c r="CZ145" i="3"/>
  <c r="DA145" i="3"/>
  <c r="A146" i="3"/>
  <c r="CX146" i="3"/>
  <c r="CY146" i="3"/>
  <c r="CZ146" i="3"/>
  <c r="DA146" i="3"/>
  <c r="A147" i="3"/>
  <c r="CX147" i="3"/>
  <c r="CY147" i="3"/>
  <c r="CZ147" i="3"/>
  <c r="DA147" i="3"/>
  <c r="A148" i="3"/>
  <c r="CX148" i="3"/>
  <c r="CY148" i="3"/>
  <c r="CZ148" i="3"/>
  <c r="DA148" i="3"/>
  <c r="A149" i="3"/>
  <c r="CX149" i="3"/>
  <c r="CY149" i="3"/>
  <c r="CZ149" i="3"/>
  <c r="DA149" i="3"/>
  <c r="A150" i="3"/>
  <c r="CX150" i="3"/>
  <c r="CY150" i="3"/>
  <c r="CZ150" i="3"/>
  <c r="DA150" i="3"/>
  <c r="A151" i="3"/>
  <c r="CX151" i="3"/>
  <c r="CY151" i="3"/>
  <c r="CZ151" i="3"/>
  <c r="DA151" i="3"/>
  <c r="A152" i="3"/>
  <c r="CX152" i="3"/>
  <c r="CY152" i="3"/>
  <c r="CZ152" i="3"/>
  <c r="DA152" i="3"/>
  <c r="A153" i="3"/>
  <c r="CX153" i="3"/>
  <c r="CY153" i="3"/>
  <c r="CZ153" i="3"/>
  <c r="DA153" i="3"/>
  <c r="A154" i="3"/>
  <c r="CX154" i="3"/>
  <c r="CY154" i="3"/>
  <c r="CZ154" i="3"/>
  <c r="DA154" i="3"/>
  <c r="A155" i="3"/>
  <c r="CX155" i="3"/>
  <c r="CY155" i="3"/>
  <c r="CZ155" i="3"/>
  <c r="DA155" i="3"/>
  <c r="A156" i="3"/>
  <c r="CX156" i="3"/>
  <c r="CY156" i="3"/>
  <c r="CZ156" i="3"/>
  <c r="DA156" i="3"/>
  <c r="A157" i="3"/>
  <c r="CX157" i="3"/>
  <c r="CY157" i="3"/>
  <c r="CZ157" i="3"/>
  <c r="DA157" i="3"/>
  <c r="A158" i="3"/>
  <c r="CX158" i="3"/>
  <c r="CY158" i="3"/>
  <c r="CZ158" i="3"/>
  <c r="DA158" i="3"/>
  <c r="A159" i="3"/>
  <c r="CX159" i="3"/>
  <c r="CY159" i="3"/>
  <c r="CZ159" i="3"/>
  <c r="DA159" i="3"/>
  <c r="A160" i="3"/>
  <c r="CX160" i="3"/>
  <c r="CY160" i="3"/>
  <c r="CZ160" i="3"/>
  <c r="DA160" i="3"/>
  <c r="A161" i="3"/>
  <c r="CX161" i="3"/>
  <c r="CY161" i="3"/>
  <c r="CZ161" i="3"/>
  <c r="DA161" i="3"/>
  <c r="A162" i="3"/>
  <c r="CX162" i="3"/>
  <c r="CY162" i="3"/>
  <c r="CZ162" i="3"/>
  <c r="DA162" i="3"/>
  <c r="A163" i="3"/>
  <c r="CX163" i="3"/>
  <c r="CY163" i="3"/>
  <c r="CZ163" i="3"/>
  <c r="DA163" i="3"/>
  <c r="A164" i="3"/>
  <c r="CX164" i="3"/>
  <c r="CY164" i="3"/>
  <c r="CZ164" i="3"/>
  <c r="DA164" i="3"/>
  <c r="A165" i="3"/>
  <c r="CX165" i="3"/>
  <c r="CY165" i="3"/>
  <c r="CZ165" i="3"/>
  <c r="DA165" i="3"/>
  <c r="A166" i="3"/>
  <c r="CX166" i="3"/>
  <c r="CY166" i="3"/>
  <c r="CZ166" i="3"/>
  <c r="DA166" i="3"/>
  <c r="A167" i="3"/>
  <c r="CX167" i="3"/>
  <c r="CY167" i="3"/>
  <c r="CZ167" i="3"/>
  <c r="DA167" i="3"/>
  <c r="A168" i="3"/>
  <c r="CX168" i="3"/>
  <c r="CY168" i="3"/>
  <c r="CZ168" i="3"/>
  <c r="DA168" i="3"/>
  <c r="A169" i="3"/>
  <c r="CX169" i="3"/>
  <c r="CY169" i="3"/>
  <c r="CZ169" i="3"/>
  <c r="DA169" i="3"/>
  <c r="A170" i="3"/>
  <c r="CX170" i="3"/>
  <c r="CY170" i="3"/>
  <c r="CZ170" i="3"/>
  <c r="DA170" i="3"/>
  <c r="A171" i="3"/>
  <c r="CX171" i="3"/>
  <c r="CY171" i="3"/>
  <c r="CZ171" i="3"/>
  <c r="DA171" i="3"/>
  <c r="A172" i="3"/>
  <c r="CX172" i="3"/>
  <c r="CY172" i="3"/>
  <c r="CZ172" i="3"/>
  <c r="DA172" i="3"/>
  <c r="A173" i="3"/>
  <c r="CX173" i="3"/>
  <c r="CY173" i="3"/>
  <c r="CZ173" i="3"/>
  <c r="DA173" i="3"/>
  <c r="A174" i="3"/>
  <c r="CX174" i="3"/>
  <c r="CY174" i="3"/>
  <c r="CZ174" i="3"/>
  <c r="DA174" i="3"/>
  <c r="A175" i="3"/>
  <c r="CX175" i="3"/>
  <c r="CY175" i="3"/>
  <c r="CZ175" i="3"/>
  <c r="DA175" i="3"/>
  <c r="A176" i="3"/>
  <c r="CX176" i="3"/>
  <c r="CY176" i="3"/>
  <c r="CZ176" i="3"/>
  <c r="DA176" i="3"/>
  <c r="A177" i="3"/>
  <c r="CX177" i="3"/>
  <c r="CY177" i="3"/>
  <c r="CZ177" i="3"/>
  <c r="DA177" i="3"/>
  <c r="A178" i="3"/>
  <c r="CX178" i="3"/>
  <c r="CY178" i="3"/>
  <c r="CZ178" i="3"/>
  <c r="DA178" i="3"/>
  <c r="A179" i="3"/>
  <c r="CX179" i="3"/>
  <c r="CY179" i="3"/>
  <c r="CZ179" i="3"/>
  <c r="DA179" i="3"/>
  <c r="A180" i="3"/>
  <c r="CX180" i="3"/>
  <c r="CY180" i="3"/>
  <c r="CZ180" i="3"/>
  <c r="DA180" i="3"/>
  <c r="A181" i="3"/>
  <c r="CX181" i="3"/>
  <c r="CY181" i="3"/>
  <c r="CZ181" i="3"/>
  <c r="DA181" i="3"/>
  <c r="A182" i="3"/>
  <c r="CX182" i="3"/>
  <c r="CY182" i="3"/>
  <c r="CZ182" i="3"/>
  <c r="DA182" i="3"/>
  <c r="A183" i="3"/>
  <c r="CX183" i="3"/>
  <c r="CY183" i="3"/>
  <c r="CZ183" i="3"/>
  <c r="DA183" i="3"/>
  <c r="A184" i="3"/>
  <c r="CX184" i="3"/>
  <c r="CY184" i="3"/>
  <c r="CZ184" i="3"/>
  <c r="DA184" i="3"/>
  <c r="A185" i="3"/>
  <c r="CX185" i="3"/>
  <c r="CY185" i="3"/>
  <c r="CZ185" i="3"/>
  <c r="DA185" i="3"/>
  <c r="A186" i="3"/>
  <c r="CX186" i="3"/>
  <c r="CY186" i="3"/>
  <c r="CZ186" i="3"/>
  <c r="DA186" i="3"/>
  <c r="A187" i="3"/>
  <c r="CX187" i="3"/>
  <c r="CY187" i="3"/>
  <c r="CZ187" i="3"/>
  <c r="DA187" i="3"/>
  <c r="A188" i="3"/>
  <c r="CX188" i="3"/>
  <c r="CY188" i="3"/>
  <c r="CZ188" i="3"/>
  <c r="DA188" i="3"/>
  <c r="A189" i="3"/>
  <c r="CX189" i="3"/>
  <c r="CY189" i="3"/>
  <c r="CZ189" i="3"/>
  <c r="DA189" i="3"/>
  <c r="A190" i="3"/>
  <c r="CX190" i="3"/>
  <c r="CY190" i="3"/>
  <c r="CZ190" i="3"/>
  <c r="DA190" i="3"/>
  <c r="A191" i="3"/>
  <c r="CX191" i="3"/>
  <c r="CY191" i="3"/>
  <c r="CZ191" i="3"/>
  <c r="DA191" i="3"/>
  <c r="A192" i="3"/>
  <c r="CX192" i="3"/>
  <c r="CY192" i="3"/>
  <c r="CZ192" i="3"/>
  <c r="DA192" i="3"/>
  <c r="A193" i="3"/>
  <c r="CX193" i="3"/>
  <c r="CY193" i="3"/>
  <c r="CZ193" i="3"/>
  <c r="DA193" i="3"/>
  <c r="A194" i="3"/>
  <c r="CX194" i="3"/>
  <c r="CY194" i="3"/>
  <c r="CZ194" i="3"/>
  <c r="DA194" i="3"/>
  <c r="A195" i="3"/>
  <c r="CX195" i="3"/>
  <c r="CY195" i="3"/>
  <c r="CZ195" i="3"/>
  <c r="DA195" i="3"/>
  <c r="A196" i="3"/>
  <c r="CX196" i="3"/>
  <c r="CY196" i="3"/>
  <c r="CZ196" i="3"/>
  <c r="DA196" i="3"/>
  <c r="A197" i="3"/>
  <c r="CX197" i="3"/>
  <c r="CY197" i="3"/>
  <c r="CZ197" i="3"/>
  <c r="DA197" i="3"/>
  <c r="A198" i="3"/>
  <c r="CX198" i="3"/>
  <c r="CY198" i="3"/>
  <c r="CZ198" i="3"/>
  <c r="DA198" i="3"/>
  <c r="A199" i="3"/>
  <c r="CX199" i="3"/>
  <c r="CY199" i="3"/>
  <c r="CZ199" i="3"/>
  <c r="DA199" i="3"/>
  <c r="A200" i="3"/>
  <c r="CX200" i="3"/>
  <c r="CY200" i="3"/>
  <c r="CZ200" i="3"/>
  <c r="DA200" i="3"/>
  <c r="A201" i="3"/>
  <c r="CX201" i="3"/>
  <c r="CY201" i="3"/>
  <c r="CZ201" i="3"/>
  <c r="DA201" i="3"/>
  <c r="A202" i="3"/>
  <c r="CX202" i="3"/>
  <c r="CY202" i="3"/>
  <c r="CZ202" i="3"/>
  <c r="DA202" i="3"/>
  <c r="A203" i="3"/>
  <c r="CX203" i="3"/>
  <c r="CY203" i="3"/>
  <c r="CZ203" i="3"/>
  <c r="DA203" i="3"/>
  <c r="A204" i="3"/>
  <c r="CX204" i="3"/>
  <c r="CY204" i="3"/>
  <c r="CZ204" i="3"/>
  <c r="DA204" i="3"/>
  <c r="A205" i="3"/>
  <c r="CX205" i="3"/>
  <c r="CY205" i="3"/>
  <c r="CZ205" i="3"/>
  <c r="DA205" i="3"/>
  <c r="A206" i="3"/>
  <c r="CX206" i="3"/>
  <c r="CY206" i="3"/>
  <c r="CZ206" i="3"/>
  <c r="DA206" i="3"/>
  <c r="A207" i="3"/>
  <c r="CX207" i="3"/>
  <c r="CY207" i="3"/>
  <c r="CZ207" i="3"/>
  <c r="DA207" i="3"/>
  <c r="A208" i="3"/>
  <c r="CX208" i="3"/>
  <c r="CY208" i="3"/>
  <c r="CZ208" i="3"/>
  <c r="DA208" i="3"/>
  <c r="A209" i="3"/>
  <c r="CX209" i="3"/>
  <c r="CY209" i="3"/>
  <c r="CZ209" i="3"/>
  <c r="DA209" i="3"/>
  <c r="A210" i="3"/>
  <c r="CX210" i="3"/>
  <c r="CY210" i="3"/>
  <c r="CZ210" i="3"/>
  <c r="DA210" i="3"/>
  <c r="A211" i="3"/>
  <c r="CX211" i="3"/>
  <c r="CY211" i="3"/>
  <c r="CZ211" i="3"/>
  <c r="DA211" i="3"/>
  <c r="A212" i="3"/>
  <c r="CX212" i="3"/>
  <c r="CY212" i="3"/>
  <c r="CZ212" i="3"/>
  <c r="DA212" i="3"/>
  <c r="A213" i="3"/>
  <c r="CX213" i="3"/>
  <c r="CY213" i="3"/>
  <c r="CZ213" i="3"/>
  <c r="DA213" i="3"/>
  <c r="A214" i="3"/>
  <c r="CX214" i="3"/>
  <c r="CY214" i="3"/>
  <c r="CZ214" i="3"/>
  <c r="DA214" i="3"/>
  <c r="A215" i="3"/>
  <c r="CX215" i="3"/>
  <c r="CY215" i="3"/>
  <c r="CZ215" i="3"/>
  <c r="DA215" i="3"/>
  <c r="A216" i="3"/>
  <c r="CX216" i="3"/>
  <c r="CY216" i="3"/>
  <c r="CZ216" i="3"/>
  <c r="DA216" i="3"/>
  <c r="A217" i="3"/>
  <c r="CX217" i="3"/>
  <c r="CY217" i="3"/>
  <c r="CZ217" i="3"/>
  <c r="DA217" i="3"/>
  <c r="A218" i="3"/>
  <c r="CX218" i="3"/>
  <c r="CY218" i="3"/>
  <c r="CZ218" i="3"/>
  <c r="DA218" i="3"/>
  <c r="A219" i="3"/>
  <c r="CX219" i="3"/>
  <c r="CY219" i="3"/>
  <c r="CZ219" i="3"/>
  <c r="DA219" i="3"/>
  <c r="A220" i="3"/>
  <c r="CX220" i="3"/>
  <c r="CY220" i="3"/>
  <c r="CZ220" i="3"/>
  <c r="DA220" i="3"/>
  <c r="A221" i="3"/>
  <c r="CX221" i="3"/>
  <c r="CY221" i="3"/>
  <c r="CZ221" i="3"/>
  <c r="DA221" i="3"/>
  <c r="A222" i="3"/>
  <c r="CX222" i="3"/>
  <c r="CY222" i="3"/>
  <c r="CZ222" i="3"/>
  <c r="DA222" i="3"/>
  <c r="A223" i="3"/>
  <c r="CX223" i="3"/>
  <c r="CY223" i="3"/>
  <c r="CZ223" i="3"/>
  <c r="DA223" i="3"/>
  <c r="A224" i="3"/>
  <c r="CX224" i="3"/>
  <c r="CY224" i="3"/>
  <c r="CZ224" i="3"/>
  <c r="DA224" i="3"/>
  <c r="A225" i="3"/>
  <c r="CX225" i="3"/>
  <c r="CY225" i="3"/>
  <c r="CZ225" i="3"/>
  <c r="DA225" i="3"/>
  <c r="A226" i="3"/>
  <c r="CX226" i="3"/>
  <c r="CY226" i="3"/>
  <c r="CZ226" i="3"/>
  <c r="DA226" i="3"/>
  <c r="A227" i="3"/>
  <c r="CX227" i="3"/>
  <c r="CY227" i="3"/>
  <c r="CZ227" i="3"/>
  <c r="DA227" i="3"/>
  <c r="A228" i="3"/>
  <c r="CX228" i="3"/>
  <c r="CY228" i="3"/>
  <c r="CZ228" i="3"/>
  <c r="DA228" i="3"/>
  <c r="A229" i="3"/>
  <c r="CX229" i="3"/>
  <c r="CY229" i="3"/>
  <c r="CZ229" i="3"/>
  <c r="DA229" i="3"/>
  <c r="A230" i="3"/>
  <c r="CX230" i="3"/>
  <c r="CY230" i="3"/>
  <c r="CZ230" i="3"/>
  <c r="DA230" i="3"/>
  <c r="A231" i="3"/>
  <c r="CX231" i="3"/>
  <c r="CY231" i="3"/>
  <c r="CZ231" i="3"/>
  <c r="DA231" i="3"/>
  <c r="A232" i="3"/>
  <c r="CX232" i="3"/>
  <c r="CY232" i="3"/>
  <c r="CZ232" i="3"/>
  <c r="DA232" i="3"/>
  <c r="A233" i="3"/>
  <c r="CX233" i="3"/>
  <c r="CY233" i="3"/>
  <c r="CZ233" i="3"/>
  <c r="DA233" i="3"/>
  <c r="A234" i="3"/>
  <c r="CX234" i="3"/>
  <c r="CY234" i="3"/>
  <c r="CZ234" i="3"/>
  <c r="DA234" i="3"/>
  <c r="A235" i="3"/>
  <c r="CX235" i="3"/>
  <c r="CY235" i="3"/>
  <c r="CZ235" i="3"/>
  <c r="DA235" i="3"/>
  <c r="A236" i="3"/>
  <c r="CX236" i="3"/>
  <c r="CY236" i="3"/>
  <c r="CZ236" i="3"/>
  <c r="DA236" i="3"/>
  <c r="A237" i="3"/>
  <c r="CX237" i="3"/>
  <c r="CY237" i="3"/>
  <c r="CZ237" i="3"/>
  <c r="DA237" i="3"/>
  <c r="A238" i="3"/>
  <c r="CX238" i="3"/>
  <c r="CY238" i="3"/>
  <c r="CZ238" i="3"/>
  <c r="DA238" i="3"/>
  <c r="A239" i="3"/>
  <c r="CX239" i="3"/>
  <c r="CY239" i="3"/>
  <c r="CZ239" i="3"/>
  <c r="DA239" i="3"/>
  <c r="A240" i="3"/>
  <c r="CX240" i="3"/>
  <c r="CY240" i="3"/>
  <c r="CZ240" i="3"/>
  <c r="DA240" i="3"/>
  <c r="A241" i="3"/>
  <c r="CX241" i="3"/>
  <c r="CY241" i="3"/>
  <c r="CZ241" i="3"/>
  <c r="DA241" i="3"/>
  <c r="A242" i="3"/>
  <c r="CX242" i="3"/>
  <c r="CY242" i="3"/>
  <c r="CZ242" i="3"/>
  <c r="DA242" i="3"/>
  <c r="A243" i="3"/>
  <c r="CX243" i="3"/>
  <c r="CY243" i="3"/>
  <c r="CZ243" i="3"/>
  <c r="DA243" i="3"/>
  <c r="A244" i="3"/>
  <c r="CX244" i="3"/>
  <c r="CY244" i="3"/>
  <c r="CZ244" i="3"/>
  <c r="DA244" i="3"/>
  <c r="A245" i="3"/>
  <c r="CX245" i="3"/>
  <c r="CY245" i="3"/>
  <c r="CZ245" i="3"/>
  <c r="DA245" i="3"/>
  <c r="A246" i="3"/>
  <c r="CX246" i="3"/>
  <c r="CY246" i="3"/>
  <c r="CZ246" i="3"/>
  <c r="DA246" i="3"/>
  <c r="A247" i="3"/>
  <c r="CX247" i="3"/>
  <c r="CY247" i="3"/>
  <c r="CZ247" i="3"/>
  <c r="DA247" i="3"/>
  <c r="A248" i="3"/>
  <c r="CX248" i="3"/>
  <c r="CY248" i="3"/>
  <c r="CZ248" i="3"/>
  <c r="DA248" i="3"/>
  <c r="A249" i="3"/>
  <c r="CX249" i="3"/>
  <c r="CY249" i="3"/>
  <c r="CZ249" i="3"/>
  <c r="DA249" i="3"/>
  <c r="A250" i="3"/>
  <c r="CX250" i="3"/>
  <c r="CY250" i="3"/>
  <c r="CZ250" i="3"/>
  <c r="DA250" i="3"/>
  <c r="A251" i="3"/>
  <c r="CX251" i="3"/>
  <c r="CY251" i="3"/>
  <c r="CZ251" i="3"/>
  <c r="DA251" i="3"/>
  <c r="A252" i="3"/>
  <c r="CX252" i="3"/>
  <c r="CY252" i="3"/>
  <c r="CZ252" i="3"/>
  <c r="DA252" i="3"/>
  <c r="A253" i="3"/>
  <c r="CX253" i="3"/>
  <c r="CY253" i="3"/>
  <c r="CZ253" i="3"/>
  <c r="DA253" i="3"/>
  <c r="A254" i="3"/>
  <c r="CX254" i="3"/>
  <c r="CY254" i="3"/>
  <c r="CZ254" i="3"/>
  <c r="DA254" i="3"/>
  <c r="A255" i="3"/>
  <c r="CX255" i="3"/>
  <c r="CY255" i="3"/>
  <c r="CZ255" i="3"/>
  <c r="DA255" i="3"/>
  <c r="A256" i="3"/>
  <c r="CX256" i="3"/>
  <c r="CY256" i="3"/>
  <c r="CZ256" i="3"/>
  <c r="DA256" i="3"/>
  <c r="A257" i="3"/>
  <c r="CX257" i="3"/>
  <c r="CY257" i="3"/>
  <c r="CZ257" i="3"/>
  <c r="DA257" i="3"/>
  <c r="A258" i="3"/>
  <c r="CX258" i="3"/>
  <c r="CY258" i="3"/>
  <c r="CZ258" i="3"/>
  <c r="DA258" i="3"/>
  <c r="A259" i="3"/>
  <c r="CX259" i="3"/>
  <c r="CY259" i="3"/>
  <c r="CZ259" i="3"/>
  <c r="DA259" i="3"/>
  <c r="A260" i="3"/>
  <c r="CX260" i="3"/>
  <c r="CY260" i="3"/>
  <c r="CZ260" i="3"/>
  <c r="DA260" i="3"/>
  <c r="A261" i="3"/>
  <c r="CX261" i="3"/>
  <c r="CY261" i="3"/>
  <c r="CZ261" i="3"/>
  <c r="DA261" i="3"/>
  <c r="A262" i="3"/>
  <c r="CX262" i="3"/>
  <c r="CY262" i="3"/>
  <c r="CZ262" i="3"/>
  <c r="DA262" i="3"/>
  <c r="A263" i="3"/>
  <c r="CX263" i="3"/>
  <c r="CY263" i="3"/>
  <c r="CZ263" i="3"/>
  <c r="DA263" i="3"/>
  <c r="A264" i="3"/>
  <c r="CX264" i="3"/>
  <c r="CY264" i="3"/>
  <c r="CZ264" i="3"/>
  <c r="DA264" i="3"/>
  <c r="A265" i="3"/>
  <c r="CX265" i="3"/>
  <c r="CY265" i="3"/>
  <c r="CZ265" i="3"/>
  <c r="DA265" i="3"/>
  <c r="A266" i="3"/>
  <c r="CX266" i="3"/>
  <c r="CY266" i="3"/>
  <c r="CZ266" i="3"/>
  <c r="DA266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R24" i="1"/>
  <c r="GK24" i="1" s="1"/>
  <c r="AC24" i="1"/>
  <c r="AD24" i="1"/>
  <c r="AB24" i="1" s="1"/>
  <c r="AE24" i="1"/>
  <c r="AF24" i="1"/>
  <c r="CT24" i="1" s="1"/>
  <c r="S24" i="1" s="1"/>
  <c r="AG24" i="1"/>
  <c r="AH24" i="1"/>
  <c r="CV24" i="1" s="1"/>
  <c r="U24" i="1" s="1"/>
  <c r="AI24" i="1"/>
  <c r="AJ24" i="1"/>
  <c r="CX24" i="1" s="1"/>
  <c r="W24" i="1" s="1"/>
  <c r="CQ24" i="1"/>
  <c r="P24" i="1" s="1"/>
  <c r="CR24" i="1"/>
  <c r="Q24" i="1" s="1"/>
  <c r="CS24" i="1"/>
  <c r="CU24" i="1"/>
  <c r="T24" i="1" s="1"/>
  <c r="CW24" i="1"/>
  <c r="V24" i="1" s="1"/>
  <c r="FR24" i="1"/>
  <c r="GL24" i="1"/>
  <c r="GO24" i="1"/>
  <c r="GP24" i="1"/>
  <c r="GV24" i="1"/>
  <c r="GX24" i="1"/>
  <c r="C25" i="1"/>
  <c r="D25" i="1"/>
  <c r="AC25" i="1"/>
  <c r="AE25" i="1"/>
  <c r="AF25" i="1"/>
  <c r="AG25" i="1"/>
  <c r="AH25" i="1"/>
  <c r="AI25" i="1"/>
  <c r="AJ25" i="1"/>
  <c r="CQ25" i="1"/>
  <c r="P25" i="1" s="1"/>
  <c r="CU25" i="1"/>
  <c r="T25" i="1" s="1"/>
  <c r="CW25" i="1"/>
  <c r="V25" i="1" s="1"/>
  <c r="CX25" i="1"/>
  <c r="W25" i="1" s="1"/>
  <c r="FR25" i="1"/>
  <c r="GL25" i="1"/>
  <c r="GO25" i="1"/>
  <c r="GP25" i="1"/>
  <c r="GV25" i="1"/>
  <c r="GX25" i="1"/>
  <c r="C26" i="1"/>
  <c r="D26" i="1"/>
  <c r="P26" i="1"/>
  <c r="AC26" i="1"/>
  <c r="AE26" i="1"/>
  <c r="AD26" i="1" s="1"/>
  <c r="AF26" i="1"/>
  <c r="CT26" i="1" s="1"/>
  <c r="S26" i="1" s="1"/>
  <c r="AG26" i="1"/>
  <c r="AH26" i="1"/>
  <c r="CV26" i="1" s="1"/>
  <c r="U26" i="1" s="1"/>
  <c r="AI26" i="1"/>
  <c r="CW26" i="1" s="1"/>
  <c r="V26" i="1" s="1"/>
  <c r="AJ26" i="1"/>
  <c r="CX26" i="1" s="1"/>
  <c r="W26" i="1" s="1"/>
  <c r="CQ26" i="1"/>
  <c r="CS26" i="1"/>
  <c r="R26" i="1" s="1"/>
  <c r="CU26" i="1"/>
  <c r="T26" i="1" s="1"/>
  <c r="FR26" i="1"/>
  <c r="GL26" i="1"/>
  <c r="GO26" i="1"/>
  <c r="GP26" i="1"/>
  <c r="GV26" i="1"/>
  <c r="GX26" i="1"/>
  <c r="C27" i="1"/>
  <c r="D27" i="1"/>
  <c r="V27" i="1"/>
  <c r="AC27" i="1"/>
  <c r="AE27" i="1"/>
  <c r="CS27" i="1" s="1"/>
  <c r="R27" i="1" s="1"/>
  <c r="AF27" i="1"/>
  <c r="CT27" i="1" s="1"/>
  <c r="S27" i="1" s="1"/>
  <c r="U55" i="6" s="1"/>
  <c r="AG27" i="1"/>
  <c r="AH27" i="1"/>
  <c r="AI27" i="1"/>
  <c r="AJ27" i="1"/>
  <c r="CX27" i="1" s="1"/>
  <c r="W27" i="1" s="1"/>
  <c r="CU27" i="1"/>
  <c r="T27" i="1" s="1"/>
  <c r="CW27" i="1"/>
  <c r="FR27" i="1"/>
  <c r="GL27" i="1"/>
  <c r="GO27" i="1"/>
  <c r="GP27" i="1"/>
  <c r="GV27" i="1"/>
  <c r="GX27" i="1"/>
  <c r="C28" i="1"/>
  <c r="D28" i="1"/>
  <c r="R28" i="1"/>
  <c r="GK28" i="1" s="1"/>
  <c r="AC28" i="1"/>
  <c r="AD28" i="1"/>
  <c r="AB28" i="1" s="1"/>
  <c r="AE28" i="1"/>
  <c r="AF28" i="1"/>
  <c r="CT28" i="1" s="1"/>
  <c r="S28" i="1" s="1"/>
  <c r="CY28" i="1" s="1"/>
  <c r="X28" i="1" s="1"/>
  <c r="AG28" i="1"/>
  <c r="AH28" i="1"/>
  <c r="CV28" i="1" s="1"/>
  <c r="U28" i="1" s="1"/>
  <c r="AI28" i="1"/>
  <c r="AJ28" i="1"/>
  <c r="CX28" i="1" s="1"/>
  <c r="W28" i="1" s="1"/>
  <c r="CQ28" i="1"/>
  <c r="P28" i="1" s="1"/>
  <c r="CR28" i="1"/>
  <c r="Q28" i="1" s="1"/>
  <c r="CS28" i="1"/>
  <c r="CU28" i="1"/>
  <c r="T28" i="1" s="1"/>
  <c r="CW28" i="1"/>
  <c r="V28" i="1" s="1"/>
  <c r="FR28" i="1"/>
  <c r="GL28" i="1"/>
  <c r="GO28" i="1"/>
  <c r="GP28" i="1"/>
  <c r="GV28" i="1"/>
  <c r="GX28" i="1"/>
  <c r="C29" i="1"/>
  <c r="D29" i="1"/>
  <c r="S29" i="1"/>
  <c r="AC29" i="1"/>
  <c r="AB29" i="1" s="1"/>
  <c r="AD29" i="1"/>
  <c r="CR29" i="1" s="1"/>
  <c r="Q29" i="1" s="1"/>
  <c r="AE29" i="1"/>
  <c r="AF29" i="1"/>
  <c r="AG29" i="1"/>
  <c r="AH29" i="1"/>
  <c r="CV29" i="1" s="1"/>
  <c r="U29" i="1" s="1"/>
  <c r="AI29" i="1"/>
  <c r="AJ29" i="1"/>
  <c r="CQ29" i="1"/>
  <c r="P29" i="1" s="1"/>
  <c r="CP29" i="1" s="1"/>
  <c r="O29" i="1" s="1"/>
  <c r="CS29" i="1"/>
  <c r="R29" i="1" s="1"/>
  <c r="GK29" i="1" s="1"/>
  <c r="CT29" i="1"/>
  <c r="CU29" i="1"/>
  <c r="T29" i="1" s="1"/>
  <c r="CW29" i="1"/>
  <c r="V29" i="1" s="1"/>
  <c r="CX29" i="1"/>
  <c r="W29" i="1" s="1"/>
  <c r="FR29" i="1"/>
  <c r="GL29" i="1"/>
  <c r="GO29" i="1"/>
  <c r="GP29" i="1"/>
  <c r="GV29" i="1"/>
  <c r="GX29" i="1"/>
  <c r="C30" i="1"/>
  <c r="D30" i="1"/>
  <c r="X30" i="1"/>
  <c r="AC30" i="1"/>
  <c r="AB30" i="1" s="1"/>
  <c r="AD30" i="1"/>
  <c r="CR30" i="1" s="1"/>
  <c r="Q30" i="1" s="1"/>
  <c r="AE30" i="1"/>
  <c r="AF30" i="1"/>
  <c r="AG30" i="1"/>
  <c r="AH30" i="1"/>
  <c r="CV30" i="1" s="1"/>
  <c r="U30" i="1" s="1"/>
  <c r="AI30" i="1"/>
  <c r="AJ30" i="1"/>
  <c r="CQ30" i="1"/>
  <c r="P30" i="1" s="1"/>
  <c r="CP30" i="1" s="1"/>
  <c r="O30" i="1" s="1"/>
  <c r="CS30" i="1"/>
  <c r="R30" i="1" s="1"/>
  <c r="GK30" i="1" s="1"/>
  <c r="CT30" i="1"/>
  <c r="S30" i="1" s="1"/>
  <c r="CZ30" i="1" s="1"/>
  <c r="Y30" i="1" s="1"/>
  <c r="CU30" i="1"/>
  <c r="T30" i="1" s="1"/>
  <c r="CW30" i="1"/>
  <c r="V30" i="1" s="1"/>
  <c r="CX30" i="1"/>
  <c r="W30" i="1" s="1"/>
  <c r="CY30" i="1"/>
  <c r="FR30" i="1"/>
  <c r="GL30" i="1"/>
  <c r="GO30" i="1"/>
  <c r="GP30" i="1"/>
  <c r="GV30" i="1"/>
  <c r="GX30" i="1"/>
  <c r="C31" i="1"/>
  <c r="D31" i="1"/>
  <c r="R31" i="1"/>
  <c r="GK31" i="1" s="1"/>
  <c r="U31" i="1"/>
  <c r="AB31" i="1"/>
  <c r="AC31" i="1"/>
  <c r="AE31" i="1"/>
  <c r="AD31" i="1" s="1"/>
  <c r="AF31" i="1"/>
  <c r="CT31" i="1" s="1"/>
  <c r="S31" i="1" s="1"/>
  <c r="AG31" i="1"/>
  <c r="AH31" i="1"/>
  <c r="AI31" i="1"/>
  <c r="AJ31" i="1"/>
  <c r="CX31" i="1" s="1"/>
  <c r="W31" i="1" s="1"/>
  <c r="CQ31" i="1"/>
  <c r="P31" i="1" s="1"/>
  <c r="CR31" i="1"/>
  <c r="Q31" i="1" s="1"/>
  <c r="CS31" i="1"/>
  <c r="CU31" i="1"/>
  <c r="T31" i="1" s="1"/>
  <c r="CV31" i="1"/>
  <c r="CW31" i="1"/>
  <c r="V31" i="1" s="1"/>
  <c r="FR31" i="1"/>
  <c r="GL31" i="1"/>
  <c r="GO31" i="1"/>
  <c r="GP31" i="1"/>
  <c r="GV31" i="1"/>
  <c r="GX31" i="1" s="1"/>
  <c r="C32" i="1"/>
  <c r="D32" i="1"/>
  <c r="S32" i="1"/>
  <c r="AC32" i="1"/>
  <c r="AD32" i="1"/>
  <c r="CR32" i="1" s="1"/>
  <c r="Q32" i="1" s="1"/>
  <c r="AE32" i="1"/>
  <c r="AF32" i="1"/>
  <c r="AG32" i="1"/>
  <c r="AH32" i="1"/>
  <c r="CV32" i="1" s="1"/>
  <c r="U32" i="1" s="1"/>
  <c r="AI32" i="1"/>
  <c r="AJ32" i="1"/>
  <c r="CQ32" i="1"/>
  <c r="P32" i="1" s="1"/>
  <c r="CP32" i="1" s="1"/>
  <c r="O32" i="1" s="1"/>
  <c r="CS32" i="1"/>
  <c r="R32" i="1" s="1"/>
  <c r="GK32" i="1" s="1"/>
  <c r="CT32" i="1"/>
  <c r="CU32" i="1"/>
  <c r="T32" i="1" s="1"/>
  <c r="CW32" i="1"/>
  <c r="V32" i="1" s="1"/>
  <c r="CX32" i="1"/>
  <c r="W32" i="1" s="1"/>
  <c r="FR32" i="1"/>
  <c r="GL32" i="1"/>
  <c r="GO32" i="1"/>
  <c r="GP32" i="1"/>
  <c r="GV32" i="1"/>
  <c r="GX32" i="1"/>
  <c r="C33" i="1"/>
  <c r="D33" i="1"/>
  <c r="R33" i="1"/>
  <c r="GK33" i="1" s="1"/>
  <c r="AB33" i="1"/>
  <c r="AC33" i="1"/>
  <c r="AE33" i="1"/>
  <c r="AD33" i="1" s="1"/>
  <c r="CR33" i="1" s="1"/>
  <c r="Q33" i="1" s="1"/>
  <c r="AF33" i="1"/>
  <c r="CT33" i="1" s="1"/>
  <c r="S33" i="1" s="1"/>
  <c r="AG33" i="1"/>
  <c r="AH33" i="1"/>
  <c r="AI33" i="1"/>
  <c r="CW33" i="1" s="1"/>
  <c r="V33" i="1" s="1"/>
  <c r="AJ33" i="1"/>
  <c r="CX33" i="1" s="1"/>
  <c r="W33" i="1" s="1"/>
  <c r="CQ33" i="1"/>
  <c r="P33" i="1" s="1"/>
  <c r="CS33" i="1"/>
  <c r="CU33" i="1"/>
  <c r="T33" i="1" s="1"/>
  <c r="CV33" i="1"/>
  <c r="U33" i="1" s="1"/>
  <c r="FR33" i="1"/>
  <c r="GL33" i="1"/>
  <c r="GO33" i="1"/>
  <c r="GP33" i="1"/>
  <c r="GV33" i="1"/>
  <c r="GX33" i="1"/>
  <c r="C34" i="1"/>
  <c r="D34" i="1"/>
  <c r="S34" i="1"/>
  <c r="CZ34" i="1" s="1"/>
  <c r="Y34" i="1" s="1"/>
  <c r="AC34" i="1"/>
  <c r="AD34" i="1"/>
  <c r="CR34" i="1" s="1"/>
  <c r="Q34" i="1" s="1"/>
  <c r="AE34" i="1"/>
  <c r="AF34" i="1"/>
  <c r="AG34" i="1"/>
  <c r="AH34" i="1"/>
  <c r="CV34" i="1" s="1"/>
  <c r="U34" i="1" s="1"/>
  <c r="AI34" i="1"/>
  <c r="AJ34" i="1"/>
  <c r="CQ34" i="1"/>
  <c r="P34" i="1" s="1"/>
  <c r="CP34" i="1" s="1"/>
  <c r="O34" i="1" s="1"/>
  <c r="CS34" i="1"/>
  <c r="R34" i="1" s="1"/>
  <c r="CT34" i="1"/>
  <c r="CU34" i="1"/>
  <c r="T34" i="1" s="1"/>
  <c r="CW34" i="1"/>
  <c r="V34" i="1" s="1"/>
  <c r="CX34" i="1"/>
  <c r="W34" i="1" s="1"/>
  <c r="FR34" i="1"/>
  <c r="GK34" i="1"/>
  <c r="GL34" i="1"/>
  <c r="GO34" i="1"/>
  <c r="GP34" i="1"/>
  <c r="GV34" i="1"/>
  <c r="GX34" i="1"/>
  <c r="C35" i="1"/>
  <c r="D35" i="1"/>
  <c r="AC35" i="1"/>
  <c r="AE35" i="1"/>
  <c r="CS35" i="1" s="1"/>
  <c r="R35" i="1" s="1"/>
  <c r="GK35" i="1" s="1"/>
  <c r="AF35" i="1"/>
  <c r="AG35" i="1"/>
  <c r="AH35" i="1"/>
  <c r="AI35" i="1"/>
  <c r="CW35" i="1" s="1"/>
  <c r="V35" i="1" s="1"/>
  <c r="AJ35" i="1"/>
  <c r="CQ35" i="1"/>
  <c r="P35" i="1" s="1"/>
  <c r="CT35" i="1"/>
  <c r="S35" i="1" s="1"/>
  <c r="CU35" i="1"/>
  <c r="T35" i="1" s="1"/>
  <c r="CV35" i="1"/>
  <c r="U35" i="1" s="1"/>
  <c r="CX35" i="1"/>
  <c r="W35" i="1" s="1"/>
  <c r="FR35" i="1"/>
  <c r="GL35" i="1"/>
  <c r="GO35" i="1"/>
  <c r="GP35" i="1"/>
  <c r="GV35" i="1"/>
  <c r="GX35" i="1" s="1"/>
  <c r="C36" i="1"/>
  <c r="D36" i="1"/>
  <c r="AC36" i="1"/>
  <c r="CQ36" i="1" s="1"/>
  <c r="P36" i="1" s="1"/>
  <c r="AE36" i="1"/>
  <c r="AD36" i="1" s="1"/>
  <c r="CR36" i="1" s="1"/>
  <c r="Q36" i="1" s="1"/>
  <c r="AF36" i="1"/>
  <c r="AG36" i="1"/>
  <c r="CU36" i="1" s="1"/>
  <c r="T36" i="1" s="1"/>
  <c r="AH36" i="1"/>
  <c r="AI36" i="1"/>
  <c r="AJ36" i="1"/>
  <c r="CS36" i="1"/>
  <c r="R36" i="1" s="1"/>
  <c r="GK36" i="1" s="1"/>
  <c r="CT36" i="1"/>
  <c r="S36" i="1" s="1"/>
  <c r="CV36" i="1"/>
  <c r="U36" i="1" s="1"/>
  <c r="CW36" i="1"/>
  <c r="V36" i="1" s="1"/>
  <c r="CX36" i="1"/>
  <c r="W36" i="1" s="1"/>
  <c r="FR36" i="1"/>
  <c r="GL36" i="1"/>
  <c r="GO36" i="1"/>
  <c r="GP36" i="1"/>
  <c r="GV36" i="1"/>
  <c r="GX36" i="1"/>
  <c r="C37" i="1"/>
  <c r="D37" i="1"/>
  <c r="AC37" i="1"/>
  <c r="AE37" i="1"/>
  <c r="CS37" i="1" s="1"/>
  <c r="R37" i="1" s="1"/>
  <c r="GK37" i="1" s="1"/>
  <c r="AF37" i="1"/>
  <c r="AG37" i="1"/>
  <c r="AH37" i="1"/>
  <c r="AI37" i="1"/>
  <c r="CW37" i="1" s="1"/>
  <c r="V37" i="1" s="1"/>
  <c r="AJ37" i="1"/>
  <c r="CQ37" i="1"/>
  <c r="P37" i="1" s="1"/>
  <c r="CT37" i="1"/>
  <c r="S37" i="1" s="1"/>
  <c r="CU37" i="1"/>
  <c r="T37" i="1" s="1"/>
  <c r="CV37" i="1"/>
  <c r="U37" i="1" s="1"/>
  <c r="CX37" i="1"/>
  <c r="W37" i="1" s="1"/>
  <c r="FR37" i="1"/>
  <c r="GL37" i="1"/>
  <c r="GO37" i="1"/>
  <c r="GP37" i="1"/>
  <c r="GV37" i="1"/>
  <c r="GX37" i="1" s="1"/>
  <c r="C38" i="1"/>
  <c r="D38" i="1"/>
  <c r="AC38" i="1"/>
  <c r="CQ38" i="1" s="1"/>
  <c r="P38" i="1" s="1"/>
  <c r="AE38" i="1"/>
  <c r="AD38" i="1" s="1"/>
  <c r="CR38" i="1" s="1"/>
  <c r="Q38" i="1" s="1"/>
  <c r="AF38" i="1"/>
  <c r="AG38" i="1"/>
  <c r="CU38" i="1" s="1"/>
  <c r="T38" i="1" s="1"/>
  <c r="AH38" i="1"/>
  <c r="AI38" i="1"/>
  <c r="CW38" i="1" s="1"/>
  <c r="V38" i="1" s="1"/>
  <c r="AJ38" i="1"/>
  <c r="CS38" i="1"/>
  <c r="R38" i="1" s="1"/>
  <c r="GK38" i="1" s="1"/>
  <c r="CT38" i="1"/>
  <c r="S38" i="1" s="1"/>
  <c r="CV38" i="1"/>
  <c r="U38" i="1" s="1"/>
  <c r="CX38" i="1"/>
  <c r="W38" i="1" s="1"/>
  <c r="FR38" i="1"/>
  <c r="GL38" i="1"/>
  <c r="GO38" i="1"/>
  <c r="GP38" i="1"/>
  <c r="GV38" i="1"/>
  <c r="GX38" i="1" s="1"/>
  <c r="C39" i="1"/>
  <c r="D39" i="1"/>
  <c r="AC39" i="1"/>
  <c r="AE39" i="1"/>
  <c r="CS39" i="1" s="1"/>
  <c r="R39" i="1" s="1"/>
  <c r="GK39" i="1" s="1"/>
  <c r="AF39" i="1"/>
  <c r="AG39" i="1"/>
  <c r="CU39" i="1" s="1"/>
  <c r="T39" i="1" s="1"/>
  <c r="AH39" i="1"/>
  <c r="AI39" i="1"/>
  <c r="CW39" i="1" s="1"/>
  <c r="V39" i="1" s="1"/>
  <c r="AJ39" i="1"/>
  <c r="CT39" i="1"/>
  <c r="S39" i="1" s="1"/>
  <c r="CV39" i="1"/>
  <c r="U39" i="1" s="1"/>
  <c r="CX39" i="1"/>
  <c r="W39" i="1" s="1"/>
  <c r="FR39" i="1"/>
  <c r="GL39" i="1"/>
  <c r="GO39" i="1"/>
  <c r="GP39" i="1"/>
  <c r="GV39" i="1"/>
  <c r="GX39" i="1" s="1"/>
  <c r="I40" i="1"/>
  <c r="AC40" i="1"/>
  <c r="AD40" i="1"/>
  <c r="CR40" i="1" s="1"/>
  <c r="Q40" i="1" s="1"/>
  <c r="AE40" i="1"/>
  <c r="AF40" i="1"/>
  <c r="CT40" i="1" s="1"/>
  <c r="S40" i="1" s="1"/>
  <c r="AG40" i="1"/>
  <c r="AH40" i="1"/>
  <c r="CV40" i="1" s="1"/>
  <c r="U40" i="1" s="1"/>
  <c r="AI40" i="1"/>
  <c r="AJ40" i="1"/>
  <c r="CX40" i="1" s="1"/>
  <c r="W40" i="1" s="1"/>
  <c r="CQ40" i="1"/>
  <c r="P40" i="1" s="1"/>
  <c r="CS40" i="1"/>
  <c r="R40" i="1" s="1"/>
  <c r="GK40" i="1" s="1"/>
  <c r="CU40" i="1"/>
  <c r="T40" i="1" s="1"/>
  <c r="CW40" i="1"/>
  <c r="V40" i="1" s="1"/>
  <c r="FR40" i="1"/>
  <c r="GL40" i="1"/>
  <c r="GO40" i="1"/>
  <c r="GP40" i="1"/>
  <c r="GV40" i="1"/>
  <c r="GX40" i="1"/>
  <c r="I41" i="1"/>
  <c r="AC41" i="1"/>
  <c r="CQ41" i="1" s="1"/>
  <c r="P41" i="1" s="1"/>
  <c r="CP41" i="1" s="1"/>
  <c r="O41" i="1" s="1"/>
  <c r="AE41" i="1"/>
  <c r="AD41" i="1" s="1"/>
  <c r="CR41" i="1" s="1"/>
  <c r="Q41" i="1" s="1"/>
  <c r="AF41" i="1"/>
  <c r="AG41" i="1"/>
  <c r="CU41" i="1" s="1"/>
  <c r="T41" i="1" s="1"/>
  <c r="AH41" i="1"/>
  <c r="AI41" i="1"/>
  <c r="CW41" i="1" s="1"/>
  <c r="V41" i="1" s="1"/>
  <c r="AJ41" i="1"/>
  <c r="CT41" i="1"/>
  <c r="S41" i="1" s="1"/>
  <c r="CV41" i="1"/>
  <c r="U41" i="1" s="1"/>
  <c r="CX41" i="1"/>
  <c r="W41" i="1" s="1"/>
  <c r="FR41" i="1"/>
  <c r="GL41" i="1"/>
  <c r="GO41" i="1"/>
  <c r="GP41" i="1"/>
  <c r="GV41" i="1"/>
  <c r="GX41" i="1" s="1"/>
  <c r="I42" i="1"/>
  <c r="AC42" i="1"/>
  <c r="AD42" i="1"/>
  <c r="CR42" i="1" s="1"/>
  <c r="Q42" i="1" s="1"/>
  <c r="AE42" i="1"/>
  <c r="AF42" i="1"/>
  <c r="CT42" i="1" s="1"/>
  <c r="S42" i="1" s="1"/>
  <c r="AG42" i="1"/>
  <c r="AH42" i="1"/>
  <c r="CV42" i="1" s="1"/>
  <c r="U42" i="1" s="1"/>
  <c r="AI42" i="1"/>
  <c r="AJ42" i="1"/>
  <c r="CX42" i="1" s="1"/>
  <c r="W42" i="1" s="1"/>
  <c r="CQ42" i="1"/>
  <c r="P42" i="1" s="1"/>
  <c r="CP42" i="1" s="1"/>
  <c r="O42" i="1" s="1"/>
  <c r="CS42" i="1"/>
  <c r="R42" i="1" s="1"/>
  <c r="GK42" i="1" s="1"/>
  <c r="CU42" i="1"/>
  <c r="T42" i="1" s="1"/>
  <c r="CW42" i="1"/>
  <c r="V42" i="1" s="1"/>
  <c r="FR42" i="1"/>
  <c r="GL42" i="1"/>
  <c r="GO42" i="1"/>
  <c r="GP42" i="1"/>
  <c r="GV42" i="1"/>
  <c r="GX42" i="1"/>
  <c r="I43" i="1"/>
  <c r="AC43" i="1"/>
  <c r="AE43" i="1"/>
  <c r="CS43" i="1" s="1"/>
  <c r="R43" i="1" s="1"/>
  <c r="GK43" i="1" s="1"/>
  <c r="AF43" i="1"/>
  <c r="AG43" i="1"/>
  <c r="AH43" i="1"/>
  <c r="AI43" i="1"/>
  <c r="CW43" i="1" s="1"/>
  <c r="V43" i="1" s="1"/>
  <c r="AJ43" i="1"/>
  <c r="CQ43" i="1"/>
  <c r="P43" i="1" s="1"/>
  <c r="CT43" i="1"/>
  <c r="S43" i="1" s="1"/>
  <c r="CU43" i="1"/>
  <c r="T43" i="1" s="1"/>
  <c r="CV43" i="1"/>
  <c r="U43" i="1" s="1"/>
  <c r="CX43" i="1"/>
  <c r="W43" i="1" s="1"/>
  <c r="FR43" i="1"/>
  <c r="GL43" i="1"/>
  <c r="GO43" i="1"/>
  <c r="GP43" i="1"/>
  <c r="GV43" i="1"/>
  <c r="GX43" i="1" s="1"/>
  <c r="I44" i="1"/>
  <c r="AC44" i="1"/>
  <c r="AB44" i="1" s="1"/>
  <c r="AD44" i="1"/>
  <c r="CR44" i="1" s="1"/>
  <c r="Q44" i="1" s="1"/>
  <c r="AE44" i="1"/>
  <c r="AF44" i="1"/>
  <c r="AG44" i="1"/>
  <c r="AH44" i="1"/>
  <c r="CV44" i="1" s="1"/>
  <c r="U44" i="1" s="1"/>
  <c r="AI44" i="1"/>
  <c r="AJ44" i="1"/>
  <c r="CQ44" i="1"/>
  <c r="P44" i="1" s="1"/>
  <c r="CS44" i="1"/>
  <c r="R44" i="1" s="1"/>
  <c r="GK44" i="1" s="1"/>
  <c r="CT44" i="1"/>
  <c r="S44" i="1" s="1"/>
  <c r="CZ44" i="1" s="1"/>
  <c r="Y44" i="1" s="1"/>
  <c r="CU44" i="1"/>
  <c r="T44" i="1" s="1"/>
  <c r="CW44" i="1"/>
  <c r="V44" i="1" s="1"/>
  <c r="CX44" i="1"/>
  <c r="W44" i="1" s="1"/>
  <c r="CY44" i="1"/>
  <c r="X44" i="1" s="1"/>
  <c r="FR44" i="1"/>
  <c r="GL44" i="1"/>
  <c r="GO44" i="1"/>
  <c r="GP44" i="1"/>
  <c r="GV44" i="1"/>
  <c r="GX44" i="1"/>
  <c r="I45" i="1"/>
  <c r="AB45" i="1"/>
  <c r="AC45" i="1"/>
  <c r="CQ45" i="1" s="1"/>
  <c r="P45" i="1" s="1"/>
  <c r="AE45" i="1"/>
  <c r="AD45" i="1" s="1"/>
  <c r="CR45" i="1" s="1"/>
  <c r="Q45" i="1" s="1"/>
  <c r="CP45" i="1" s="1"/>
  <c r="O45" i="1" s="1"/>
  <c r="AF45" i="1"/>
  <c r="AG45" i="1"/>
  <c r="CU45" i="1" s="1"/>
  <c r="T45" i="1" s="1"/>
  <c r="AH45" i="1"/>
  <c r="AI45" i="1"/>
  <c r="CW45" i="1" s="1"/>
  <c r="V45" i="1" s="1"/>
  <c r="AJ45" i="1"/>
  <c r="CS45" i="1"/>
  <c r="R45" i="1" s="1"/>
  <c r="GK45" i="1" s="1"/>
  <c r="CT45" i="1"/>
  <c r="S45" i="1" s="1"/>
  <c r="CV45" i="1"/>
  <c r="U45" i="1" s="1"/>
  <c r="CX45" i="1"/>
  <c r="W45" i="1" s="1"/>
  <c r="FR45" i="1"/>
  <c r="GL45" i="1"/>
  <c r="GO45" i="1"/>
  <c r="GP45" i="1"/>
  <c r="GV45" i="1"/>
  <c r="GX45" i="1"/>
  <c r="I46" i="1"/>
  <c r="P46" i="1"/>
  <c r="R46" i="1"/>
  <c r="GK46" i="1" s="1"/>
  <c r="AC46" i="1"/>
  <c r="AD46" i="1"/>
  <c r="AB46" i="1" s="1"/>
  <c r="AE46" i="1"/>
  <c r="AF46" i="1"/>
  <c r="CT46" i="1" s="1"/>
  <c r="S46" i="1" s="1"/>
  <c r="CY46" i="1" s="1"/>
  <c r="X46" i="1" s="1"/>
  <c r="AG46" i="1"/>
  <c r="AH46" i="1"/>
  <c r="CV46" i="1" s="1"/>
  <c r="U46" i="1" s="1"/>
  <c r="AI46" i="1"/>
  <c r="AJ46" i="1"/>
  <c r="CX46" i="1" s="1"/>
  <c r="W46" i="1" s="1"/>
  <c r="CQ46" i="1"/>
  <c r="CR46" i="1"/>
  <c r="Q46" i="1" s="1"/>
  <c r="CS46" i="1"/>
  <c r="CU46" i="1"/>
  <c r="T46" i="1" s="1"/>
  <c r="CW46" i="1"/>
  <c r="V46" i="1" s="1"/>
  <c r="FR46" i="1"/>
  <c r="GL46" i="1"/>
  <c r="GO46" i="1"/>
  <c r="GP46" i="1"/>
  <c r="GV46" i="1"/>
  <c r="GX46" i="1"/>
  <c r="I47" i="1"/>
  <c r="T47" i="1"/>
  <c r="AC47" i="1"/>
  <c r="AD47" i="1"/>
  <c r="CR47" i="1" s="1"/>
  <c r="Q47" i="1" s="1"/>
  <c r="AE47" i="1"/>
  <c r="CS47" i="1" s="1"/>
  <c r="R47" i="1" s="1"/>
  <c r="AF47" i="1"/>
  <c r="AG47" i="1"/>
  <c r="AH47" i="1"/>
  <c r="AI47" i="1"/>
  <c r="CW47" i="1" s="1"/>
  <c r="V47" i="1" s="1"/>
  <c r="AJ47" i="1"/>
  <c r="CQ47" i="1"/>
  <c r="P47" i="1" s="1"/>
  <c r="CP47" i="1" s="1"/>
  <c r="O47" i="1" s="1"/>
  <c r="CT47" i="1"/>
  <c r="S47" i="1" s="1"/>
  <c r="CU47" i="1"/>
  <c r="CV47" i="1"/>
  <c r="U47" i="1" s="1"/>
  <c r="CX47" i="1"/>
  <c r="W47" i="1" s="1"/>
  <c r="FR47" i="1"/>
  <c r="GK47" i="1"/>
  <c r="GL47" i="1"/>
  <c r="GO47" i="1"/>
  <c r="GP47" i="1"/>
  <c r="GV47" i="1"/>
  <c r="GX47" i="1" s="1"/>
  <c r="I48" i="1"/>
  <c r="R48" i="1"/>
  <c r="AC48" i="1"/>
  <c r="AB48" i="1" s="1"/>
  <c r="AD48" i="1"/>
  <c r="CR48" i="1" s="1"/>
  <c r="Q48" i="1" s="1"/>
  <c r="AE48" i="1"/>
  <c r="AF48" i="1"/>
  <c r="AG48" i="1"/>
  <c r="AH48" i="1"/>
  <c r="CV48" i="1" s="1"/>
  <c r="U48" i="1" s="1"/>
  <c r="AI48" i="1"/>
  <c r="AJ48" i="1"/>
  <c r="CX48" i="1" s="1"/>
  <c r="W48" i="1" s="1"/>
  <c r="CQ48" i="1"/>
  <c r="P48" i="1" s="1"/>
  <c r="CS48" i="1"/>
  <c r="CT48" i="1"/>
  <c r="S48" i="1" s="1"/>
  <c r="CU48" i="1"/>
  <c r="T48" i="1" s="1"/>
  <c r="CW48" i="1"/>
  <c r="V48" i="1" s="1"/>
  <c r="FR48" i="1"/>
  <c r="GK48" i="1"/>
  <c r="GL48" i="1"/>
  <c r="GO48" i="1"/>
  <c r="GP48" i="1"/>
  <c r="GV48" i="1"/>
  <c r="GX48" i="1"/>
  <c r="I49" i="1"/>
  <c r="AB49" i="1"/>
  <c r="AC49" i="1"/>
  <c r="CQ49" i="1" s="1"/>
  <c r="AE49" i="1"/>
  <c r="AD49" i="1" s="1"/>
  <c r="CR49" i="1" s="1"/>
  <c r="Q49" i="1" s="1"/>
  <c r="AF49" i="1"/>
  <c r="AG49" i="1"/>
  <c r="CU49" i="1" s="1"/>
  <c r="T49" i="1" s="1"/>
  <c r="AH49" i="1"/>
  <c r="AI49" i="1"/>
  <c r="CW49" i="1" s="1"/>
  <c r="V49" i="1" s="1"/>
  <c r="AJ49" i="1"/>
  <c r="CX49" i="1" s="1"/>
  <c r="W49" i="1" s="1"/>
  <c r="CS49" i="1"/>
  <c r="R49" i="1" s="1"/>
  <c r="GK49" i="1" s="1"/>
  <c r="CT49" i="1"/>
  <c r="S49" i="1" s="1"/>
  <c r="CV49" i="1"/>
  <c r="U49" i="1" s="1"/>
  <c r="FR49" i="1"/>
  <c r="GL49" i="1"/>
  <c r="GO49" i="1"/>
  <c r="GP49" i="1"/>
  <c r="GV49" i="1"/>
  <c r="GX49" i="1"/>
  <c r="I50" i="1"/>
  <c r="R50" i="1"/>
  <c r="GK50" i="1" s="1"/>
  <c r="AC50" i="1"/>
  <c r="AD50" i="1"/>
  <c r="AB50" i="1" s="1"/>
  <c r="AE50" i="1"/>
  <c r="AF50" i="1"/>
  <c r="CT50" i="1" s="1"/>
  <c r="S50" i="1" s="1"/>
  <c r="CY50" i="1" s="1"/>
  <c r="X50" i="1" s="1"/>
  <c r="AG50" i="1"/>
  <c r="AH50" i="1"/>
  <c r="CV50" i="1" s="1"/>
  <c r="U50" i="1" s="1"/>
  <c r="AI50" i="1"/>
  <c r="AJ50" i="1"/>
  <c r="CX50" i="1" s="1"/>
  <c r="W50" i="1" s="1"/>
  <c r="CQ50" i="1"/>
  <c r="P50" i="1" s="1"/>
  <c r="CR50" i="1"/>
  <c r="Q50" i="1" s="1"/>
  <c r="CS50" i="1"/>
  <c r="CU50" i="1"/>
  <c r="T50" i="1" s="1"/>
  <c r="CW50" i="1"/>
  <c r="V50" i="1" s="1"/>
  <c r="FR50" i="1"/>
  <c r="GL50" i="1"/>
  <c r="GO50" i="1"/>
  <c r="GP50" i="1"/>
  <c r="GV50" i="1"/>
  <c r="GX50" i="1"/>
  <c r="I51" i="1"/>
  <c r="T51" i="1"/>
  <c r="AC51" i="1"/>
  <c r="AE51" i="1"/>
  <c r="CS51" i="1" s="1"/>
  <c r="R51" i="1" s="1"/>
  <c r="AF51" i="1"/>
  <c r="AG51" i="1"/>
  <c r="AH51" i="1"/>
  <c r="AI51" i="1"/>
  <c r="CW51" i="1" s="1"/>
  <c r="V51" i="1" s="1"/>
  <c r="AJ51" i="1"/>
  <c r="CQ51" i="1"/>
  <c r="P51" i="1" s="1"/>
  <c r="CT51" i="1"/>
  <c r="S51" i="1" s="1"/>
  <c r="CU51" i="1"/>
  <c r="CV51" i="1"/>
  <c r="U51" i="1" s="1"/>
  <c r="CX51" i="1"/>
  <c r="W51" i="1" s="1"/>
  <c r="FR51" i="1"/>
  <c r="GK51" i="1"/>
  <c r="GL51" i="1"/>
  <c r="GO51" i="1"/>
  <c r="GP51" i="1"/>
  <c r="GV51" i="1"/>
  <c r="GX51" i="1" s="1"/>
  <c r="I52" i="1"/>
  <c r="R52" i="1"/>
  <c r="AC52" i="1"/>
  <c r="AB52" i="1" s="1"/>
  <c r="AD52" i="1"/>
  <c r="CR52" i="1" s="1"/>
  <c r="Q52" i="1" s="1"/>
  <c r="AE52" i="1"/>
  <c r="AF52" i="1"/>
  <c r="AG52" i="1"/>
  <c r="AH52" i="1"/>
  <c r="CV52" i="1" s="1"/>
  <c r="U52" i="1" s="1"/>
  <c r="AI52" i="1"/>
  <c r="AJ52" i="1"/>
  <c r="CX52" i="1" s="1"/>
  <c r="W52" i="1" s="1"/>
  <c r="CQ52" i="1"/>
  <c r="P52" i="1" s="1"/>
  <c r="CS52" i="1"/>
  <c r="CT52" i="1"/>
  <c r="S52" i="1" s="1"/>
  <c r="CU52" i="1"/>
  <c r="T52" i="1" s="1"/>
  <c r="CW52" i="1"/>
  <c r="V52" i="1" s="1"/>
  <c r="FR52" i="1"/>
  <c r="GK52" i="1"/>
  <c r="GL52" i="1"/>
  <c r="GO52" i="1"/>
  <c r="GP52" i="1"/>
  <c r="GV52" i="1"/>
  <c r="GX52" i="1"/>
  <c r="I53" i="1"/>
  <c r="AB53" i="1"/>
  <c r="AC53" i="1"/>
  <c r="CQ53" i="1" s="1"/>
  <c r="AE53" i="1"/>
  <c r="AD53" i="1" s="1"/>
  <c r="CR53" i="1" s="1"/>
  <c r="Q53" i="1" s="1"/>
  <c r="AF53" i="1"/>
  <c r="AG53" i="1"/>
  <c r="CU53" i="1" s="1"/>
  <c r="T53" i="1" s="1"/>
  <c r="AH53" i="1"/>
  <c r="AI53" i="1"/>
  <c r="CW53" i="1" s="1"/>
  <c r="V53" i="1" s="1"/>
  <c r="AJ53" i="1"/>
  <c r="CX53" i="1" s="1"/>
  <c r="W53" i="1" s="1"/>
  <c r="CS53" i="1"/>
  <c r="R53" i="1" s="1"/>
  <c r="GK53" i="1" s="1"/>
  <c r="CT53" i="1"/>
  <c r="S53" i="1" s="1"/>
  <c r="CV53" i="1"/>
  <c r="U53" i="1" s="1"/>
  <c r="FR53" i="1"/>
  <c r="GL53" i="1"/>
  <c r="GO53" i="1"/>
  <c r="GP53" i="1"/>
  <c r="GV53" i="1"/>
  <c r="GX53" i="1"/>
  <c r="I54" i="1"/>
  <c r="R54" i="1"/>
  <c r="GK54" i="1" s="1"/>
  <c r="AC54" i="1"/>
  <c r="AD54" i="1"/>
  <c r="AB54" i="1" s="1"/>
  <c r="AE54" i="1"/>
  <c r="AF54" i="1"/>
  <c r="CT54" i="1" s="1"/>
  <c r="S54" i="1" s="1"/>
  <c r="CY54" i="1" s="1"/>
  <c r="X54" i="1" s="1"/>
  <c r="AG54" i="1"/>
  <c r="AH54" i="1"/>
  <c r="CV54" i="1" s="1"/>
  <c r="U54" i="1" s="1"/>
  <c r="AI54" i="1"/>
  <c r="AJ54" i="1"/>
  <c r="CX54" i="1" s="1"/>
  <c r="W54" i="1" s="1"/>
  <c r="CQ54" i="1"/>
  <c r="P54" i="1" s="1"/>
  <c r="CP54" i="1" s="1"/>
  <c r="O54" i="1" s="1"/>
  <c r="CR54" i="1"/>
  <c r="Q54" i="1" s="1"/>
  <c r="CS54" i="1"/>
  <c r="CU54" i="1"/>
  <c r="T54" i="1" s="1"/>
  <c r="CW54" i="1"/>
  <c r="V54" i="1" s="1"/>
  <c r="FR54" i="1"/>
  <c r="GL54" i="1"/>
  <c r="GO54" i="1"/>
  <c r="GP54" i="1"/>
  <c r="GV54" i="1"/>
  <c r="GX54" i="1"/>
  <c r="I55" i="1"/>
  <c r="T55" i="1"/>
  <c r="AC55" i="1"/>
  <c r="AE55" i="1"/>
  <c r="CS55" i="1" s="1"/>
  <c r="R55" i="1" s="1"/>
  <c r="AF55" i="1"/>
  <c r="AG55" i="1"/>
  <c r="AH55" i="1"/>
  <c r="AI55" i="1"/>
  <c r="CW55" i="1" s="1"/>
  <c r="V55" i="1" s="1"/>
  <c r="AJ55" i="1"/>
  <c r="CQ55" i="1"/>
  <c r="P55" i="1" s="1"/>
  <c r="CT55" i="1"/>
  <c r="S55" i="1" s="1"/>
  <c r="CU55" i="1"/>
  <c r="CV55" i="1"/>
  <c r="U55" i="1" s="1"/>
  <c r="CX55" i="1"/>
  <c r="W55" i="1" s="1"/>
  <c r="FR55" i="1"/>
  <c r="GK55" i="1"/>
  <c r="GL55" i="1"/>
  <c r="GO55" i="1"/>
  <c r="GP55" i="1"/>
  <c r="GV55" i="1"/>
  <c r="GX55" i="1" s="1"/>
  <c r="I56" i="1"/>
  <c r="R56" i="1"/>
  <c r="AC56" i="1"/>
  <c r="AB56" i="1" s="1"/>
  <c r="AD56" i="1"/>
  <c r="CR56" i="1" s="1"/>
  <c r="Q56" i="1" s="1"/>
  <c r="AE56" i="1"/>
  <c r="AF56" i="1"/>
  <c r="AG56" i="1"/>
  <c r="AH56" i="1"/>
  <c r="CV56" i="1" s="1"/>
  <c r="U56" i="1" s="1"/>
  <c r="AI56" i="1"/>
  <c r="AJ56" i="1"/>
  <c r="CX56" i="1" s="1"/>
  <c r="W56" i="1" s="1"/>
  <c r="CQ56" i="1"/>
  <c r="P56" i="1" s="1"/>
  <c r="CP56" i="1" s="1"/>
  <c r="O56" i="1" s="1"/>
  <c r="CS56" i="1"/>
  <c r="CT56" i="1"/>
  <c r="S56" i="1" s="1"/>
  <c r="CU56" i="1"/>
  <c r="T56" i="1" s="1"/>
  <c r="CW56" i="1"/>
  <c r="V56" i="1" s="1"/>
  <c r="FR56" i="1"/>
  <c r="GK56" i="1"/>
  <c r="GL56" i="1"/>
  <c r="GO56" i="1"/>
  <c r="GP56" i="1"/>
  <c r="GV56" i="1"/>
  <c r="GX56" i="1"/>
  <c r="I57" i="1"/>
  <c r="AC57" i="1"/>
  <c r="AB57" i="1" s="1"/>
  <c r="AE57" i="1"/>
  <c r="AD57" i="1" s="1"/>
  <c r="CR57" i="1" s="1"/>
  <c r="Q57" i="1" s="1"/>
  <c r="AF57" i="1"/>
  <c r="AG57" i="1"/>
  <c r="CU57" i="1" s="1"/>
  <c r="T57" i="1" s="1"/>
  <c r="AH57" i="1"/>
  <c r="AI57" i="1"/>
  <c r="AJ57" i="1"/>
  <c r="CS57" i="1"/>
  <c r="R57" i="1" s="1"/>
  <c r="GK57" i="1" s="1"/>
  <c r="CT57" i="1"/>
  <c r="S57" i="1" s="1"/>
  <c r="CV57" i="1"/>
  <c r="U57" i="1" s="1"/>
  <c r="CW57" i="1"/>
  <c r="V57" i="1" s="1"/>
  <c r="CX57" i="1"/>
  <c r="W57" i="1" s="1"/>
  <c r="FR57" i="1"/>
  <c r="GL57" i="1"/>
  <c r="GO57" i="1"/>
  <c r="GP57" i="1"/>
  <c r="GV57" i="1"/>
  <c r="GX57" i="1"/>
  <c r="I58" i="1"/>
  <c r="AC58" i="1"/>
  <c r="AE58" i="1"/>
  <c r="AD58" i="1" s="1"/>
  <c r="AF58" i="1"/>
  <c r="CT58" i="1" s="1"/>
  <c r="S58" i="1" s="1"/>
  <c r="AG58" i="1"/>
  <c r="AH58" i="1"/>
  <c r="AI58" i="1"/>
  <c r="AJ58" i="1"/>
  <c r="CX58" i="1" s="1"/>
  <c r="W58" i="1" s="1"/>
  <c r="CQ58" i="1"/>
  <c r="P58" i="1" s="1"/>
  <c r="CS58" i="1"/>
  <c r="R58" i="1" s="1"/>
  <c r="GK58" i="1" s="1"/>
  <c r="CU58" i="1"/>
  <c r="T58" i="1" s="1"/>
  <c r="CV58" i="1"/>
  <c r="U58" i="1" s="1"/>
  <c r="CW58" i="1"/>
  <c r="V58" i="1" s="1"/>
  <c r="FR58" i="1"/>
  <c r="GL58" i="1"/>
  <c r="GO58" i="1"/>
  <c r="GP58" i="1"/>
  <c r="GV58" i="1"/>
  <c r="GX58" i="1"/>
  <c r="I59" i="1"/>
  <c r="AC59" i="1"/>
  <c r="AE59" i="1"/>
  <c r="AD59" i="1" s="1"/>
  <c r="CR59" i="1" s="1"/>
  <c r="Q59" i="1" s="1"/>
  <c r="AF59" i="1"/>
  <c r="AG59" i="1"/>
  <c r="AH59" i="1"/>
  <c r="AI59" i="1"/>
  <c r="CW59" i="1" s="1"/>
  <c r="V59" i="1" s="1"/>
  <c r="AJ59" i="1"/>
  <c r="CQ59" i="1"/>
  <c r="P59" i="1" s="1"/>
  <c r="CT59" i="1"/>
  <c r="S59" i="1" s="1"/>
  <c r="CU59" i="1"/>
  <c r="T59" i="1" s="1"/>
  <c r="CV59" i="1"/>
  <c r="U59" i="1" s="1"/>
  <c r="CX59" i="1"/>
  <c r="W59" i="1" s="1"/>
  <c r="FR59" i="1"/>
  <c r="GL59" i="1"/>
  <c r="GO59" i="1"/>
  <c r="GP59" i="1"/>
  <c r="GV59" i="1"/>
  <c r="GX59" i="1" s="1"/>
  <c r="I60" i="1"/>
  <c r="AC60" i="1"/>
  <c r="AB60" i="1" s="1"/>
  <c r="AD60" i="1"/>
  <c r="CR60" i="1" s="1"/>
  <c r="Q60" i="1" s="1"/>
  <c r="AE60" i="1"/>
  <c r="AF60" i="1"/>
  <c r="AG60" i="1"/>
  <c r="AH60" i="1"/>
  <c r="CV60" i="1" s="1"/>
  <c r="U60" i="1" s="1"/>
  <c r="AI60" i="1"/>
  <c r="AJ60" i="1"/>
  <c r="CQ60" i="1"/>
  <c r="P60" i="1" s="1"/>
  <c r="CP60" i="1" s="1"/>
  <c r="O60" i="1" s="1"/>
  <c r="CS60" i="1"/>
  <c r="R60" i="1" s="1"/>
  <c r="GK60" i="1" s="1"/>
  <c r="CT60" i="1"/>
  <c r="S60" i="1" s="1"/>
  <c r="CU60" i="1"/>
  <c r="T60" i="1" s="1"/>
  <c r="CW60" i="1"/>
  <c r="V60" i="1" s="1"/>
  <c r="CX60" i="1"/>
  <c r="W60" i="1" s="1"/>
  <c r="FR60" i="1"/>
  <c r="GL60" i="1"/>
  <c r="GN60" i="1"/>
  <c r="GP60" i="1"/>
  <c r="GV60" i="1"/>
  <c r="GX60" i="1"/>
  <c r="I61" i="1"/>
  <c r="AC61" i="1"/>
  <c r="AE61" i="1"/>
  <c r="AD61" i="1" s="1"/>
  <c r="CR61" i="1" s="1"/>
  <c r="Q61" i="1" s="1"/>
  <c r="AF61" i="1"/>
  <c r="AG61" i="1"/>
  <c r="CU61" i="1" s="1"/>
  <c r="T61" i="1" s="1"/>
  <c r="AH61" i="1"/>
  <c r="AI61" i="1"/>
  <c r="AJ61" i="1"/>
  <c r="CS61" i="1"/>
  <c r="R61" i="1" s="1"/>
  <c r="GK61" i="1" s="1"/>
  <c r="CT61" i="1"/>
  <c r="S61" i="1" s="1"/>
  <c r="CV61" i="1"/>
  <c r="U61" i="1" s="1"/>
  <c r="CW61" i="1"/>
  <c r="V61" i="1" s="1"/>
  <c r="CX61" i="1"/>
  <c r="W61" i="1" s="1"/>
  <c r="FR61" i="1"/>
  <c r="GL61" i="1"/>
  <c r="GN61" i="1"/>
  <c r="GP61" i="1"/>
  <c r="GV61" i="1"/>
  <c r="GX61" i="1"/>
  <c r="I62" i="1"/>
  <c r="AB62" i="1"/>
  <c r="AC62" i="1"/>
  <c r="AE62" i="1"/>
  <c r="AD62" i="1" s="1"/>
  <c r="CR62" i="1" s="1"/>
  <c r="AF62" i="1"/>
  <c r="CT62" i="1" s="1"/>
  <c r="AG62" i="1"/>
  <c r="AH62" i="1"/>
  <c r="AI62" i="1"/>
  <c r="AJ62" i="1"/>
  <c r="CX62" i="1" s="1"/>
  <c r="CQ62" i="1"/>
  <c r="CS62" i="1"/>
  <c r="R62" i="1" s="1"/>
  <c r="GK62" i="1" s="1"/>
  <c r="CU62" i="1"/>
  <c r="CV62" i="1"/>
  <c r="CW62" i="1"/>
  <c r="V62" i="1" s="1"/>
  <c r="FR62" i="1"/>
  <c r="GL62" i="1"/>
  <c r="GO62" i="1"/>
  <c r="GP62" i="1"/>
  <c r="GV62" i="1"/>
  <c r="GX62" i="1"/>
  <c r="I63" i="1"/>
  <c r="AC63" i="1"/>
  <c r="AE63" i="1"/>
  <c r="AF63" i="1"/>
  <c r="CT63" i="1" s="1"/>
  <c r="S63" i="1" s="1"/>
  <c r="AG63" i="1"/>
  <c r="AH63" i="1"/>
  <c r="AI63" i="1"/>
  <c r="CW63" i="1" s="1"/>
  <c r="V63" i="1" s="1"/>
  <c r="AJ63" i="1"/>
  <c r="CX63" i="1" s="1"/>
  <c r="W63" i="1" s="1"/>
  <c r="CQ63" i="1"/>
  <c r="P63" i="1" s="1"/>
  <c r="CU63" i="1"/>
  <c r="T63" i="1" s="1"/>
  <c r="CV63" i="1"/>
  <c r="U63" i="1" s="1"/>
  <c r="FR63" i="1"/>
  <c r="GL63" i="1"/>
  <c r="GO63" i="1"/>
  <c r="GP63" i="1"/>
  <c r="GV63" i="1"/>
  <c r="GX63" i="1" s="1"/>
  <c r="I64" i="1"/>
  <c r="P64" i="1"/>
  <c r="AC64" i="1"/>
  <c r="AD64" i="1"/>
  <c r="CR64" i="1" s="1"/>
  <c r="Q64" i="1" s="1"/>
  <c r="AE64" i="1"/>
  <c r="CS64" i="1" s="1"/>
  <c r="R64" i="1" s="1"/>
  <c r="GK64" i="1" s="1"/>
  <c r="AF64" i="1"/>
  <c r="AG64" i="1"/>
  <c r="AH64" i="1"/>
  <c r="CV64" i="1" s="1"/>
  <c r="U64" i="1" s="1"/>
  <c r="AI64" i="1"/>
  <c r="CW64" i="1" s="1"/>
  <c r="V64" i="1" s="1"/>
  <c r="AJ64" i="1"/>
  <c r="CQ64" i="1"/>
  <c r="CT64" i="1"/>
  <c r="S64" i="1" s="1"/>
  <c r="CZ64" i="1" s="1"/>
  <c r="Y64" i="1" s="1"/>
  <c r="CU64" i="1"/>
  <c r="T64" i="1" s="1"/>
  <c r="CX64" i="1"/>
  <c r="W64" i="1" s="1"/>
  <c r="FR64" i="1"/>
  <c r="GL64" i="1"/>
  <c r="GO64" i="1"/>
  <c r="GP64" i="1"/>
  <c r="GV64" i="1"/>
  <c r="GX64" i="1" s="1"/>
  <c r="I65" i="1"/>
  <c r="AC65" i="1"/>
  <c r="CQ65" i="1" s="1"/>
  <c r="P65" i="1" s="1"/>
  <c r="AD65" i="1"/>
  <c r="CR65" i="1" s="1"/>
  <c r="Q65" i="1" s="1"/>
  <c r="AE65" i="1"/>
  <c r="AF65" i="1"/>
  <c r="AG65" i="1"/>
  <c r="CU65" i="1" s="1"/>
  <c r="T65" i="1" s="1"/>
  <c r="AH65" i="1"/>
  <c r="CV65" i="1" s="1"/>
  <c r="U65" i="1" s="1"/>
  <c r="AI65" i="1"/>
  <c r="AJ65" i="1"/>
  <c r="CS65" i="1"/>
  <c r="R65" i="1" s="1"/>
  <c r="CT65" i="1"/>
  <c r="S65" i="1" s="1"/>
  <c r="CW65" i="1"/>
  <c r="V65" i="1" s="1"/>
  <c r="CX65" i="1"/>
  <c r="W65" i="1" s="1"/>
  <c r="FR65" i="1"/>
  <c r="GK65" i="1"/>
  <c r="GL65" i="1"/>
  <c r="GO65" i="1"/>
  <c r="GP65" i="1"/>
  <c r="GV65" i="1"/>
  <c r="GX65" i="1"/>
  <c r="I66" i="1"/>
  <c r="U66" i="1"/>
  <c r="AC66" i="1"/>
  <c r="CQ66" i="1" s="1"/>
  <c r="P66" i="1" s="1"/>
  <c r="AE66" i="1"/>
  <c r="AD66" i="1" s="1"/>
  <c r="AF66" i="1"/>
  <c r="CT66" i="1" s="1"/>
  <c r="S66" i="1" s="1"/>
  <c r="AG66" i="1"/>
  <c r="CU66" i="1" s="1"/>
  <c r="T66" i="1" s="1"/>
  <c r="AH66" i="1"/>
  <c r="AI66" i="1"/>
  <c r="AJ66" i="1"/>
  <c r="CX66" i="1" s="1"/>
  <c r="W66" i="1" s="1"/>
  <c r="CR66" i="1"/>
  <c r="Q66" i="1" s="1"/>
  <c r="CS66" i="1"/>
  <c r="R66" i="1" s="1"/>
  <c r="GK66" i="1" s="1"/>
  <c r="CV66" i="1"/>
  <c r="CW66" i="1"/>
  <c r="V66" i="1" s="1"/>
  <c r="FR66" i="1"/>
  <c r="GL66" i="1"/>
  <c r="GO66" i="1"/>
  <c r="GP66" i="1"/>
  <c r="GV66" i="1"/>
  <c r="GX66" i="1" s="1"/>
  <c r="I67" i="1"/>
  <c r="T67" i="1"/>
  <c r="AC67" i="1"/>
  <c r="AD67" i="1"/>
  <c r="AB67" i="1" s="1"/>
  <c r="AE67" i="1"/>
  <c r="CS67" i="1" s="1"/>
  <c r="R67" i="1" s="1"/>
  <c r="GK67" i="1" s="1"/>
  <c r="AF67" i="1"/>
  <c r="CT67" i="1" s="1"/>
  <c r="S67" i="1" s="1"/>
  <c r="CY67" i="1" s="1"/>
  <c r="X67" i="1" s="1"/>
  <c r="AG67" i="1"/>
  <c r="AH67" i="1"/>
  <c r="CV67" i="1" s="1"/>
  <c r="U67" i="1" s="1"/>
  <c r="AI67" i="1"/>
  <c r="CW67" i="1" s="1"/>
  <c r="V67" i="1" s="1"/>
  <c r="AJ67" i="1"/>
  <c r="CX67" i="1" s="1"/>
  <c r="W67" i="1" s="1"/>
  <c r="CQ67" i="1"/>
  <c r="P67" i="1" s="1"/>
  <c r="CR67" i="1"/>
  <c r="Q67" i="1" s="1"/>
  <c r="CU67" i="1"/>
  <c r="CZ67" i="1"/>
  <c r="Y67" i="1" s="1"/>
  <c r="FR67" i="1"/>
  <c r="GL67" i="1"/>
  <c r="GO67" i="1"/>
  <c r="GP67" i="1"/>
  <c r="GV67" i="1"/>
  <c r="GX67" i="1" s="1"/>
  <c r="C68" i="1"/>
  <c r="D68" i="1"/>
  <c r="R68" i="1"/>
  <c r="AC68" i="1"/>
  <c r="CQ68" i="1" s="1"/>
  <c r="P68" i="1" s="1"/>
  <c r="AD68" i="1"/>
  <c r="AE68" i="1"/>
  <c r="AF68" i="1"/>
  <c r="AG68" i="1"/>
  <c r="CU68" i="1" s="1"/>
  <c r="T68" i="1" s="1"/>
  <c r="AH68" i="1"/>
  <c r="AI68" i="1"/>
  <c r="AJ68" i="1"/>
  <c r="CX68" i="1" s="1"/>
  <c r="W68" i="1" s="1"/>
  <c r="CR68" i="1"/>
  <c r="Q68" i="1" s="1"/>
  <c r="CS68" i="1"/>
  <c r="CT68" i="1"/>
  <c r="S68" i="1" s="1"/>
  <c r="CV68" i="1"/>
  <c r="U68" i="1" s="1"/>
  <c r="CW68" i="1"/>
  <c r="V68" i="1" s="1"/>
  <c r="FR68" i="1"/>
  <c r="GK68" i="1"/>
  <c r="GL68" i="1"/>
  <c r="GO68" i="1"/>
  <c r="GP68" i="1"/>
  <c r="GV68" i="1"/>
  <c r="GX68" i="1"/>
  <c r="C69" i="1"/>
  <c r="D69" i="1"/>
  <c r="AC69" i="1"/>
  <c r="AD69" i="1"/>
  <c r="AE69" i="1"/>
  <c r="CS69" i="1" s="1"/>
  <c r="R69" i="1" s="1"/>
  <c r="CY69" i="1" s="1"/>
  <c r="X69" i="1" s="1"/>
  <c r="AF69" i="1"/>
  <c r="AG69" i="1"/>
  <c r="AH69" i="1"/>
  <c r="AI69" i="1"/>
  <c r="CW69" i="1" s="1"/>
  <c r="V69" i="1" s="1"/>
  <c r="AJ69" i="1"/>
  <c r="CQ69" i="1"/>
  <c r="P69" i="1" s="1"/>
  <c r="CP69" i="1" s="1"/>
  <c r="O69" i="1" s="1"/>
  <c r="CR69" i="1"/>
  <c r="Q69" i="1" s="1"/>
  <c r="CT69" i="1"/>
  <c r="S69" i="1" s="1"/>
  <c r="CU69" i="1"/>
  <c r="T69" i="1" s="1"/>
  <c r="CV69" i="1"/>
  <c r="U69" i="1" s="1"/>
  <c r="CX69" i="1"/>
  <c r="W69" i="1" s="1"/>
  <c r="FR69" i="1"/>
  <c r="GK69" i="1"/>
  <c r="GL69" i="1"/>
  <c r="GO69" i="1"/>
  <c r="GP69" i="1"/>
  <c r="GV69" i="1"/>
  <c r="GX69" i="1"/>
  <c r="I70" i="1"/>
  <c r="AC70" i="1"/>
  <c r="AE70" i="1"/>
  <c r="AD70" i="1" s="1"/>
  <c r="AF70" i="1"/>
  <c r="CT70" i="1" s="1"/>
  <c r="S70" i="1" s="1"/>
  <c r="AG70" i="1"/>
  <c r="AH70" i="1"/>
  <c r="AI70" i="1"/>
  <c r="AJ70" i="1"/>
  <c r="CX70" i="1" s="1"/>
  <c r="W70" i="1" s="1"/>
  <c r="CQ70" i="1"/>
  <c r="P70" i="1" s="1"/>
  <c r="CS70" i="1"/>
  <c r="R70" i="1" s="1"/>
  <c r="GK70" i="1" s="1"/>
  <c r="CU70" i="1"/>
  <c r="T70" i="1" s="1"/>
  <c r="CV70" i="1"/>
  <c r="U70" i="1" s="1"/>
  <c r="CW70" i="1"/>
  <c r="V70" i="1" s="1"/>
  <c r="FR70" i="1"/>
  <c r="GL70" i="1"/>
  <c r="GN70" i="1"/>
  <c r="GP70" i="1"/>
  <c r="GV70" i="1"/>
  <c r="GX70" i="1"/>
  <c r="I71" i="1"/>
  <c r="AC71" i="1"/>
  <c r="AE71" i="1"/>
  <c r="CS71" i="1" s="1"/>
  <c r="R71" i="1" s="1"/>
  <c r="GK71" i="1" s="1"/>
  <c r="AF71" i="1"/>
  <c r="AG71" i="1"/>
  <c r="AH71" i="1"/>
  <c r="AI71" i="1"/>
  <c r="CW71" i="1" s="1"/>
  <c r="V71" i="1" s="1"/>
  <c r="AJ71" i="1"/>
  <c r="CQ71" i="1"/>
  <c r="P71" i="1" s="1"/>
  <c r="CT71" i="1"/>
  <c r="S71" i="1" s="1"/>
  <c r="CU71" i="1"/>
  <c r="T71" i="1" s="1"/>
  <c r="CV71" i="1"/>
  <c r="U71" i="1" s="1"/>
  <c r="CX71" i="1"/>
  <c r="W71" i="1" s="1"/>
  <c r="FR71" i="1"/>
  <c r="GL71" i="1"/>
  <c r="GN71" i="1"/>
  <c r="GP71" i="1"/>
  <c r="GV71" i="1"/>
  <c r="GX71" i="1" s="1"/>
  <c r="I72" i="1"/>
  <c r="AC72" i="1"/>
  <c r="AB72" i="1" s="1"/>
  <c r="AD72" i="1"/>
  <c r="CR72" i="1" s="1"/>
  <c r="Q72" i="1" s="1"/>
  <c r="AE72" i="1"/>
  <c r="AF72" i="1"/>
  <c r="AG72" i="1"/>
  <c r="AH72" i="1"/>
  <c r="CV72" i="1" s="1"/>
  <c r="U72" i="1" s="1"/>
  <c r="AI72" i="1"/>
  <c r="AJ72" i="1"/>
  <c r="CQ72" i="1"/>
  <c r="P72" i="1" s="1"/>
  <c r="CP72" i="1" s="1"/>
  <c r="O72" i="1" s="1"/>
  <c r="CS72" i="1"/>
  <c r="R72" i="1" s="1"/>
  <c r="GK72" i="1" s="1"/>
  <c r="CT72" i="1"/>
  <c r="S72" i="1" s="1"/>
  <c r="CU72" i="1"/>
  <c r="T72" i="1" s="1"/>
  <c r="CW72" i="1"/>
  <c r="V72" i="1" s="1"/>
  <c r="CX72" i="1"/>
  <c r="W72" i="1" s="1"/>
  <c r="FR72" i="1"/>
  <c r="GL72" i="1"/>
  <c r="GO72" i="1"/>
  <c r="GP72" i="1"/>
  <c r="GV72" i="1"/>
  <c r="GX72" i="1"/>
  <c r="I73" i="1"/>
  <c r="AC73" i="1"/>
  <c r="CQ73" i="1" s="1"/>
  <c r="P73" i="1" s="1"/>
  <c r="AE73" i="1"/>
  <c r="AD73" i="1" s="1"/>
  <c r="CR73" i="1" s="1"/>
  <c r="Q73" i="1" s="1"/>
  <c r="AF73" i="1"/>
  <c r="AG73" i="1"/>
  <c r="CU73" i="1" s="1"/>
  <c r="T73" i="1" s="1"/>
  <c r="AH73" i="1"/>
  <c r="AI73" i="1"/>
  <c r="AJ73" i="1"/>
  <c r="CS73" i="1"/>
  <c r="R73" i="1" s="1"/>
  <c r="GK73" i="1" s="1"/>
  <c r="CT73" i="1"/>
  <c r="S73" i="1" s="1"/>
  <c r="CV73" i="1"/>
  <c r="U73" i="1" s="1"/>
  <c r="CW73" i="1"/>
  <c r="V73" i="1" s="1"/>
  <c r="CX73" i="1"/>
  <c r="W73" i="1" s="1"/>
  <c r="FR73" i="1"/>
  <c r="GL73" i="1"/>
  <c r="GO73" i="1"/>
  <c r="GP73" i="1"/>
  <c r="GV73" i="1"/>
  <c r="GX73" i="1"/>
  <c r="I74" i="1"/>
  <c r="AC74" i="1"/>
  <c r="AE74" i="1"/>
  <c r="AD74" i="1" s="1"/>
  <c r="AF74" i="1"/>
  <c r="CT74" i="1" s="1"/>
  <c r="S74" i="1" s="1"/>
  <c r="AG74" i="1"/>
  <c r="AH74" i="1"/>
  <c r="AI74" i="1"/>
  <c r="AJ74" i="1"/>
  <c r="CX74" i="1" s="1"/>
  <c r="W74" i="1" s="1"/>
  <c r="CQ74" i="1"/>
  <c r="P74" i="1" s="1"/>
  <c r="CS74" i="1"/>
  <c r="R74" i="1" s="1"/>
  <c r="GK74" i="1" s="1"/>
  <c r="CU74" i="1"/>
  <c r="T74" i="1" s="1"/>
  <c r="CV74" i="1"/>
  <c r="U74" i="1" s="1"/>
  <c r="CW74" i="1"/>
  <c r="V74" i="1" s="1"/>
  <c r="FR74" i="1"/>
  <c r="GL74" i="1"/>
  <c r="GO74" i="1"/>
  <c r="GP74" i="1"/>
  <c r="GV74" i="1"/>
  <c r="GX74" i="1"/>
  <c r="I75" i="1"/>
  <c r="AC75" i="1"/>
  <c r="AE75" i="1"/>
  <c r="CS75" i="1" s="1"/>
  <c r="R75" i="1" s="1"/>
  <c r="GK75" i="1" s="1"/>
  <c r="AF75" i="1"/>
  <c r="AG75" i="1"/>
  <c r="AH75" i="1"/>
  <c r="AI75" i="1"/>
  <c r="CW75" i="1" s="1"/>
  <c r="V75" i="1" s="1"/>
  <c r="AJ75" i="1"/>
  <c r="CQ75" i="1"/>
  <c r="P75" i="1" s="1"/>
  <c r="CT75" i="1"/>
  <c r="S75" i="1" s="1"/>
  <c r="CU75" i="1"/>
  <c r="T75" i="1" s="1"/>
  <c r="CV75" i="1"/>
  <c r="U75" i="1" s="1"/>
  <c r="CX75" i="1"/>
  <c r="W75" i="1" s="1"/>
  <c r="FR75" i="1"/>
  <c r="GL75" i="1"/>
  <c r="GO75" i="1"/>
  <c r="GP75" i="1"/>
  <c r="GV75" i="1"/>
  <c r="GX75" i="1" s="1"/>
  <c r="I76" i="1"/>
  <c r="AC76" i="1"/>
  <c r="AB76" i="1" s="1"/>
  <c r="AD76" i="1"/>
  <c r="CR76" i="1" s="1"/>
  <c r="Q76" i="1" s="1"/>
  <c r="AE76" i="1"/>
  <c r="AF76" i="1"/>
  <c r="AG76" i="1"/>
  <c r="AH76" i="1"/>
  <c r="CV76" i="1" s="1"/>
  <c r="U76" i="1" s="1"/>
  <c r="AI76" i="1"/>
  <c r="AJ76" i="1"/>
  <c r="CQ76" i="1"/>
  <c r="P76" i="1" s="1"/>
  <c r="CP76" i="1" s="1"/>
  <c r="O76" i="1" s="1"/>
  <c r="CS76" i="1"/>
  <c r="R76" i="1" s="1"/>
  <c r="GK76" i="1" s="1"/>
  <c r="CT76" i="1"/>
  <c r="S76" i="1" s="1"/>
  <c r="CU76" i="1"/>
  <c r="T76" i="1" s="1"/>
  <c r="CW76" i="1"/>
  <c r="V76" i="1" s="1"/>
  <c r="CX76" i="1"/>
  <c r="W76" i="1" s="1"/>
  <c r="FR76" i="1"/>
  <c r="GL76" i="1"/>
  <c r="GO76" i="1"/>
  <c r="GP76" i="1"/>
  <c r="GV76" i="1"/>
  <c r="GX76" i="1"/>
  <c r="I77" i="1"/>
  <c r="AC77" i="1"/>
  <c r="CQ77" i="1" s="1"/>
  <c r="P77" i="1" s="1"/>
  <c r="AE77" i="1"/>
  <c r="AD77" i="1" s="1"/>
  <c r="CR77" i="1" s="1"/>
  <c r="Q77" i="1" s="1"/>
  <c r="AF77" i="1"/>
  <c r="AG77" i="1"/>
  <c r="CU77" i="1" s="1"/>
  <c r="T77" i="1" s="1"/>
  <c r="AH77" i="1"/>
  <c r="AI77" i="1"/>
  <c r="AJ77" i="1"/>
  <c r="CS77" i="1"/>
  <c r="R77" i="1" s="1"/>
  <c r="GK77" i="1" s="1"/>
  <c r="CT77" i="1"/>
  <c r="S77" i="1" s="1"/>
  <c r="CV77" i="1"/>
  <c r="U77" i="1" s="1"/>
  <c r="CW77" i="1"/>
  <c r="V77" i="1" s="1"/>
  <c r="CX77" i="1"/>
  <c r="W77" i="1" s="1"/>
  <c r="FR77" i="1"/>
  <c r="GL77" i="1"/>
  <c r="GO77" i="1"/>
  <c r="GP77" i="1"/>
  <c r="GV77" i="1"/>
  <c r="GX77" i="1"/>
  <c r="I78" i="1"/>
  <c r="AC78" i="1"/>
  <c r="AE78" i="1"/>
  <c r="AD78" i="1" s="1"/>
  <c r="AF78" i="1"/>
  <c r="CT78" i="1" s="1"/>
  <c r="S78" i="1" s="1"/>
  <c r="AG78" i="1"/>
  <c r="AH78" i="1"/>
  <c r="AI78" i="1"/>
  <c r="AJ78" i="1"/>
  <c r="CX78" i="1" s="1"/>
  <c r="W78" i="1" s="1"/>
  <c r="CQ78" i="1"/>
  <c r="P78" i="1" s="1"/>
  <c r="CS78" i="1"/>
  <c r="R78" i="1" s="1"/>
  <c r="GK78" i="1" s="1"/>
  <c r="CU78" i="1"/>
  <c r="T78" i="1" s="1"/>
  <c r="CV78" i="1"/>
  <c r="U78" i="1" s="1"/>
  <c r="CW78" i="1"/>
  <c r="V78" i="1" s="1"/>
  <c r="FR78" i="1"/>
  <c r="GL78" i="1"/>
  <c r="GO78" i="1"/>
  <c r="GP78" i="1"/>
  <c r="GV78" i="1"/>
  <c r="GX78" i="1"/>
  <c r="I79" i="1"/>
  <c r="AC79" i="1"/>
  <c r="AE79" i="1"/>
  <c r="CS79" i="1" s="1"/>
  <c r="R79" i="1" s="1"/>
  <c r="GK79" i="1" s="1"/>
  <c r="AF79" i="1"/>
  <c r="AG79" i="1"/>
  <c r="AH79" i="1"/>
  <c r="AI79" i="1"/>
  <c r="CW79" i="1" s="1"/>
  <c r="V79" i="1" s="1"/>
  <c r="AJ79" i="1"/>
  <c r="CQ79" i="1"/>
  <c r="P79" i="1" s="1"/>
  <c r="CT79" i="1"/>
  <c r="S79" i="1" s="1"/>
  <c r="CU79" i="1"/>
  <c r="T79" i="1" s="1"/>
  <c r="CV79" i="1"/>
  <c r="U79" i="1" s="1"/>
  <c r="CX79" i="1"/>
  <c r="W79" i="1" s="1"/>
  <c r="FR79" i="1"/>
  <c r="GL79" i="1"/>
  <c r="GO79" i="1"/>
  <c r="GP79" i="1"/>
  <c r="GV79" i="1"/>
  <c r="GX79" i="1" s="1"/>
  <c r="I80" i="1"/>
  <c r="AC80" i="1"/>
  <c r="AB80" i="1" s="1"/>
  <c r="AD80" i="1"/>
  <c r="CR80" i="1" s="1"/>
  <c r="Q80" i="1" s="1"/>
  <c r="AE80" i="1"/>
  <c r="AF80" i="1"/>
  <c r="AG80" i="1"/>
  <c r="AH80" i="1"/>
  <c r="CV80" i="1" s="1"/>
  <c r="U80" i="1" s="1"/>
  <c r="AI80" i="1"/>
  <c r="AJ80" i="1"/>
  <c r="CQ80" i="1"/>
  <c r="P80" i="1" s="1"/>
  <c r="CS80" i="1"/>
  <c r="R80" i="1" s="1"/>
  <c r="GK80" i="1" s="1"/>
  <c r="CT80" i="1"/>
  <c r="S80" i="1" s="1"/>
  <c r="CU80" i="1"/>
  <c r="T80" i="1" s="1"/>
  <c r="CW80" i="1"/>
  <c r="V80" i="1" s="1"/>
  <c r="CX80" i="1"/>
  <c r="W80" i="1" s="1"/>
  <c r="FR80" i="1"/>
  <c r="GL80" i="1"/>
  <c r="GO80" i="1"/>
  <c r="GP80" i="1"/>
  <c r="GV80" i="1"/>
  <c r="GX80" i="1"/>
  <c r="I81" i="1"/>
  <c r="AC81" i="1"/>
  <c r="CQ81" i="1" s="1"/>
  <c r="P81" i="1" s="1"/>
  <c r="AE81" i="1"/>
  <c r="AD81" i="1" s="1"/>
  <c r="CR81" i="1" s="1"/>
  <c r="Q81" i="1" s="1"/>
  <c r="AF81" i="1"/>
  <c r="AG81" i="1"/>
  <c r="CU81" i="1" s="1"/>
  <c r="T81" i="1" s="1"/>
  <c r="AH81" i="1"/>
  <c r="AI81" i="1"/>
  <c r="AJ81" i="1"/>
  <c r="CS81" i="1"/>
  <c r="R81" i="1" s="1"/>
  <c r="GK81" i="1" s="1"/>
  <c r="CT81" i="1"/>
  <c r="S81" i="1" s="1"/>
  <c r="CV81" i="1"/>
  <c r="U81" i="1" s="1"/>
  <c r="CW81" i="1"/>
  <c r="V81" i="1" s="1"/>
  <c r="CX81" i="1"/>
  <c r="W81" i="1" s="1"/>
  <c r="FR81" i="1"/>
  <c r="GL81" i="1"/>
  <c r="GO81" i="1"/>
  <c r="GP81" i="1"/>
  <c r="GV81" i="1"/>
  <c r="GX81" i="1"/>
  <c r="I82" i="1"/>
  <c r="AC82" i="1"/>
  <c r="AE82" i="1"/>
  <c r="AD82" i="1" s="1"/>
  <c r="AF82" i="1"/>
  <c r="CT82" i="1" s="1"/>
  <c r="S82" i="1" s="1"/>
  <c r="AG82" i="1"/>
  <c r="AH82" i="1"/>
  <c r="AI82" i="1"/>
  <c r="AJ82" i="1"/>
  <c r="CX82" i="1" s="1"/>
  <c r="W82" i="1" s="1"/>
  <c r="CQ82" i="1"/>
  <c r="P82" i="1" s="1"/>
  <c r="CS82" i="1"/>
  <c r="R82" i="1" s="1"/>
  <c r="GK82" i="1" s="1"/>
  <c r="CU82" i="1"/>
  <c r="T82" i="1" s="1"/>
  <c r="CV82" i="1"/>
  <c r="U82" i="1" s="1"/>
  <c r="CW82" i="1"/>
  <c r="V82" i="1" s="1"/>
  <c r="FR82" i="1"/>
  <c r="GL82" i="1"/>
  <c r="GO82" i="1"/>
  <c r="GP82" i="1"/>
  <c r="GV82" i="1"/>
  <c r="GX82" i="1"/>
  <c r="I83" i="1"/>
  <c r="AC83" i="1"/>
  <c r="AE83" i="1"/>
  <c r="CS83" i="1" s="1"/>
  <c r="R83" i="1" s="1"/>
  <c r="GK83" i="1" s="1"/>
  <c r="AF83" i="1"/>
  <c r="AG83" i="1"/>
  <c r="AH83" i="1"/>
  <c r="CV83" i="1" s="1"/>
  <c r="U83" i="1" s="1"/>
  <c r="AI83" i="1"/>
  <c r="CW83" i="1" s="1"/>
  <c r="V83" i="1" s="1"/>
  <c r="AJ83" i="1"/>
  <c r="CQ83" i="1"/>
  <c r="P83" i="1" s="1"/>
  <c r="CT83" i="1"/>
  <c r="S83" i="1" s="1"/>
  <c r="CZ83" i="1" s="1"/>
  <c r="Y83" i="1" s="1"/>
  <c r="CU83" i="1"/>
  <c r="T83" i="1" s="1"/>
  <c r="CX83" i="1"/>
  <c r="W83" i="1" s="1"/>
  <c r="CY83" i="1"/>
  <c r="X83" i="1" s="1"/>
  <c r="FR83" i="1"/>
  <c r="GL83" i="1"/>
  <c r="GO83" i="1"/>
  <c r="GP83" i="1"/>
  <c r="GV83" i="1"/>
  <c r="GX83" i="1" s="1"/>
  <c r="I84" i="1"/>
  <c r="S84" i="1"/>
  <c r="CZ84" i="1" s="1"/>
  <c r="Y84" i="1" s="1"/>
  <c r="T84" i="1"/>
  <c r="AC84" i="1"/>
  <c r="AD84" i="1"/>
  <c r="CR84" i="1" s="1"/>
  <c r="Q84" i="1" s="1"/>
  <c r="AE84" i="1"/>
  <c r="AF84" i="1"/>
  <c r="AG84" i="1"/>
  <c r="AH84" i="1"/>
  <c r="CV84" i="1" s="1"/>
  <c r="U84" i="1" s="1"/>
  <c r="AI84" i="1"/>
  <c r="AJ84" i="1"/>
  <c r="CQ84" i="1"/>
  <c r="P84" i="1" s="1"/>
  <c r="CP84" i="1" s="1"/>
  <c r="O84" i="1" s="1"/>
  <c r="CS84" i="1"/>
  <c r="R84" i="1" s="1"/>
  <c r="CT84" i="1"/>
  <c r="CU84" i="1"/>
  <c r="CW84" i="1"/>
  <c r="V84" i="1" s="1"/>
  <c r="CX84" i="1"/>
  <c r="W84" i="1" s="1"/>
  <c r="FR84" i="1"/>
  <c r="GK84" i="1"/>
  <c r="GL84" i="1"/>
  <c r="GO84" i="1"/>
  <c r="GP84" i="1"/>
  <c r="GV84" i="1"/>
  <c r="GX84" i="1"/>
  <c r="I85" i="1"/>
  <c r="AB85" i="1"/>
  <c r="AC85" i="1"/>
  <c r="CQ85" i="1" s="1"/>
  <c r="AE85" i="1"/>
  <c r="AD85" i="1" s="1"/>
  <c r="AF85" i="1"/>
  <c r="AG85" i="1"/>
  <c r="CU85" i="1" s="1"/>
  <c r="T85" i="1" s="1"/>
  <c r="AH85" i="1"/>
  <c r="AI85" i="1"/>
  <c r="AJ85" i="1"/>
  <c r="CX85" i="1" s="1"/>
  <c r="W85" i="1" s="1"/>
  <c r="CR85" i="1"/>
  <c r="Q85" i="1" s="1"/>
  <c r="CS85" i="1"/>
  <c r="R85" i="1" s="1"/>
  <c r="GK85" i="1" s="1"/>
  <c r="CT85" i="1"/>
  <c r="S85" i="1" s="1"/>
  <c r="CV85" i="1"/>
  <c r="U85" i="1" s="1"/>
  <c r="CW85" i="1"/>
  <c r="V85" i="1" s="1"/>
  <c r="FR85" i="1"/>
  <c r="GL85" i="1"/>
  <c r="GO85" i="1"/>
  <c r="GP85" i="1"/>
  <c r="GV85" i="1"/>
  <c r="GX85" i="1"/>
  <c r="I86" i="1"/>
  <c r="R86" i="1"/>
  <c r="GK86" i="1" s="1"/>
  <c r="T86" i="1"/>
  <c r="AC86" i="1"/>
  <c r="AD86" i="1"/>
  <c r="AB86" i="1" s="1"/>
  <c r="AE86" i="1"/>
  <c r="AF86" i="1"/>
  <c r="CT86" i="1" s="1"/>
  <c r="AG86" i="1"/>
  <c r="AH86" i="1"/>
  <c r="CV86" i="1" s="1"/>
  <c r="U86" i="1" s="1"/>
  <c r="AI86" i="1"/>
  <c r="AJ86" i="1"/>
  <c r="CX86" i="1" s="1"/>
  <c r="CQ86" i="1"/>
  <c r="P86" i="1" s="1"/>
  <c r="CR86" i="1"/>
  <c r="Q86" i="1" s="1"/>
  <c r="CS86" i="1"/>
  <c r="CU86" i="1"/>
  <c r="CW86" i="1"/>
  <c r="V86" i="1" s="1"/>
  <c r="FR86" i="1"/>
  <c r="GL86" i="1"/>
  <c r="GO86" i="1"/>
  <c r="GP86" i="1"/>
  <c r="GV86" i="1"/>
  <c r="GX86" i="1" s="1"/>
  <c r="I87" i="1"/>
  <c r="T87" i="1"/>
  <c r="U87" i="1"/>
  <c r="AC87" i="1"/>
  <c r="AE87" i="1"/>
  <c r="CS87" i="1" s="1"/>
  <c r="R87" i="1" s="1"/>
  <c r="AF87" i="1"/>
  <c r="AG87" i="1"/>
  <c r="AH87" i="1"/>
  <c r="AI87" i="1"/>
  <c r="CW87" i="1" s="1"/>
  <c r="V87" i="1" s="1"/>
  <c r="AJ87" i="1"/>
  <c r="CT87" i="1"/>
  <c r="S87" i="1" s="1"/>
  <c r="CU87" i="1"/>
  <c r="CV87" i="1"/>
  <c r="CX87" i="1"/>
  <c r="W87" i="1" s="1"/>
  <c r="FR87" i="1"/>
  <c r="GK87" i="1"/>
  <c r="GL87" i="1"/>
  <c r="GO87" i="1"/>
  <c r="GP87" i="1"/>
  <c r="GV87" i="1"/>
  <c r="GX87" i="1" s="1"/>
  <c r="I88" i="1"/>
  <c r="GX88" i="1" s="1"/>
  <c r="R88" i="1"/>
  <c r="S88" i="1"/>
  <c r="W88" i="1"/>
  <c r="AC88" i="1"/>
  <c r="AB88" i="1" s="1"/>
  <c r="AD88" i="1"/>
  <c r="CR88" i="1" s="1"/>
  <c r="Q88" i="1" s="1"/>
  <c r="AE88" i="1"/>
  <c r="AF88" i="1"/>
  <c r="AG88" i="1"/>
  <c r="AH88" i="1"/>
  <c r="CV88" i="1" s="1"/>
  <c r="U88" i="1" s="1"/>
  <c r="AI88" i="1"/>
  <c r="AJ88" i="1"/>
  <c r="CQ88" i="1"/>
  <c r="P88" i="1" s="1"/>
  <c r="CP88" i="1" s="1"/>
  <c r="O88" i="1" s="1"/>
  <c r="CS88" i="1"/>
  <c r="CT88" i="1"/>
  <c r="CU88" i="1"/>
  <c r="T88" i="1" s="1"/>
  <c r="CW88" i="1"/>
  <c r="V88" i="1" s="1"/>
  <c r="CX88" i="1"/>
  <c r="FR88" i="1"/>
  <c r="GK88" i="1"/>
  <c r="GL88" i="1"/>
  <c r="GO88" i="1"/>
  <c r="GP88" i="1"/>
  <c r="GV88" i="1"/>
  <c r="I89" i="1"/>
  <c r="AB89" i="1"/>
  <c r="AC89" i="1"/>
  <c r="CQ89" i="1" s="1"/>
  <c r="AE89" i="1"/>
  <c r="AD89" i="1" s="1"/>
  <c r="AF89" i="1"/>
  <c r="AG89" i="1"/>
  <c r="CU89" i="1" s="1"/>
  <c r="T89" i="1" s="1"/>
  <c r="AH89" i="1"/>
  <c r="AI89" i="1"/>
  <c r="AJ89" i="1"/>
  <c r="CX89" i="1" s="1"/>
  <c r="W89" i="1" s="1"/>
  <c r="CR89" i="1"/>
  <c r="Q89" i="1" s="1"/>
  <c r="CS89" i="1"/>
  <c r="R89" i="1" s="1"/>
  <c r="GK89" i="1" s="1"/>
  <c r="CT89" i="1"/>
  <c r="S89" i="1" s="1"/>
  <c r="CV89" i="1"/>
  <c r="U89" i="1" s="1"/>
  <c r="CW89" i="1"/>
  <c r="V89" i="1" s="1"/>
  <c r="FR89" i="1"/>
  <c r="GL89" i="1"/>
  <c r="GO89" i="1"/>
  <c r="GP89" i="1"/>
  <c r="GV89" i="1"/>
  <c r="GX89" i="1"/>
  <c r="I90" i="1"/>
  <c r="R90" i="1"/>
  <c r="GK90" i="1" s="1"/>
  <c r="T90" i="1"/>
  <c r="AC90" i="1"/>
  <c r="AD90" i="1"/>
  <c r="AB90" i="1" s="1"/>
  <c r="AE90" i="1"/>
  <c r="AF90" i="1"/>
  <c r="CT90" i="1" s="1"/>
  <c r="AG90" i="1"/>
  <c r="AH90" i="1"/>
  <c r="CV90" i="1" s="1"/>
  <c r="U90" i="1" s="1"/>
  <c r="AI90" i="1"/>
  <c r="AJ90" i="1"/>
  <c r="CX90" i="1" s="1"/>
  <c r="CQ90" i="1"/>
  <c r="P90" i="1" s="1"/>
  <c r="CR90" i="1"/>
  <c r="Q90" i="1" s="1"/>
  <c r="CS90" i="1"/>
  <c r="CU90" i="1"/>
  <c r="CW90" i="1"/>
  <c r="V90" i="1" s="1"/>
  <c r="FR90" i="1"/>
  <c r="GL90" i="1"/>
  <c r="GO90" i="1"/>
  <c r="GP90" i="1"/>
  <c r="GV90" i="1"/>
  <c r="GX90" i="1" s="1"/>
  <c r="I91" i="1"/>
  <c r="T91" i="1"/>
  <c r="U91" i="1"/>
  <c r="AC91" i="1"/>
  <c r="AE91" i="1"/>
  <c r="CS91" i="1" s="1"/>
  <c r="R91" i="1" s="1"/>
  <c r="AF91" i="1"/>
  <c r="AG91" i="1"/>
  <c r="AH91" i="1"/>
  <c r="AI91" i="1"/>
  <c r="CW91" i="1" s="1"/>
  <c r="V91" i="1" s="1"/>
  <c r="AJ91" i="1"/>
  <c r="CT91" i="1"/>
  <c r="S91" i="1" s="1"/>
  <c r="CU91" i="1"/>
  <c r="CV91" i="1"/>
  <c r="CX91" i="1"/>
  <c r="W91" i="1" s="1"/>
  <c r="FR91" i="1"/>
  <c r="GK91" i="1"/>
  <c r="GL91" i="1"/>
  <c r="GO91" i="1"/>
  <c r="GP91" i="1"/>
  <c r="GV91" i="1"/>
  <c r="GX91" i="1" s="1"/>
  <c r="I92" i="1"/>
  <c r="GX92" i="1" s="1"/>
  <c r="R92" i="1"/>
  <c r="S92" i="1"/>
  <c r="W92" i="1"/>
  <c r="AC92" i="1"/>
  <c r="AB92" i="1" s="1"/>
  <c r="AD92" i="1"/>
  <c r="CR92" i="1" s="1"/>
  <c r="Q92" i="1" s="1"/>
  <c r="AE92" i="1"/>
  <c r="AF92" i="1"/>
  <c r="AG92" i="1"/>
  <c r="AH92" i="1"/>
  <c r="CV92" i="1" s="1"/>
  <c r="U92" i="1" s="1"/>
  <c r="AI92" i="1"/>
  <c r="AJ92" i="1"/>
  <c r="CQ92" i="1"/>
  <c r="P92" i="1" s="1"/>
  <c r="CP92" i="1" s="1"/>
  <c r="O92" i="1" s="1"/>
  <c r="CS92" i="1"/>
  <c r="CT92" i="1"/>
  <c r="CU92" i="1"/>
  <c r="T92" i="1" s="1"/>
  <c r="CW92" i="1"/>
  <c r="V92" i="1" s="1"/>
  <c r="CX92" i="1"/>
  <c r="FR92" i="1"/>
  <c r="GK92" i="1"/>
  <c r="GL92" i="1"/>
  <c r="GO92" i="1"/>
  <c r="GP92" i="1"/>
  <c r="GV92" i="1"/>
  <c r="I93" i="1"/>
  <c r="AC93" i="1"/>
  <c r="AB93" i="1" s="1"/>
  <c r="AD93" i="1"/>
  <c r="CR93" i="1" s="1"/>
  <c r="Q93" i="1" s="1"/>
  <c r="AE93" i="1"/>
  <c r="CS93" i="1" s="1"/>
  <c r="R93" i="1" s="1"/>
  <c r="GK93" i="1" s="1"/>
  <c r="AF93" i="1"/>
  <c r="AG93" i="1"/>
  <c r="AH93" i="1"/>
  <c r="CV93" i="1" s="1"/>
  <c r="U93" i="1" s="1"/>
  <c r="AI93" i="1"/>
  <c r="CW93" i="1" s="1"/>
  <c r="V93" i="1" s="1"/>
  <c r="AJ93" i="1"/>
  <c r="CQ93" i="1"/>
  <c r="P93" i="1" s="1"/>
  <c r="CP93" i="1" s="1"/>
  <c r="O93" i="1" s="1"/>
  <c r="CT93" i="1"/>
  <c r="S93" i="1" s="1"/>
  <c r="CU93" i="1"/>
  <c r="T93" i="1" s="1"/>
  <c r="CX93" i="1"/>
  <c r="W93" i="1" s="1"/>
  <c r="FR93" i="1"/>
  <c r="GL93" i="1"/>
  <c r="GO93" i="1"/>
  <c r="GP93" i="1"/>
  <c r="GV93" i="1"/>
  <c r="GX93" i="1" s="1"/>
  <c r="I94" i="1"/>
  <c r="AC94" i="1"/>
  <c r="AB94" i="1" s="1"/>
  <c r="AD94" i="1"/>
  <c r="CR94" i="1" s="1"/>
  <c r="Q94" i="1" s="1"/>
  <c r="AE94" i="1"/>
  <c r="AF94" i="1"/>
  <c r="AG94" i="1"/>
  <c r="CU94" i="1" s="1"/>
  <c r="T94" i="1" s="1"/>
  <c r="AH94" i="1"/>
  <c r="CV94" i="1" s="1"/>
  <c r="U94" i="1" s="1"/>
  <c r="AI94" i="1"/>
  <c r="AJ94" i="1"/>
  <c r="CS94" i="1"/>
  <c r="R94" i="1" s="1"/>
  <c r="GK94" i="1" s="1"/>
  <c r="CT94" i="1"/>
  <c r="S94" i="1" s="1"/>
  <c r="CW94" i="1"/>
  <c r="V94" i="1" s="1"/>
  <c r="CX94" i="1"/>
  <c r="W94" i="1" s="1"/>
  <c r="FR94" i="1"/>
  <c r="GL94" i="1"/>
  <c r="GO94" i="1"/>
  <c r="GP94" i="1"/>
  <c r="GV94" i="1"/>
  <c r="GX94" i="1"/>
  <c r="I95" i="1"/>
  <c r="AC95" i="1"/>
  <c r="CQ95" i="1" s="1"/>
  <c r="P95" i="1" s="1"/>
  <c r="AE95" i="1"/>
  <c r="AD95" i="1" s="1"/>
  <c r="AF95" i="1"/>
  <c r="CT95" i="1" s="1"/>
  <c r="S95" i="1" s="1"/>
  <c r="AG95" i="1"/>
  <c r="CU95" i="1" s="1"/>
  <c r="T95" i="1" s="1"/>
  <c r="AH95" i="1"/>
  <c r="AI95" i="1"/>
  <c r="AJ95" i="1"/>
  <c r="CX95" i="1" s="1"/>
  <c r="W95" i="1" s="1"/>
  <c r="CS95" i="1"/>
  <c r="R95" i="1" s="1"/>
  <c r="GK95" i="1" s="1"/>
  <c r="CV95" i="1"/>
  <c r="U95" i="1" s="1"/>
  <c r="CW95" i="1"/>
  <c r="V95" i="1" s="1"/>
  <c r="FR95" i="1"/>
  <c r="GL95" i="1"/>
  <c r="GO95" i="1"/>
  <c r="GP95" i="1"/>
  <c r="GV95" i="1"/>
  <c r="GX95" i="1"/>
  <c r="I96" i="1"/>
  <c r="AC96" i="1"/>
  <c r="AE96" i="1"/>
  <c r="AD96" i="1" s="1"/>
  <c r="AF96" i="1"/>
  <c r="CT96" i="1" s="1"/>
  <c r="S96" i="1" s="1"/>
  <c r="AG96" i="1"/>
  <c r="AH96" i="1"/>
  <c r="AI96" i="1"/>
  <c r="CW96" i="1" s="1"/>
  <c r="V96" i="1" s="1"/>
  <c r="AJ96" i="1"/>
  <c r="CX96" i="1" s="1"/>
  <c r="W96" i="1" s="1"/>
  <c r="CQ96" i="1"/>
  <c r="P96" i="1" s="1"/>
  <c r="CU96" i="1"/>
  <c r="T96" i="1" s="1"/>
  <c r="CV96" i="1"/>
  <c r="U96" i="1" s="1"/>
  <c r="FR96" i="1"/>
  <c r="GL96" i="1"/>
  <c r="GO96" i="1"/>
  <c r="GP96" i="1"/>
  <c r="GV96" i="1"/>
  <c r="GX96" i="1" s="1"/>
  <c r="I97" i="1"/>
  <c r="AC97" i="1"/>
  <c r="AB97" i="1" s="1"/>
  <c r="AD97" i="1"/>
  <c r="CR97" i="1" s="1"/>
  <c r="Q97" i="1" s="1"/>
  <c r="AE97" i="1"/>
  <c r="CS97" i="1" s="1"/>
  <c r="R97" i="1" s="1"/>
  <c r="GK97" i="1" s="1"/>
  <c r="AF97" i="1"/>
  <c r="AG97" i="1"/>
  <c r="AH97" i="1"/>
  <c r="CV97" i="1" s="1"/>
  <c r="U97" i="1" s="1"/>
  <c r="AI97" i="1"/>
  <c r="CW97" i="1" s="1"/>
  <c r="V97" i="1" s="1"/>
  <c r="AJ97" i="1"/>
  <c r="CQ97" i="1"/>
  <c r="P97" i="1" s="1"/>
  <c r="CT97" i="1"/>
  <c r="S97" i="1" s="1"/>
  <c r="CU97" i="1"/>
  <c r="T97" i="1" s="1"/>
  <c r="CX97" i="1"/>
  <c r="W97" i="1" s="1"/>
  <c r="FR97" i="1"/>
  <c r="GL97" i="1"/>
  <c r="GO97" i="1"/>
  <c r="GP97" i="1"/>
  <c r="GV97" i="1"/>
  <c r="GX97" i="1" s="1"/>
  <c r="I98" i="1"/>
  <c r="AC98" i="1"/>
  <c r="AB98" i="1" s="1"/>
  <c r="AD98" i="1"/>
  <c r="CR98" i="1" s="1"/>
  <c r="Q98" i="1" s="1"/>
  <c r="AE98" i="1"/>
  <c r="AF98" i="1"/>
  <c r="AG98" i="1"/>
  <c r="CU98" i="1" s="1"/>
  <c r="T98" i="1" s="1"/>
  <c r="AH98" i="1"/>
  <c r="CV98" i="1" s="1"/>
  <c r="U98" i="1" s="1"/>
  <c r="AI98" i="1"/>
  <c r="AJ98" i="1"/>
  <c r="CS98" i="1"/>
  <c r="R98" i="1" s="1"/>
  <c r="GK98" i="1" s="1"/>
  <c r="CT98" i="1"/>
  <c r="S98" i="1" s="1"/>
  <c r="CW98" i="1"/>
  <c r="V98" i="1" s="1"/>
  <c r="CX98" i="1"/>
  <c r="W98" i="1" s="1"/>
  <c r="FR98" i="1"/>
  <c r="GL98" i="1"/>
  <c r="GO98" i="1"/>
  <c r="GP98" i="1"/>
  <c r="GV98" i="1"/>
  <c r="GX98" i="1"/>
  <c r="I99" i="1"/>
  <c r="AC99" i="1"/>
  <c r="CQ99" i="1" s="1"/>
  <c r="P99" i="1" s="1"/>
  <c r="AE99" i="1"/>
  <c r="AD99" i="1" s="1"/>
  <c r="AF99" i="1"/>
  <c r="CT99" i="1" s="1"/>
  <c r="S99" i="1" s="1"/>
  <c r="AG99" i="1"/>
  <c r="CU99" i="1" s="1"/>
  <c r="T99" i="1" s="1"/>
  <c r="AH99" i="1"/>
  <c r="AI99" i="1"/>
  <c r="AJ99" i="1"/>
  <c r="CX99" i="1" s="1"/>
  <c r="W99" i="1" s="1"/>
  <c r="CS99" i="1"/>
  <c r="R99" i="1" s="1"/>
  <c r="GK99" i="1" s="1"/>
  <c r="CV99" i="1"/>
  <c r="U99" i="1" s="1"/>
  <c r="CW99" i="1"/>
  <c r="V99" i="1" s="1"/>
  <c r="FR99" i="1"/>
  <c r="GL99" i="1"/>
  <c r="GO99" i="1"/>
  <c r="GP99" i="1"/>
  <c r="GV99" i="1"/>
  <c r="GX99" i="1"/>
  <c r="C100" i="1"/>
  <c r="D100" i="1"/>
  <c r="AC100" i="1"/>
  <c r="AB100" i="1" s="1"/>
  <c r="AD100" i="1"/>
  <c r="CR100" i="1" s="1"/>
  <c r="Q100" i="1" s="1"/>
  <c r="AE100" i="1"/>
  <c r="CS100" i="1" s="1"/>
  <c r="R100" i="1" s="1"/>
  <c r="GK100" i="1" s="1"/>
  <c r="AF100" i="1"/>
  <c r="AG100" i="1"/>
  <c r="AH100" i="1"/>
  <c r="CV100" i="1" s="1"/>
  <c r="U100" i="1" s="1"/>
  <c r="AI100" i="1"/>
  <c r="CW100" i="1" s="1"/>
  <c r="V100" i="1" s="1"/>
  <c r="AJ100" i="1"/>
  <c r="CQ100" i="1"/>
  <c r="P100" i="1" s="1"/>
  <c r="CT100" i="1"/>
  <c r="S100" i="1" s="1"/>
  <c r="CU100" i="1"/>
  <c r="T100" i="1" s="1"/>
  <c r="CX100" i="1"/>
  <c r="W100" i="1" s="1"/>
  <c r="FR100" i="1"/>
  <c r="GL100" i="1"/>
  <c r="GO100" i="1"/>
  <c r="GP100" i="1"/>
  <c r="GV100" i="1"/>
  <c r="GX100" i="1" s="1"/>
  <c r="C101" i="1"/>
  <c r="D101" i="1"/>
  <c r="AC101" i="1"/>
  <c r="CQ101" i="1" s="1"/>
  <c r="P101" i="1" s="1"/>
  <c r="AE101" i="1"/>
  <c r="AF101" i="1"/>
  <c r="AG101" i="1"/>
  <c r="CU101" i="1" s="1"/>
  <c r="T101" i="1" s="1"/>
  <c r="AH101" i="1"/>
  <c r="H68" i="6" s="1"/>
  <c r="AI101" i="1"/>
  <c r="CW101" i="1" s="1"/>
  <c r="V101" i="1" s="1"/>
  <c r="AJ101" i="1"/>
  <c r="CX101" i="1" s="1"/>
  <c r="W101" i="1" s="1"/>
  <c r="CV101" i="1"/>
  <c r="U101" i="1" s="1"/>
  <c r="I68" i="6" s="1"/>
  <c r="FR101" i="1"/>
  <c r="GL101" i="1"/>
  <c r="GO101" i="1"/>
  <c r="GP101" i="1"/>
  <c r="GV101" i="1"/>
  <c r="GX101" i="1"/>
  <c r="I102" i="1"/>
  <c r="AC102" i="1"/>
  <c r="AE102" i="1"/>
  <c r="AD102" i="1" s="1"/>
  <c r="AF102" i="1"/>
  <c r="CT102" i="1" s="1"/>
  <c r="AG102" i="1"/>
  <c r="AH102" i="1"/>
  <c r="AI102" i="1"/>
  <c r="CW102" i="1" s="1"/>
  <c r="AJ102" i="1"/>
  <c r="CX102" i="1" s="1"/>
  <c r="CQ102" i="1"/>
  <c r="CU102" i="1"/>
  <c r="CV102" i="1"/>
  <c r="FR102" i="1"/>
  <c r="GL102" i="1"/>
  <c r="GO102" i="1"/>
  <c r="GP102" i="1"/>
  <c r="GV102" i="1"/>
  <c r="I103" i="1"/>
  <c r="AC103" i="1"/>
  <c r="AD103" i="1"/>
  <c r="CR103" i="1" s="1"/>
  <c r="AE103" i="1"/>
  <c r="CS103" i="1" s="1"/>
  <c r="AF103" i="1"/>
  <c r="AG103" i="1"/>
  <c r="AH103" i="1"/>
  <c r="CV103" i="1" s="1"/>
  <c r="AI103" i="1"/>
  <c r="CW103" i="1" s="1"/>
  <c r="AJ103" i="1"/>
  <c r="CQ103" i="1"/>
  <c r="CT103" i="1"/>
  <c r="CU103" i="1"/>
  <c r="CX103" i="1"/>
  <c r="W103" i="1" s="1"/>
  <c r="FR103" i="1"/>
  <c r="GL103" i="1"/>
  <c r="GO103" i="1"/>
  <c r="GP103" i="1"/>
  <c r="GV103" i="1"/>
  <c r="I104" i="1"/>
  <c r="GX104" i="1" s="1"/>
  <c r="AC104" i="1"/>
  <c r="AD104" i="1"/>
  <c r="CR104" i="1" s="1"/>
  <c r="AE104" i="1"/>
  <c r="AF104" i="1"/>
  <c r="AG104" i="1"/>
  <c r="CU104" i="1" s="1"/>
  <c r="AH104" i="1"/>
  <c r="CV104" i="1" s="1"/>
  <c r="AI104" i="1"/>
  <c r="AJ104" i="1"/>
  <c r="CS104" i="1"/>
  <c r="CT104" i="1"/>
  <c r="CW104" i="1"/>
  <c r="CX104" i="1"/>
  <c r="W104" i="1" s="1"/>
  <c r="FR104" i="1"/>
  <c r="GL104" i="1"/>
  <c r="GO104" i="1"/>
  <c r="GP104" i="1"/>
  <c r="GV104" i="1"/>
  <c r="I105" i="1"/>
  <c r="AC105" i="1"/>
  <c r="AE105" i="1"/>
  <c r="AD105" i="1" s="1"/>
  <c r="AF105" i="1"/>
  <c r="CT105" i="1" s="1"/>
  <c r="AG105" i="1"/>
  <c r="CU105" i="1" s="1"/>
  <c r="AH105" i="1"/>
  <c r="AI105" i="1"/>
  <c r="AJ105" i="1"/>
  <c r="CX105" i="1" s="1"/>
  <c r="CR105" i="1"/>
  <c r="CS105" i="1"/>
  <c r="CV105" i="1"/>
  <c r="CW105" i="1"/>
  <c r="FR105" i="1"/>
  <c r="GL105" i="1"/>
  <c r="GO105" i="1"/>
  <c r="GP105" i="1"/>
  <c r="GV105" i="1"/>
  <c r="I106" i="1"/>
  <c r="T106" i="1" s="1"/>
  <c r="AC106" i="1"/>
  <c r="AD106" i="1"/>
  <c r="AB106" i="1" s="1"/>
  <c r="AE106" i="1"/>
  <c r="CS106" i="1" s="1"/>
  <c r="AF106" i="1"/>
  <c r="CT106" i="1" s="1"/>
  <c r="S106" i="1" s="1"/>
  <c r="AG106" i="1"/>
  <c r="AH106" i="1"/>
  <c r="CV106" i="1" s="1"/>
  <c r="AI106" i="1"/>
  <c r="CW106" i="1" s="1"/>
  <c r="V106" i="1" s="1"/>
  <c r="AJ106" i="1"/>
  <c r="CX106" i="1" s="1"/>
  <c r="W106" i="1" s="1"/>
  <c r="CQ106" i="1"/>
  <c r="CR106" i="1"/>
  <c r="CU106" i="1"/>
  <c r="FR106" i="1"/>
  <c r="GL106" i="1"/>
  <c r="GO106" i="1"/>
  <c r="GP106" i="1"/>
  <c r="GV106" i="1"/>
  <c r="I107" i="1"/>
  <c r="W107" i="1" s="1"/>
  <c r="AC107" i="1"/>
  <c r="AB107" i="1" s="1"/>
  <c r="AD107" i="1"/>
  <c r="CR107" i="1" s="1"/>
  <c r="AE107" i="1"/>
  <c r="CS107" i="1" s="1"/>
  <c r="AF107" i="1"/>
  <c r="AG107" i="1"/>
  <c r="CU107" i="1" s="1"/>
  <c r="AH107" i="1"/>
  <c r="CV107" i="1" s="1"/>
  <c r="AI107" i="1"/>
  <c r="CW107" i="1" s="1"/>
  <c r="AJ107" i="1"/>
  <c r="CQ107" i="1"/>
  <c r="CT107" i="1"/>
  <c r="CX107" i="1"/>
  <c r="FR107" i="1"/>
  <c r="GL107" i="1"/>
  <c r="GO107" i="1"/>
  <c r="GP107" i="1"/>
  <c r="GV107" i="1"/>
  <c r="I108" i="1"/>
  <c r="GX108" i="1" s="1"/>
  <c r="AC108" i="1"/>
  <c r="CQ108" i="1" s="1"/>
  <c r="AD108" i="1"/>
  <c r="CR108" i="1" s="1"/>
  <c r="AE108" i="1"/>
  <c r="AF108" i="1"/>
  <c r="CT108" i="1" s="1"/>
  <c r="AG108" i="1"/>
  <c r="CU108" i="1" s="1"/>
  <c r="AH108" i="1"/>
  <c r="CV108" i="1" s="1"/>
  <c r="AI108" i="1"/>
  <c r="AJ108" i="1"/>
  <c r="CX108" i="1" s="1"/>
  <c r="CS108" i="1"/>
  <c r="CW108" i="1"/>
  <c r="FR108" i="1"/>
  <c r="GL108" i="1"/>
  <c r="GO108" i="1"/>
  <c r="GP108" i="1"/>
  <c r="GV108" i="1"/>
  <c r="I109" i="1"/>
  <c r="GX109" i="1" s="1"/>
  <c r="AB109" i="1"/>
  <c r="AC109" i="1"/>
  <c r="CQ109" i="1" s="1"/>
  <c r="AE109" i="1"/>
  <c r="AD109" i="1" s="1"/>
  <c r="AF109" i="1"/>
  <c r="CT109" i="1" s="1"/>
  <c r="S109" i="1" s="1"/>
  <c r="AG109" i="1"/>
  <c r="CU109" i="1" s="1"/>
  <c r="AH109" i="1"/>
  <c r="AI109" i="1"/>
  <c r="AJ109" i="1"/>
  <c r="CX109" i="1" s="1"/>
  <c r="W109" i="1" s="1"/>
  <c r="CR109" i="1"/>
  <c r="CV109" i="1"/>
  <c r="CW109" i="1"/>
  <c r="FR109" i="1"/>
  <c r="GL109" i="1"/>
  <c r="GO109" i="1"/>
  <c r="GP109" i="1"/>
  <c r="GV109" i="1"/>
  <c r="I110" i="1"/>
  <c r="T110" i="1" s="1"/>
  <c r="AC110" i="1"/>
  <c r="AE110" i="1"/>
  <c r="CS110" i="1" s="1"/>
  <c r="AF110" i="1"/>
  <c r="CT110" i="1" s="1"/>
  <c r="AG110" i="1"/>
  <c r="AH110" i="1"/>
  <c r="AI110" i="1"/>
  <c r="CW110" i="1" s="1"/>
  <c r="AJ110" i="1"/>
  <c r="CX110" i="1" s="1"/>
  <c r="CQ110" i="1"/>
  <c r="CU110" i="1"/>
  <c r="CV110" i="1"/>
  <c r="FR110" i="1"/>
  <c r="GL110" i="1"/>
  <c r="GO110" i="1"/>
  <c r="GP110" i="1"/>
  <c r="GV110" i="1"/>
  <c r="I111" i="1"/>
  <c r="S111" i="1" s="1"/>
  <c r="AC111" i="1"/>
  <c r="CQ111" i="1" s="1"/>
  <c r="AD111" i="1"/>
  <c r="CR111" i="1" s="1"/>
  <c r="AE111" i="1"/>
  <c r="CS111" i="1" s="1"/>
  <c r="AF111" i="1"/>
  <c r="AG111" i="1"/>
  <c r="CU111" i="1" s="1"/>
  <c r="AH111" i="1"/>
  <c r="CV111" i="1" s="1"/>
  <c r="AI111" i="1"/>
  <c r="CW111" i="1" s="1"/>
  <c r="AJ111" i="1"/>
  <c r="CT111" i="1"/>
  <c r="CX111" i="1"/>
  <c r="FR111" i="1"/>
  <c r="GL111" i="1"/>
  <c r="GO111" i="1"/>
  <c r="GP111" i="1"/>
  <c r="GV111" i="1"/>
  <c r="I112" i="1"/>
  <c r="V112" i="1" s="1"/>
  <c r="AC112" i="1"/>
  <c r="CQ112" i="1" s="1"/>
  <c r="AD112" i="1"/>
  <c r="CR112" i="1" s="1"/>
  <c r="AE112" i="1"/>
  <c r="AF112" i="1"/>
  <c r="AG112" i="1"/>
  <c r="CU112" i="1" s="1"/>
  <c r="AH112" i="1"/>
  <c r="CV112" i="1" s="1"/>
  <c r="AI112" i="1"/>
  <c r="AJ112" i="1"/>
  <c r="CS112" i="1"/>
  <c r="CT112" i="1"/>
  <c r="CW112" i="1"/>
  <c r="CX112" i="1"/>
  <c r="FR112" i="1"/>
  <c r="GL112" i="1"/>
  <c r="GO112" i="1"/>
  <c r="GP112" i="1"/>
  <c r="GV112" i="1"/>
  <c r="I113" i="1"/>
  <c r="GX113" i="1" s="1"/>
  <c r="AC113" i="1"/>
  <c r="CQ113" i="1" s="1"/>
  <c r="AE113" i="1"/>
  <c r="AD113" i="1" s="1"/>
  <c r="CR113" i="1" s="1"/>
  <c r="AF113" i="1"/>
  <c r="AG113" i="1"/>
  <c r="CU113" i="1" s="1"/>
  <c r="T113" i="1" s="1"/>
  <c r="AH113" i="1"/>
  <c r="AI113" i="1"/>
  <c r="CW113" i="1" s="1"/>
  <c r="AJ113" i="1"/>
  <c r="CS113" i="1"/>
  <c r="R113" i="1" s="1"/>
  <c r="GK113" i="1" s="1"/>
  <c r="CT113" i="1"/>
  <c r="CV113" i="1"/>
  <c r="CX113" i="1"/>
  <c r="FR113" i="1"/>
  <c r="GL113" i="1"/>
  <c r="GO113" i="1"/>
  <c r="GP113" i="1"/>
  <c r="GV113" i="1"/>
  <c r="I114" i="1"/>
  <c r="P114" i="1" s="1"/>
  <c r="AC114" i="1"/>
  <c r="AE114" i="1"/>
  <c r="AD114" i="1" s="1"/>
  <c r="AF114" i="1"/>
  <c r="CT114" i="1" s="1"/>
  <c r="AG114" i="1"/>
  <c r="AH114" i="1"/>
  <c r="CV114" i="1" s="1"/>
  <c r="AI114" i="1"/>
  <c r="CW114" i="1" s="1"/>
  <c r="AJ114" i="1"/>
  <c r="CX114" i="1" s="1"/>
  <c r="CQ114" i="1"/>
  <c r="CS114" i="1"/>
  <c r="CU114" i="1"/>
  <c r="FR114" i="1"/>
  <c r="GL114" i="1"/>
  <c r="GN114" i="1"/>
  <c r="GP114" i="1"/>
  <c r="GV114" i="1"/>
  <c r="I115" i="1"/>
  <c r="S115" i="1" s="1"/>
  <c r="AC115" i="1"/>
  <c r="AE115" i="1"/>
  <c r="CS115" i="1" s="1"/>
  <c r="AF115" i="1"/>
  <c r="AG115" i="1"/>
  <c r="AH115" i="1"/>
  <c r="AI115" i="1"/>
  <c r="CW115" i="1" s="1"/>
  <c r="AJ115" i="1"/>
  <c r="CT115" i="1"/>
  <c r="CU115" i="1"/>
  <c r="CV115" i="1"/>
  <c r="CX115" i="1"/>
  <c r="FR115" i="1"/>
  <c r="GL115" i="1"/>
  <c r="GN115" i="1"/>
  <c r="GP115" i="1"/>
  <c r="GV115" i="1"/>
  <c r="I116" i="1"/>
  <c r="T116" i="1" s="1"/>
  <c r="AC116" i="1"/>
  <c r="AD116" i="1"/>
  <c r="CR116" i="1" s="1"/>
  <c r="AE116" i="1"/>
  <c r="AF116" i="1"/>
  <c r="AB116" i="1" s="1"/>
  <c r="AG116" i="1"/>
  <c r="AH116" i="1"/>
  <c r="CV116" i="1" s="1"/>
  <c r="AI116" i="1"/>
  <c r="AJ116" i="1"/>
  <c r="CX116" i="1" s="1"/>
  <c r="CQ116" i="1"/>
  <c r="CS116" i="1"/>
  <c r="CT116" i="1"/>
  <c r="CU116" i="1"/>
  <c r="CW116" i="1"/>
  <c r="FR116" i="1"/>
  <c r="GL116" i="1"/>
  <c r="GN116" i="1"/>
  <c r="GP116" i="1"/>
  <c r="GV116" i="1"/>
  <c r="I117" i="1"/>
  <c r="GX117" i="1" s="1"/>
  <c r="AC117" i="1"/>
  <c r="AE117" i="1"/>
  <c r="AD117" i="1" s="1"/>
  <c r="CR117" i="1" s="1"/>
  <c r="AF117" i="1"/>
  <c r="AG117" i="1"/>
  <c r="CU117" i="1" s="1"/>
  <c r="T117" i="1" s="1"/>
  <c r="AH117" i="1"/>
  <c r="AI117" i="1"/>
  <c r="CW117" i="1" s="1"/>
  <c r="AJ117" i="1"/>
  <c r="CS117" i="1"/>
  <c r="R117" i="1" s="1"/>
  <c r="GK117" i="1" s="1"/>
  <c r="CT117" i="1"/>
  <c r="CV117" i="1"/>
  <c r="CX117" i="1"/>
  <c r="FR117" i="1"/>
  <c r="GL117" i="1"/>
  <c r="GN117" i="1"/>
  <c r="GP117" i="1"/>
  <c r="GV117" i="1"/>
  <c r="I118" i="1"/>
  <c r="P118" i="1" s="1"/>
  <c r="AC118" i="1"/>
  <c r="AE118" i="1"/>
  <c r="AD118" i="1" s="1"/>
  <c r="AF118" i="1"/>
  <c r="CT118" i="1" s="1"/>
  <c r="AG118" i="1"/>
  <c r="AH118" i="1"/>
  <c r="CV118" i="1" s="1"/>
  <c r="AI118" i="1"/>
  <c r="AJ118" i="1"/>
  <c r="CX118" i="1" s="1"/>
  <c r="CQ118" i="1"/>
  <c r="CS118" i="1"/>
  <c r="CU118" i="1"/>
  <c r="CW118" i="1"/>
  <c r="FR118" i="1"/>
  <c r="GL118" i="1"/>
  <c r="GO118" i="1"/>
  <c r="GP118" i="1"/>
  <c r="GV118" i="1"/>
  <c r="I119" i="1"/>
  <c r="AC119" i="1"/>
  <c r="AE119" i="1"/>
  <c r="CS119" i="1" s="1"/>
  <c r="AF119" i="1"/>
  <c r="AG119" i="1"/>
  <c r="AH119" i="1"/>
  <c r="AI119" i="1"/>
  <c r="CW119" i="1" s="1"/>
  <c r="AJ119" i="1"/>
  <c r="CT119" i="1"/>
  <c r="S119" i="1" s="1"/>
  <c r="CU119" i="1"/>
  <c r="CV119" i="1"/>
  <c r="CX119" i="1"/>
  <c r="FR119" i="1"/>
  <c r="GL119" i="1"/>
  <c r="GO119" i="1"/>
  <c r="GP119" i="1"/>
  <c r="GV119" i="1"/>
  <c r="GX119" i="1" s="1"/>
  <c r="I120" i="1"/>
  <c r="AC120" i="1"/>
  <c r="AB120" i="1" s="1"/>
  <c r="AD120" i="1"/>
  <c r="CR120" i="1" s="1"/>
  <c r="AE120" i="1"/>
  <c r="AF120" i="1"/>
  <c r="AG120" i="1"/>
  <c r="AH120" i="1"/>
  <c r="CV120" i="1" s="1"/>
  <c r="AI120" i="1"/>
  <c r="AJ120" i="1"/>
  <c r="CQ120" i="1"/>
  <c r="CS120" i="1"/>
  <c r="CT120" i="1"/>
  <c r="CU120" i="1"/>
  <c r="T120" i="1" s="1"/>
  <c r="CW120" i="1"/>
  <c r="CX120" i="1"/>
  <c r="FR120" i="1"/>
  <c r="GL120" i="1"/>
  <c r="GO120" i="1"/>
  <c r="GP120" i="1"/>
  <c r="GV120" i="1"/>
  <c r="GX120" i="1"/>
  <c r="I121" i="1"/>
  <c r="AC121" i="1"/>
  <c r="AE121" i="1"/>
  <c r="AD121" i="1" s="1"/>
  <c r="CR121" i="1" s="1"/>
  <c r="AF121" i="1"/>
  <c r="AG121" i="1"/>
  <c r="CU121" i="1" s="1"/>
  <c r="T121" i="1" s="1"/>
  <c r="AH121" i="1"/>
  <c r="AI121" i="1"/>
  <c r="AJ121" i="1"/>
  <c r="CS121" i="1"/>
  <c r="R121" i="1" s="1"/>
  <c r="GK121" i="1" s="1"/>
  <c r="CT121" i="1"/>
  <c r="CV121" i="1"/>
  <c r="CW121" i="1"/>
  <c r="CX121" i="1"/>
  <c r="W121" i="1" s="1"/>
  <c r="FR121" i="1"/>
  <c r="GL121" i="1"/>
  <c r="GO121" i="1"/>
  <c r="GP121" i="1"/>
  <c r="GV121" i="1"/>
  <c r="I122" i="1"/>
  <c r="GX122" i="1" s="1"/>
  <c r="AC122" i="1"/>
  <c r="AE122" i="1"/>
  <c r="AD122" i="1" s="1"/>
  <c r="AF122" i="1"/>
  <c r="CT122" i="1" s="1"/>
  <c r="AG122" i="1"/>
  <c r="AH122" i="1"/>
  <c r="AI122" i="1"/>
  <c r="AJ122" i="1"/>
  <c r="CX122" i="1" s="1"/>
  <c r="CQ122" i="1"/>
  <c r="P122" i="1" s="1"/>
  <c r="CS122" i="1"/>
  <c r="CU122" i="1"/>
  <c r="CV122" i="1"/>
  <c r="CW122" i="1"/>
  <c r="V122" i="1" s="1"/>
  <c r="FR122" i="1"/>
  <c r="GL122" i="1"/>
  <c r="GO122" i="1"/>
  <c r="GP122" i="1"/>
  <c r="GV122" i="1"/>
  <c r="I123" i="1"/>
  <c r="AC123" i="1"/>
  <c r="AE123" i="1"/>
  <c r="CS123" i="1" s="1"/>
  <c r="AF123" i="1"/>
  <c r="AG123" i="1"/>
  <c r="AH123" i="1"/>
  <c r="AI123" i="1"/>
  <c r="CW123" i="1" s="1"/>
  <c r="AJ123" i="1"/>
  <c r="CT123" i="1"/>
  <c r="S123" i="1" s="1"/>
  <c r="CU123" i="1"/>
  <c r="CV123" i="1"/>
  <c r="CX123" i="1"/>
  <c r="FR123" i="1"/>
  <c r="GL123" i="1"/>
  <c r="GO123" i="1"/>
  <c r="GP123" i="1"/>
  <c r="GV123" i="1"/>
  <c r="GX123" i="1" s="1"/>
  <c r="I124" i="1"/>
  <c r="AC124" i="1"/>
  <c r="AB124" i="1" s="1"/>
  <c r="AD124" i="1"/>
  <c r="CR124" i="1" s="1"/>
  <c r="AE124" i="1"/>
  <c r="AF124" i="1"/>
  <c r="AG124" i="1"/>
  <c r="AH124" i="1"/>
  <c r="CV124" i="1" s="1"/>
  <c r="AI124" i="1"/>
  <c r="AJ124" i="1"/>
  <c r="CQ124" i="1"/>
  <c r="CS124" i="1"/>
  <c r="CT124" i="1"/>
  <c r="CU124" i="1"/>
  <c r="T124" i="1" s="1"/>
  <c r="CW124" i="1"/>
  <c r="CX124" i="1"/>
  <c r="FR124" i="1"/>
  <c r="GL124" i="1"/>
  <c r="GO124" i="1"/>
  <c r="GP124" i="1"/>
  <c r="GV124" i="1"/>
  <c r="GX124" i="1"/>
  <c r="I125" i="1"/>
  <c r="GX125" i="1" s="1"/>
  <c r="AC125" i="1"/>
  <c r="AE125" i="1"/>
  <c r="AD125" i="1" s="1"/>
  <c r="CR125" i="1" s="1"/>
  <c r="AF125" i="1"/>
  <c r="AG125" i="1"/>
  <c r="CU125" i="1" s="1"/>
  <c r="T125" i="1" s="1"/>
  <c r="AH125" i="1"/>
  <c r="AI125" i="1"/>
  <c r="AJ125" i="1"/>
  <c r="CS125" i="1"/>
  <c r="R125" i="1" s="1"/>
  <c r="GK125" i="1" s="1"/>
  <c r="CT125" i="1"/>
  <c r="CV125" i="1"/>
  <c r="CW125" i="1"/>
  <c r="CX125" i="1"/>
  <c r="W125" i="1" s="1"/>
  <c r="FR125" i="1"/>
  <c r="GL125" i="1"/>
  <c r="GO125" i="1"/>
  <c r="GP125" i="1"/>
  <c r="GV125" i="1"/>
  <c r="I126" i="1"/>
  <c r="GX126" i="1" s="1"/>
  <c r="AC126" i="1"/>
  <c r="AE126" i="1"/>
  <c r="AD126" i="1" s="1"/>
  <c r="AF126" i="1"/>
  <c r="CT126" i="1" s="1"/>
  <c r="AG126" i="1"/>
  <c r="AH126" i="1"/>
  <c r="AI126" i="1"/>
  <c r="AJ126" i="1"/>
  <c r="CX126" i="1" s="1"/>
  <c r="CQ126" i="1"/>
  <c r="P126" i="1" s="1"/>
  <c r="CS126" i="1"/>
  <c r="CU126" i="1"/>
  <c r="CV126" i="1"/>
  <c r="CW126" i="1"/>
  <c r="V126" i="1" s="1"/>
  <c r="FR126" i="1"/>
  <c r="GL126" i="1"/>
  <c r="GO126" i="1"/>
  <c r="GP126" i="1"/>
  <c r="GV126" i="1"/>
  <c r="I127" i="1"/>
  <c r="AC127" i="1"/>
  <c r="AE127" i="1"/>
  <c r="CS127" i="1" s="1"/>
  <c r="AF127" i="1"/>
  <c r="AG127" i="1"/>
  <c r="AH127" i="1"/>
  <c r="AI127" i="1"/>
  <c r="CW127" i="1" s="1"/>
  <c r="AJ127" i="1"/>
  <c r="CT127" i="1"/>
  <c r="CU127" i="1"/>
  <c r="CV127" i="1"/>
  <c r="CX127" i="1"/>
  <c r="FR127" i="1"/>
  <c r="GL127" i="1"/>
  <c r="GO127" i="1"/>
  <c r="GP127" i="1"/>
  <c r="GV127" i="1"/>
  <c r="I128" i="1"/>
  <c r="AC128" i="1"/>
  <c r="AB128" i="1" s="1"/>
  <c r="AD128" i="1"/>
  <c r="CR128" i="1" s="1"/>
  <c r="AE128" i="1"/>
  <c r="AF128" i="1"/>
  <c r="AG128" i="1"/>
  <c r="AH128" i="1"/>
  <c r="CV128" i="1" s="1"/>
  <c r="AI128" i="1"/>
  <c r="AJ128" i="1"/>
  <c r="CQ128" i="1"/>
  <c r="CS128" i="1"/>
  <c r="CT128" i="1"/>
  <c r="CU128" i="1"/>
  <c r="CW128" i="1"/>
  <c r="CX128" i="1"/>
  <c r="FR128" i="1"/>
  <c r="GL128" i="1"/>
  <c r="GO128" i="1"/>
  <c r="GP128" i="1"/>
  <c r="GV128" i="1"/>
  <c r="GX128" i="1"/>
  <c r="I129" i="1"/>
  <c r="AC129" i="1"/>
  <c r="AE129" i="1"/>
  <c r="AD129" i="1" s="1"/>
  <c r="CR129" i="1" s="1"/>
  <c r="AF129" i="1"/>
  <c r="AG129" i="1"/>
  <c r="CU129" i="1" s="1"/>
  <c r="T129" i="1" s="1"/>
  <c r="AH129" i="1"/>
  <c r="AI129" i="1"/>
  <c r="AJ129" i="1"/>
  <c r="CS129" i="1"/>
  <c r="R129" i="1" s="1"/>
  <c r="GK129" i="1" s="1"/>
  <c r="CT129" i="1"/>
  <c r="CV129" i="1"/>
  <c r="CW129" i="1"/>
  <c r="CX129" i="1"/>
  <c r="W129" i="1" s="1"/>
  <c r="FR129" i="1"/>
  <c r="GL129" i="1"/>
  <c r="GO129" i="1"/>
  <c r="GP129" i="1"/>
  <c r="GV129" i="1"/>
  <c r="C130" i="1"/>
  <c r="D130" i="1"/>
  <c r="AC130" i="1"/>
  <c r="CQ130" i="1" s="1"/>
  <c r="P130" i="1" s="1"/>
  <c r="AE130" i="1"/>
  <c r="CS130" i="1" s="1"/>
  <c r="R130" i="1" s="1"/>
  <c r="GK130" i="1" s="1"/>
  <c r="AF130" i="1"/>
  <c r="AG130" i="1"/>
  <c r="AH130" i="1"/>
  <c r="AI130" i="1"/>
  <c r="CW130" i="1" s="1"/>
  <c r="V130" i="1" s="1"/>
  <c r="AJ130" i="1"/>
  <c r="CT130" i="1"/>
  <c r="S130" i="1" s="1"/>
  <c r="CU130" i="1"/>
  <c r="T130" i="1" s="1"/>
  <c r="CV130" i="1"/>
  <c r="U130" i="1" s="1"/>
  <c r="CX130" i="1"/>
  <c r="W130" i="1" s="1"/>
  <c r="FR130" i="1"/>
  <c r="GL130" i="1"/>
  <c r="GO130" i="1"/>
  <c r="GP130" i="1"/>
  <c r="GV130" i="1"/>
  <c r="GX130" i="1" s="1"/>
  <c r="C131" i="1"/>
  <c r="D131" i="1"/>
  <c r="AC131" i="1"/>
  <c r="CQ131" i="1" s="1"/>
  <c r="P131" i="1" s="1"/>
  <c r="AE131" i="1"/>
  <c r="AD131" i="1" s="1"/>
  <c r="CR131" i="1" s="1"/>
  <c r="Q131" i="1" s="1"/>
  <c r="AF131" i="1"/>
  <c r="AG131" i="1"/>
  <c r="CU131" i="1" s="1"/>
  <c r="T131" i="1" s="1"/>
  <c r="AH131" i="1"/>
  <c r="AI131" i="1"/>
  <c r="AJ131" i="1"/>
  <c r="CS131" i="1"/>
  <c r="R131" i="1" s="1"/>
  <c r="GK131" i="1" s="1"/>
  <c r="CT131" i="1"/>
  <c r="S131" i="1" s="1"/>
  <c r="CV131" i="1"/>
  <c r="U131" i="1" s="1"/>
  <c r="CW131" i="1"/>
  <c r="V131" i="1" s="1"/>
  <c r="CX131" i="1"/>
  <c r="W131" i="1" s="1"/>
  <c r="FR131" i="1"/>
  <c r="GL131" i="1"/>
  <c r="GO131" i="1"/>
  <c r="GP131" i="1"/>
  <c r="GV131" i="1"/>
  <c r="GX131" i="1"/>
  <c r="I132" i="1"/>
  <c r="AC132" i="1"/>
  <c r="AE132" i="1"/>
  <c r="AD132" i="1" s="1"/>
  <c r="AF132" i="1"/>
  <c r="CT132" i="1" s="1"/>
  <c r="S132" i="1" s="1"/>
  <c r="AG132" i="1"/>
  <c r="AH132" i="1"/>
  <c r="AI132" i="1"/>
  <c r="AJ132" i="1"/>
  <c r="CX132" i="1" s="1"/>
  <c r="W132" i="1" s="1"/>
  <c r="CQ132" i="1"/>
  <c r="P132" i="1" s="1"/>
  <c r="CS132" i="1"/>
  <c r="R132" i="1" s="1"/>
  <c r="GK132" i="1" s="1"/>
  <c r="CU132" i="1"/>
  <c r="T132" i="1" s="1"/>
  <c r="CV132" i="1"/>
  <c r="U132" i="1" s="1"/>
  <c r="CW132" i="1"/>
  <c r="V132" i="1" s="1"/>
  <c r="FR132" i="1"/>
  <c r="GL132" i="1"/>
  <c r="GO132" i="1"/>
  <c r="GP132" i="1"/>
  <c r="GV132" i="1"/>
  <c r="GX132" i="1"/>
  <c r="I133" i="1"/>
  <c r="AC133" i="1"/>
  <c r="AE133" i="1"/>
  <c r="CS133" i="1" s="1"/>
  <c r="R133" i="1" s="1"/>
  <c r="GK133" i="1" s="1"/>
  <c r="AF133" i="1"/>
  <c r="AG133" i="1"/>
  <c r="AH133" i="1"/>
  <c r="AI133" i="1"/>
  <c r="CW133" i="1" s="1"/>
  <c r="V133" i="1" s="1"/>
  <c r="AJ133" i="1"/>
  <c r="CQ133" i="1"/>
  <c r="P133" i="1" s="1"/>
  <c r="CT133" i="1"/>
  <c r="S133" i="1" s="1"/>
  <c r="CU133" i="1"/>
  <c r="T133" i="1" s="1"/>
  <c r="CV133" i="1"/>
  <c r="U133" i="1" s="1"/>
  <c r="CX133" i="1"/>
  <c r="W133" i="1" s="1"/>
  <c r="FR133" i="1"/>
  <c r="GL133" i="1"/>
  <c r="GO133" i="1"/>
  <c r="GP133" i="1"/>
  <c r="GV133" i="1"/>
  <c r="GX133" i="1" s="1"/>
  <c r="I134" i="1"/>
  <c r="AC134" i="1"/>
  <c r="AB134" i="1" s="1"/>
  <c r="AD134" i="1"/>
  <c r="CR134" i="1" s="1"/>
  <c r="Q134" i="1" s="1"/>
  <c r="AE134" i="1"/>
  <c r="AF134" i="1"/>
  <c r="AG134" i="1"/>
  <c r="AH134" i="1"/>
  <c r="CV134" i="1" s="1"/>
  <c r="U134" i="1" s="1"/>
  <c r="AI134" i="1"/>
  <c r="AJ134" i="1"/>
  <c r="CQ134" i="1"/>
  <c r="P134" i="1" s="1"/>
  <c r="CP134" i="1" s="1"/>
  <c r="O134" i="1" s="1"/>
  <c r="CS134" i="1"/>
  <c r="R134" i="1" s="1"/>
  <c r="GK134" i="1" s="1"/>
  <c r="CT134" i="1"/>
  <c r="S134" i="1" s="1"/>
  <c r="CU134" i="1"/>
  <c r="T134" i="1" s="1"/>
  <c r="CW134" i="1"/>
  <c r="V134" i="1" s="1"/>
  <c r="CX134" i="1"/>
  <c r="W134" i="1" s="1"/>
  <c r="FR134" i="1"/>
  <c r="GL134" i="1"/>
  <c r="GO134" i="1"/>
  <c r="GP134" i="1"/>
  <c r="GV134" i="1"/>
  <c r="GX134" i="1"/>
  <c r="I135" i="1"/>
  <c r="AC135" i="1"/>
  <c r="CQ135" i="1" s="1"/>
  <c r="P135" i="1" s="1"/>
  <c r="AE135" i="1"/>
  <c r="AD135" i="1" s="1"/>
  <c r="CR135" i="1" s="1"/>
  <c r="Q135" i="1" s="1"/>
  <c r="AF135" i="1"/>
  <c r="AG135" i="1"/>
  <c r="CU135" i="1" s="1"/>
  <c r="T135" i="1" s="1"/>
  <c r="AH135" i="1"/>
  <c r="AI135" i="1"/>
  <c r="AJ135" i="1"/>
  <c r="CS135" i="1"/>
  <c r="R135" i="1" s="1"/>
  <c r="GK135" i="1" s="1"/>
  <c r="CT135" i="1"/>
  <c r="S135" i="1" s="1"/>
  <c r="CV135" i="1"/>
  <c r="U135" i="1" s="1"/>
  <c r="CW135" i="1"/>
  <c r="V135" i="1" s="1"/>
  <c r="CX135" i="1"/>
  <c r="W135" i="1" s="1"/>
  <c r="FR135" i="1"/>
  <c r="GL135" i="1"/>
  <c r="GO135" i="1"/>
  <c r="GP135" i="1"/>
  <c r="GV135" i="1"/>
  <c r="GX135" i="1"/>
  <c r="I136" i="1"/>
  <c r="AC136" i="1"/>
  <c r="AE136" i="1"/>
  <c r="AD136" i="1" s="1"/>
  <c r="AF136" i="1"/>
  <c r="CT136" i="1" s="1"/>
  <c r="S136" i="1" s="1"/>
  <c r="AG136" i="1"/>
  <c r="AH136" i="1"/>
  <c r="AI136" i="1"/>
  <c r="AJ136" i="1"/>
  <c r="CX136" i="1" s="1"/>
  <c r="W136" i="1" s="1"/>
  <c r="CQ136" i="1"/>
  <c r="P136" i="1" s="1"/>
  <c r="CS136" i="1"/>
  <c r="R136" i="1" s="1"/>
  <c r="GK136" i="1" s="1"/>
  <c r="CU136" i="1"/>
  <c r="T136" i="1" s="1"/>
  <c r="CV136" i="1"/>
  <c r="U136" i="1" s="1"/>
  <c r="CW136" i="1"/>
  <c r="V136" i="1" s="1"/>
  <c r="FR136" i="1"/>
  <c r="GL136" i="1"/>
  <c r="GO136" i="1"/>
  <c r="GP136" i="1"/>
  <c r="GV136" i="1"/>
  <c r="GX136" i="1"/>
  <c r="I137" i="1"/>
  <c r="AC137" i="1"/>
  <c r="AE137" i="1"/>
  <c r="CS137" i="1" s="1"/>
  <c r="R137" i="1" s="1"/>
  <c r="GK137" i="1" s="1"/>
  <c r="AF137" i="1"/>
  <c r="AG137" i="1"/>
  <c r="AH137" i="1"/>
  <c r="AI137" i="1"/>
  <c r="CW137" i="1" s="1"/>
  <c r="V137" i="1" s="1"/>
  <c r="AJ137" i="1"/>
  <c r="CQ137" i="1"/>
  <c r="P137" i="1" s="1"/>
  <c r="CT137" i="1"/>
  <c r="S137" i="1" s="1"/>
  <c r="CU137" i="1"/>
  <c r="T137" i="1" s="1"/>
  <c r="CV137" i="1"/>
  <c r="U137" i="1" s="1"/>
  <c r="CX137" i="1"/>
  <c r="W137" i="1" s="1"/>
  <c r="FR137" i="1"/>
  <c r="GL137" i="1"/>
  <c r="GO137" i="1"/>
  <c r="GP137" i="1"/>
  <c r="GV137" i="1"/>
  <c r="GX137" i="1" s="1"/>
  <c r="I138" i="1"/>
  <c r="AC138" i="1"/>
  <c r="AB138" i="1" s="1"/>
  <c r="AD138" i="1"/>
  <c r="CR138" i="1" s="1"/>
  <c r="Q138" i="1" s="1"/>
  <c r="AE138" i="1"/>
  <c r="AF138" i="1"/>
  <c r="AG138" i="1"/>
  <c r="AH138" i="1"/>
  <c r="CV138" i="1" s="1"/>
  <c r="U138" i="1" s="1"/>
  <c r="AI138" i="1"/>
  <c r="AJ138" i="1"/>
  <c r="CQ138" i="1"/>
  <c r="P138" i="1" s="1"/>
  <c r="CP138" i="1" s="1"/>
  <c r="O138" i="1" s="1"/>
  <c r="CS138" i="1"/>
  <c r="R138" i="1" s="1"/>
  <c r="GK138" i="1" s="1"/>
  <c r="CT138" i="1"/>
  <c r="S138" i="1" s="1"/>
  <c r="CU138" i="1"/>
  <c r="T138" i="1" s="1"/>
  <c r="CW138" i="1"/>
  <c r="V138" i="1" s="1"/>
  <c r="CX138" i="1"/>
  <c r="W138" i="1" s="1"/>
  <c r="FR138" i="1"/>
  <c r="GL138" i="1"/>
  <c r="GO138" i="1"/>
  <c r="GP138" i="1"/>
  <c r="GV138" i="1"/>
  <c r="GX138" i="1"/>
  <c r="I139" i="1"/>
  <c r="S139" i="1"/>
  <c r="W139" i="1"/>
  <c r="AC139" i="1"/>
  <c r="AE139" i="1"/>
  <c r="AD139" i="1" s="1"/>
  <c r="CR139" i="1" s="1"/>
  <c r="Q139" i="1" s="1"/>
  <c r="AF139" i="1"/>
  <c r="AG139" i="1"/>
  <c r="CU139" i="1" s="1"/>
  <c r="T139" i="1" s="1"/>
  <c r="AH139" i="1"/>
  <c r="AI139" i="1"/>
  <c r="AJ139" i="1"/>
  <c r="CS139" i="1"/>
  <c r="R139" i="1" s="1"/>
  <c r="CT139" i="1"/>
  <c r="CV139" i="1"/>
  <c r="U139" i="1" s="1"/>
  <c r="CW139" i="1"/>
  <c r="V139" i="1" s="1"/>
  <c r="CX139" i="1"/>
  <c r="FR139" i="1"/>
  <c r="GK139" i="1"/>
  <c r="GL139" i="1"/>
  <c r="GO139" i="1"/>
  <c r="GP139" i="1"/>
  <c r="GV139" i="1"/>
  <c r="GX139" i="1"/>
  <c r="I140" i="1"/>
  <c r="AB140" i="1"/>
  <c r="AC140" i="1"/>
  <c r="AE140" i="1"/>
  <c r="AD140" i="1" s="1"/>
  <c r="CR140" i="1" s="1"/>
  <c r="AF140" i="1"/>
  <c r="CT140" i="1" s="1"/>
  <c r="S140" i="1" s="1"/>
  <c r="AG140" i="1"/>
  <c r="AH140" i="1"/>
  <c r="AI140" i="1"/>
  <c r="AJ140" i="1"/>
  <c r="CX140" i="1" s="1"/>
  <c r="W140" i="1" s="1"/>
  <c r="CQ140" i="1"/>
  <c r="P140" i="1" s="1"/>
  <c r="CS140" i="1"/>
  <c r="R140" i="1" s="1"/>
  <c r="GK140" i="1" s="1"/>
  <c r="CU140" i="1"/>
  <c r="CV140" i="1"/>
  <c r="U140" i="1" s="1"/>
  <c r="CW140" i="1"/>
  <c r="V140" i="1" s="1"/>
  <c r="FR140" i="1"/>
  <c r="GL140" i="1"/>
  <c r="GO140" i="1"/>
  <c r="GP140" i="1"/>
  <c r="GV140" i="1"/>
  <c r="GX140" i="1"/>
  <c r="I141" i="1"/>
  <c r="Q141" i="1"/>
  <c r="T141" i="1"/>
  <c r="AC141" i="1"/>
  <c r="AB141" i="1" s="1"/>
  <c r="AD141" i="1"/>
  <c r="AE141" i="1"/>
  <c r="CS141" i="1" s="1"/>
  <c r="R141" i="1" s="1"/>
  <c r="GK141" i="1" s="1"/>
  <c r="AF141" i="1"/>
  <c r="AG141" i="1"/>
  <c r="AH141" i="1"/>
  <c r="AI141" i="1"/>
  <c r="CW141" i="1" s="1"/>
  <c r="V141" i="1" s="1"/>
  <c r="AJ141" i="1"/>
  <c r="CQ141" i="1"/>
  <c r="P141" i="1" s="1"/>
  <c r="CP141" i="1" s="1"/>
  <c r="O141" i="1" s="1"/>
  <c r="CR141" i="1"/>
  <c r="CT141" i="1"/>
  <c r="S141" i="1" s="1"/>
  <c r="CU141" i="1"/>
  <c r="CV141" i="1"/>
  <c r="U141" i="1" s="1"/>
  <c r="CX141" i="1"/>
  <c r="W141" i="1" s="1"/>
  <c r="CY141" i="1"/>
  <c r="X141" i="1" s="1"/>
  <c r="CZ141" i="1"/>
  <c r="Y141" i="1" s="1"/>
  <c r="FR141" i="1"/>
  <c r="GL141" i="1"/>
  <c r="GO141" i="1"/>
  <c r="GP141" i="1"/>
  <c r="GV141" i="1"/>
  <c r="GX141" i="1" s="1"/>
  <c r="I142" i="1"/>
  <c r="R142" i="1"/>
  <c r="V142" i="1"/>
  <c r="AC142" i="1"/>
  <c r="AB142" i="1" s="1"/>
  <c r="AD142" i="1"/>
  <c r="CR142" i="1" s="1"/>
  <c r="Q142" i="1" s="1"/>
  <c r="AE142" i="1"/>
  <c r="AF142" i="1"/>
  <c r="AG142" i="1"/>
  <c r="AH142" i="1"/>
  <c r="CV142" i="1" s="1"/>
  <c r="U142" i="1" s="1"/>
  <c r="AI142" i="1"/>
  <c r="AJ142" i="1"/>
  <c r="CX142" i="1" s="1"/>
  <c r="W142" i="1" s="1"/>
  <c r="CS142" i="1"/>
  <c r="CT142" i="1"/>
  <c r="S142" i="1" s="1"/>
  <c r="CU142" i="1"/>
  <c r="T142" i="1" s="1"/>
  <c r="CW142" i="1"/>
  <c r="FR142" i="1"/>
  <c r="GK142" i="1"/>
  <c r="GL142" i="1"/>
  <c r="GO142" i="1"/>
  <c r="GP142" i="1"/>
  <c r="GV142" i="1"/>
  <c r="GX142" i="1"/>
  <c r="I143" i="1"/>
  <c r="AC143" i="1"/>
  <c r="CQ143" i="1" s="1"/>
  <c r="AE143" i="1"/>
  <c r="AD143" i="1" s="1"/>
  <c r="CR143" i="1" s="1"/>
  <c r="Q143" i="1" s="1"/>
  <c r="AF143" i="1"/>
  <c r="AG143" i="1"/>
  <c r="CU143" i="1" s="1"/>
  <c r="AH143" i="1"/>
  <c r="AI143" i="1"/>
  <c r="CW143" i="1" s="1"/>
  <c r="V143" i="1" s="1"/>
  <c r="AJ143" i="1"/>
  <c r="CX143" i="1" s="1"/>
  <c r="W143" i="1" s="1"/>
  <c r="CS143" i="1"/>
  <c r="R143" i="1" s="1"/>
  <c r="GK143" i="1" s="1"/>
  <c r="CT143" i="1"/>
  <c r="S143" i="1" s="1"/>
  <c r="CV143" i="1"/>
  <c r="U143" i="1" s="1"/>
  <c r="FR143" i="1"/>
  <c r="GL143" i="1"/>
  <c r="GO143" i="1"/>
  <c r="GP143" i="1"/>
  <c r="GV143" i="1"/>
  <c r="GX143" i="1" s="1"/>
  <c r="I144" i="1"/>
  <c r="Q144" i="1"/>
  <c r="R144" i="1"/>
  <c r="GK144" i="1" s="1"/>
  <c r="V144" i="1"/>
  <c r="AC144" i="1"/>
  <c r="AD144" i="1"/>
  <c r="AE144" i="1"/>
  <c r="AF144" i="1"/>
  <c r="CT144" i="1" s="1"/>
  <c r="S144" i="1" s="1"/>
  <c r="CY144" i="1" s="1"/>
  <c r="X144" i="1" s="1"/>
  <c r="AG144" i="1"/>
  <c r="AH144" i="1"/>
  <c r="AI144" i="1"/>
  <c r="AJ144" i="1"/>
  <c r="CX144" i="1" s="1"/>
  <c r="W144" i="1" s="1"/>
  <c r="CQ144" i="1"/>
  <c r="P144" i="1" s="1"/>
  <c r="CP144" i="1" s="1"/>
  <c r="O144" i="1" s="1"/>
  <c r="CR144" i="1"/>
  <c r="CS144" i="1"/>
  <c r="CU144" i="1"/>
  <c r="T144" i="1" s="1"/>
  <c r="CV144" i="1"/>
  <c r="U144" i="1" s="1"/>
  <c r="CW144" i="1"/>
  <c r="CZ144" i="1"/>
  <c r="Y144" i="1" s="1"/>
  <c r="FR144" i="1"/>
  <c r="GL144" i="1"/>
  <c r="GO144" i="1"/>
  <c r="GP144" i="1"/>
  <c r="GV144" i="1"/>
  <c r="GX144" i="1"/>
  <c r="I145" i="1"/>
  <c r="S145" i="1"/>
  <c r="CZ145" i="1" s="1"/>
  <c r="Y145" i="1" s="1"/>
  <c r="T145" i="1"/>
  <c r="AC145" i="1"/>
  <c r="AE145" i="1"/>
  <c r="CS145" i="1" s="1"/>
  <c r="R145" i="1" s="1"/>
  <c r="AF145" i="1"/>
  <c r="AG145" i="1"/>
  <c r="AH145" i="1"/>
  <c r="AI145" i="1"/>
  <c r="CW145" i="1" s="1"/>
  <c r="V145" i="1" s="1"/>
  <c r="AJ145" i="1"/>
  <c r="CQ145" i="1"/>
  <c r="P145" i="1" s="1"/>
  <c r="CT145" i="1"/>
  <c r="CU145" i="1"/>
  <c r="CV145" i="1"/>
  <c r="U145" i="1" s="1"/>
  <c r="CX145" i="1"/>
  <c r="W145" i="1" s="1"/>
  <c r="FR145" i="1"/>
  <c r="GK145" i="1"/>
  <c r="GL145" i="1"/>
  <c r="GO145" i="1"/>
  <c r="GP145" i="1"/>
  <c r="GV145" i="1"/>
  <c r="GX145" i="1" s="1"/>
  <c r="I146" i="1"/>
  <c r="R146" i="1"/>
  <c r="V146" i="1"/>
  <c r="AC146" i="1"/>
  <c r="AB146" i="1" s="1"/>
  <c r="AD146" i="1"/>
  <c r="CR146" i="1" s="1"/>
  <c r="Q146" i="1" s="1"/>
  <c r="AE146" i="1"/>
  <c r="AF146" i="1"/>
  <c r="AG146" i="1"/>
  <c r="AH146" i="1"/>
  <c r="CV146" i="1" s="1"/>
  <c r="U146" i="1" s="1"/>
  <c r="AI146" i="1"/>
  <c r="AJ146" i="1"/>
  <c r="CX146" i="1" s="1"/>
  <c r="W146" i="1" s="1"/>
  <c r="CS146" i="1"/>
  <c r="CT146" i="1"/>
  <c r="S146" i="1" s="1"/>
  <c r="CU146" i="1"/>
  <c r="T146" i="1" s="1"/>
  <c r="CW146" i="1"/>
  <c r="FR146" i="1"/>
  <c r="GK146" i="1"/>
  <c r="GL146" i="1"/>
  <c r="GO146" i="1"/>
  <c r="GP146" i="1"/>
  <c r="GV146" i="1"/>
  <c r="GX146" i="1"/>
  <c r="I147" i="1"/>
  <c r="AC147" i="1"/>
  <c r="CQ147" i="1" s="1"/>
  <c r="AE147" i="1"/>
  <c r="AD147" i="1" s="1"/>
  <c r="CR147" i="1" s="1"/>
  <c r="Q147" i="1" s="1"/>
  <c r="AF147" i="1"/>
  <c r="AG147" i="1"/>
  <c r="CU147" i="1" s="1"/>
  <c r="AH147" i="1"/>
  <c r="AI147" i="1"/>
  <c r="CW147" i="1" s="1"/>
  <c r="V147" i="1" s="1"/>
  <c r="AJ147" i="1"/>
  <c r="CX147" i="1" s="1"/>
  <c r="W147" i="1" s="1"/>
  <c r="CS147" i="1"/>
  <c r="R147" i="1" s="1"/>
  <c r="GK147" i="1" s="1"/>
  <c r="CT147" i="1"/>
  <c r="S147" i="1" s="1"/>
  <c r="CV147" i="1"/>
  <c r="U147" i="1" s="1"/>
  <c r="FR147" i="1"/>
  <c r="GL147" i="1"/>
  <c r="GO147" i="1"/>
  <c r="GP147" i="1"/>
  <c r="GV147" i="1"/>
  <c r="GX147" i="1" s="1"/>
  <c r="C148" i="1"/>
  <c r="D148" i="1"/>
  <c r="T148" i="1"/>
  <c r="U148" i="1"/>
  <c r="AC148" i="1"/>
  <c r="AE148" i="1"/>
  <c r="CS148" i="1" s="1"/>
  <c r="R148" i="1" s="1"/>
  <c r="AF148" i="1"/>
  <c r="AG148" i="1"/>
  <c r="AH148" i="1"/>
  <c r="AI148" i="1"/>
  <c r="CW148" i="1" s="1"/>
  <c r="V148" i="1" s="1"/>
  <c r="AJ148" i="1"/>
  <c r="CT148" i="1"/>
  <c r="S148" i="1" s="1"/>
  <c r="CU148" i="1"/>
  <c r="CV148" i="1"/>
  <c r="CX148" i="1"/>
  <c r="W148" i="1" s="1"/>
  <c r="FR148" i="1"/>
  <c r="GK148" i="1"/>
  <c r="GL148" i="1"/>
  <c r="GN148" i="1"/>
  <c r="GP148" i="1"/>
  <c r="GV148" i="1"/>
  <c r="GX148" i="1" s="1"/>
  <c r="C149" i="1"/>
  <c r="D149" i="1"/>
  <c r="AC149" i="1"/>
  <c r="CQ149" i="1" s="1"/>
  <c r="P149" i="1" s="1"/>
  <c r="AE149" i="1"/>
  <c r="AD149" i="1" s="1"/>
  <c r="AF149" i="1"/>
  <c r="AG149" i="1"/>
  <c r="CU149" i="1" s="1"/>
  <c r="T149" i="1" s="1"/>
  <c r="AH149" i="1"/>
  <c r="AI149" i="1"/>
  <c r="AJ149" i="1"/>
  <c r="CX149" i="1" s="1"/>
  <c r="W149" i="1" s="1"/>
  <c r="CR149" i="1"/>
  <c r="Q149" i="1" s="1"/>
  <c r="CS149" i="1"/>
  <c r="R149" i="1" s="1"/>
  <c r="GK149" i="1" s="1"/>
  <c r="CT149" i="1"/>
  <c r="S149" i="1" s="1"/>
  <c r="CV149" i="1"/>
  <c r="U149" i="1" s="1"/>
  <c r="CW149" i="1"/>
  <c r="V149" i="1" s="1"/>
  <c r="FR149" i="1"/>
  <c r="GL149" i="1"/>
  <c r="GN149" i="1"/>
  <c r="GP149" i="1"/>
  <c r="GV149" i="1"/>
  <c r="GX149" i="1"/>
  <c r="I150" i="1"/>
  <c r="R150" i="1"/>
  <c r="GK150" i="1" s="1"/>
  <c r="T150" i="1"/>
  <c r="AC150" i="1"/>
  <c r="AD150" i="1"/>
  <c r="AB150" i="1" s="1"/>
  <c r="AE150" i="1"/>
  <c r="AF150" i="1"/>
  <c r="CT150" i="1" s="1"/>
  <c r="AG150" i="1"/>
  <c r="AH150" i="1"/>
  <c r="CV150" i="1" s="1"/>
  <c r="U150" i="1" s="1"/>
  <c r="AI150" i="1"/>
  <c r="AJ150" i="1"/>
  <c r="CX150" i="1" s="1"/>
  <c r="CQ150" i="1"/>
  <c r="P150" i="1" s="1"/>
  <c r="CR150" i="1"/>
  <c r="Q150" i="1" s="1"/>
  <c r="CS150" i="1"/>
  <c r="CU150" i="1"/>
  <c r="CW150" i="1"/>
  <c r="V150" i="1" s="1"/>
  <c r="FR150" i="1"/>
  <c r="GL150" i="1"/>
  <c r="GO150" i="1"/>
  <c r="GP150" i="1"/>
  <c r="GV150" i="1"/>
  <c r="GX150" i="1" s="1"/>
  <c r="I151" i="1"/>
  <c r="T151" i="1"/>
  <c r="U151" i="1"/>
  <c r="AC151" i="1"/>
  <c r="AE151" i="1"/>
  <c r="CS151" i="1" s="1"/>
  <c r="R151" i="1" s="1"/>
  <c r="AF151" i="1"/>
  <c r="AG151" i="1"/>
  <c r="AH151" i="1"/>
  <c r="AI151" i="1"/>
  <c r="CW151" i="1" s="1"/>
  <c r="V151" i="1" s="1"/>
  <c r="AJ151" i="1"/>
  <c r="CT151" i="1"/>
  <c r="S151" i="1" s="1"/>
  <c r="CU151" i="1"/>
  <c r="CV151" i="1"/>
  <c r="CX151" i="1"/>
  <c r="W151" i="1" s="1"/>
  <c r="FR151" i="1"/>
  <c r="GK151" i="1"/>
  <c r="GL151" i="1"/>
  <c r="GO151" i="1"/>
  <c r="GP151" i="1"/>
  <c r="GV151" i="1"/>
  <c r="GX151" i="1" s="1"/>
  <c r="I152" i="1"/>
  <c r="GX152" i="1" s="1"/>
  <c r="R152" i="1"/>
  <c r="S152" i="1"/>
  <c r="W152" i="1"/>
  <c r="AC152" i="1"/>
  <c r="AB152" i="1" s="1"/>
  <c r="AD152" i="1"/>
  <c r="CR152" i="1" s="1"/>
  <c r="Q152" i="1" s="1"/>
  <c r="AE152" i="1"/>
  <c r="AF152" i="1"/>
  <c r="AG152" i="1"/>
  <c r="AH152" i="1"/>
  <c r="CV152" i="1" s="1"/>
  <c r="U152" i="1" s="1"/>
  <c r="AI152" i="1"/>
  <c r="AJ152" i="1"/>
  <c r="CQ152" i="1"/>
  <c r="P152" i="1" s="1"/>
  <c r="CP152" i="1" s="1"/>
  <c r="O152" i="1" s="1"/>
  <c r="CS152" i="1"/>
  <c r="CT152" i="1"/>
  <c r="CU152" i="1"/>
  <c r="T152" i="1" s="1"/>
  <c r="CW152" i="1"/>
  <c r="V152" i="1" s="1"/>
  <c r="CX152" i="1"/>
  <c r="FR152" i="1"/>
  <c r="GK152" i="1"/>
  <c r="GL152" i="1"/>
  <c r="GO152" i="1"/>
  <c r="GP152" i="1"/>
  <c r="GV152" i="1"/>
  <c r="I153" i="1"/>
  <c r="AB153" i="1"/>
  <c r="AC153" i="1"/>
  <c r="CQ153" i="1" s="1"/>
  <c r="AE153" i="1"/>
  <c r="AD153" i="1" s="1"/>
  <c r="AF153" i="1"/>
  <c r="AG153" i="1"/>
  <c r="CU153" i="1" s="1"/>
  <c r="T153" i="1" s="1"/>
  <c r="AH153" i="1"/>
  <c r="AI153" i="1"/>
  <c r="AJ153" i="1"/>
  <c r="CX153" i="1" s="1"/>
  <c r="W153" i="1" s="1"/>
  <c r="CR153" i="1"/>
  <c r="Q153" i="1" s="1"/>
  <c r="CS153" i="1"/>
  <c r="R153" i="1" s="1"/>
  <c r="GK153" i="1" s="1"/>
  <c r="CT153" i="1"/>
  <c r="S153" i="1" s="1"/>
  <c r="CV153" i="1"/>
  <c r="U153" i="1" s="1"/>
  <c r="CW153" i="1"/>
  <c r="V153" i="1" s="1"/>
  <c r="FR153" i="1"/>
  <c r="GL153" i="1"/>
  <c r="GO153" i="1"/>
  <c r="GP153" i="1"/>
  <c r="GV153" i="1"/>
  <c r="GX153" i="1"/>
  <c r="I154" i="1"/>
  <c r="R154" i="1"/>
  <c r="GK154" i="1" s="1"/>
  <c r="T154" i="1"/>
  <c r="AC154" i="1"/>
  <c r="AD154" i="1"/>
  <c r="AB154" i="1" s="1"/>
  <c r="AE154" i="1"/>
  <c r="AF154" i="1"/>
  <c r="CT154" i="1" s="1"/>
  <c r="AG154" i="1"/>
  <c r="AH154" i="1"/>
  <c r="CV154" i="1" s="1"/>
  <c r="U154" i="1" s="1"/>
  <c r="AI154" i="1"/>
  <c r="AJ154" i="1"/>
  <c r="CX154" i="1" s="1"/>
  <c r="CQ154" i="1"/>
  <c r="P154" i="1" s="1"/>
  <c r="CR154" i="1"/>
  <c r="Q154" i="1" s="1"/>
  <c r="CS154" i="1"/>
  <c r="CU154" i="1"/>
  <c r="CW154" i="1"/>
  <c r="V154" i="1" s="1"/>
  <c r="FR154" i="1"/>
  <c r="GL154" i="1"/>
  <c r="GO154" i="1"/>
  <c r="GP154" i="1"/>
  <c r="GV154" i="1"/>
  <c r="GX154" i="1" s="1"/>
  <c r="I155" i="1"/>
  <c r="T155" i="1"/>
  <c r="U155" i="1"/>
  <c r="AC155" i="1"/>
  <c r="AE155" i="1"/>
  <c r="CS155" i="1" s="1"/>
  <c r="R155" i="1" s="1"/>
  <c r="AF155" i="1"/>
  <c r="AG155" i="1"/>
  <c r="AH155" i="1"/>
  <c r="AI155" i="1"/>
  <c r="CW155" i="1" s="1"/>
  <c r="V155" i="1" s="1"/>
  <c r="AJ155" i="1"/>
  <c r="CT155" i="1"/>
  <c r="S155" i="1" s="1"/>
  <c r="CU155" i="1"/>
  <c r="CV155" i="1"/>
  <c r="CX155" i="1"/>
  <c r="W155" i="1" s="1"/>
  <c r="FR155" i="1"/>
  <c r="GK155" i="1"/>
  <c r="GL155" i="1"/>
  <c r="GO155" i="1"/>
  <c r="GP155" i="1"/>
  <c r="GV155" i="1"/>
  <c r="GX155" i="1" s="1"/>
  <c r="I156" i="1"/>
  <c r="GX156" i="1" s="1"/>
  <c r="R156" i="1"/>
  <c r="S156" i="1"/>
  <c r="W156" i="1"/>
  <c r="AC156" i="1"/>
  <c r="AB156" i="1" s="1"/>
  <c r="AD156" i="1"/>
  <c r="CR156" i="1" s="1"/>
  <c r="Q156" i="1" s="1"/>
  <c r="AE156" i="1"/>
  <c r="AF156" i="1"/>
  <c r="AG156" i="1"/>
  <c r="AH156" i="1"/>
  <c r="CV156" i="1" s="1"/>
  <c r="U156" i="1" s="1"/>
  <c r="AI156" i="1"/>
  <c r="AJ156" i="1"/>
  <c r="CQ156" i="1"/>
  <c r="P156" i="1" s="1"/>
  <c r="CP156" i="1" s="1"/>
  <c r="O156" i="1" s="1"/>
  <c r="CS156" i="1"/>
  <c r="CT156" i="1"/>
  <c r="CU156" i="1"/>
  <c r="T156" i="1" s="1"/>
  <c r="CW156" i="1"/>
  <c r="V156" i="1" s="1"/>
  <c r="CX156" i="1"/>
  <c r="FR156" i="1"/>
  <c r="GK156" i="1"/>
  <c r="GL156" i="1"/>
  <c r="GN156" i="1"/>
  <c r="GP156" i="1"/>
  <c r="GV156" i="1"/>
  <c r="I157" i="1"/>
  <c r="AB157" i="1"/>
  <c r="AC157" i="1"/>
  <c r="CQ157" i="1" s="1"/>
  <c r="AE157" i="1"/>
  <c r="AD157" i="1" s="1"/>
  <c r="AF157" i="1"/>
  <c r="AG157" i="1"/>
  <c r="CU157" i="1" s="1"/>
  <c r="T157" i="1" s="1"/>
  <c r="AH157" i="1"/>
  <c r="AI157" i="1"/>
  <c r="AJ157" i="1"/>
  <c r="CX157" i="1" s="1"/>
  <c r="W157" i="1" s="1"/>
  <c r="CR157" i="1"/>
  <c r="Q157" i="1" s="1"/>
  <c r="CS157" i="1"/>
  <c r="R157" i="1" s="1"/>
  <c r="GK157" i="1" s="1"/>
  <c r="CT157" i="1"/>
  <c r="S157" i="1" s="1"/>
  <c r="CV157" i="1"/>
  <c r="U157" i="1" s="1"/>
  <c r="CW157" i="1"/>
  <c r="V157" i="1" s="1"/>
  <c r="FR157" i="1"/>
  <c r="GL157" i="1"/>
  <c r="GN157" i="1"/>
  <c r="GP157" i="1"/>
  <c r="GV157" i="1"/>
  <c r="GX157" i="1" s="1"/>
  <c r="I158" i="1"/>
  <c r="AC158" i="1"/>
  <c r="AB158" i="1" s="1"/>
  <c r="AD158" i="1"/>
  <c r="CR158" i="1" s="1"/>
  <c r="Q158" i="1" s="1"/>
  <c r="AE158" i="1"/>
  <c r="CS158" i="1" s="1"/>
  <c r="R158" i="1" s="1"/>
  <c r="GK158" i="1" s="1"/>
  <c r="AF158" i="1"/>
  <c r="AG158" i="1"/>
  <c r="AH158" i="1"/>
  <c r="CV158" i="1" s="1"/>
  <c r="U158" i="1" s="1"/>
  <c r="AI158" i="1"/>
  <c r="CW158" i="1" s="1"/>
  <c r="V158" i="1" s="1"/>
  <c r="AJ158" i="1"/>
  <c r="CQ158" i="1"/>
  <c r="P158" i="1" s="1"/>
  <c r="CP158" i="1" s="1"/>
  <c r="O158" i="1" s="1"/>
  <c r="CT158" i="1"/>
  <c r="S158" i="1" s="1"/>
  <c r="CU158" i="1"/>
  <c r="T158" i="1" s="1"/>
  <c r="CX158" i="1"/>
  <c r="W158" i="1" s="1"/>
  <c r="FR158" i="1"/>
  <c r="GL158" i="1"/>
  <c r="GN158" i="1"/>
  <c r="GP158" i="1"/>
  <c r="GV158" i="1"/>
  <c r="GX158" i="1" s="1"/>
  <c r="I159" i="1"/>
  <c r="AC159" i="1"/>
  <c r="AB159" i="1" s="1"/>
  <c r="AD159" i="1"/>
  <c r="CR159" i="1" s="1"/>
  <c r="Q159" i="1" s="1"/>
  <c r="AE159" i="1"/>
  <c r="AF159" i="1"/>
  <c r="AG159" i="1"/>
  <c r="CU159" i="1" s="1"/>
  <c r="T159" i="1" s="1"/>
  <c r="AH159" i="1"/>
  <c r="CV159" i="1" s="1"/>
  <c r="U159" i="1" s="1"/>
  <c r="AI159" i="1"/>
  <c r="AJ159" i="1"/>
  <c r="CS159" i="1"/>
  <c r="R159" i="1" s="1"/>
  <c r="GK159" i="1" s="1"/>
  <c r="CT159" i="1"/>
  <c r="S159" i="1" s="1"/>
  <c r="CW159" i="1"/>
  <c r="V159" i="1" s="1"/>
  <c r="CX159" i="1"/>
  <c r="W159" i="1" s="1"/>
  <c r="FR159" i="1"/>
  <c r="GL159" i="1"/>
  <c r="GN159" i="1"/>
  <c r="GP159" i="1"/>
  <c r="GV159" i="1"/>
  <c r="GX159" i="1"/>
  <c r="I160" i="1"/>
  <c r="AC160" i="1"/>
  <c r="CQ160" i="1" s="1"/>
  <c r="P160" i="1" s="1"/>
  <c r="AE160" i="1"/>
  <c r="AD160" i="1" s="1"/>
  <c r="AF160" i="1"/>
  <c r="CT160" i="1" s="1"/>
  <c r="S160" i="1" s="1"/>
  <c r="AG160" i="1"/>
  <c r="CU160" i="1" s="1"/>
  <c r="T160" i="1" s="1"/>
  <c r="AH160" i="1"/>
  <c r="AI160" i="1"/>
  <c r="AJ160" i="1"/>
  <c r="CX160" i="1" s="1"/>
  <c r="W160" i="1" s="1"/>
  <c r="CS160" i="1"/>
  <c r="R160" i="1" s="1"/>
  <c r="GK160" i="1" s="1"/>
  <c r="CV160" i="1"/>
  <c r="U160" i="1" s="1"/>
  <c r="CW160" i="1"/>
  <c r="V160" i="1" s="1"/>
  <c r="FR160" i="1"/>
  <c r="GL160" i="1"/>
  <c r="GO160" i="1"/>
  <c r="GP160" i="1"/>
  <c r="GV160" i="1"/>
  <c r="GX160" i="1"/>
  <c r="I161" i="1"/>
  <c r="AC161" i="1"/>
  <c r="AE161" i="1"/>
  <c r="AD161" i="1" s="1"/>
  <c r="AF161" i="1"/>
  <c r="CT161" i="1" s="1"/>
  <c r="S161" i="1" s="1"/>
  <c r="AG161" i="1"/>
  <c r="AH161" i="1"/>
  <c r="AI161" i="1"/>
  <c r="CW161" i="1" s="1"/>
  <c r="V161" i="1" s="1"/>
  <c r="AJ161" i="1"/>
  <c r="CX161" i="1" s="1"/>
  <c r="W161" i="1" s="1"/>
  <c r="CQ161" i="1"/>
  <c r="P161" i="1" s="1"/>
  <c r="CU161" i="1"/>
  <c r="T161" i="1" s="1"/>
  <c r="CV161" i="1"/>
  <c r="U161" i="1" s="1"/>
  <c r="FR161" i="1"/>
  <c r="GL161" i="1"/>
  <c r="GO161" i="1"/>
  <c r="GP161" i="1"/>
  <c r="GV161" i="1"/>
  <c r="GX161" i="1" s="1"/>
  <c r="C162" i="1"/>
  <c r="D162" i="1"/>
  <c r="AC162" i="1"/>
  <c r="AB162" i="1" s="1"/>
  <c r="AD162" i="1"/>
  <c r="CR162" i="1" s="1"/>
  <c r="Q162" i="1" s="1"/>
  <c r="AE162" i="1"/>
  <c r="AF162" i="1"/>
  <c r="AG162" i="1"/>
  <c r="CU162" i="1" s="1"/>
  <c r="T162" i="1" s="1"/>
  <c r="AH162" i="1"/>
  <c r="CV162" i="1" s="1"/>
  <c r="U162" i="1" s="1"/>
  <c r="AI162" i="1"/>
  <c r="CW162" i="1" s="1"/>
  <c r="V162" i="1" s="1"/>
  <c r="AJ162" i="1"/>
  <c r="CS162" i="1"/>
  <c r="R162" i="1" s="1"/>
  <c r="GK162" i="1" s="1"/>
  <c r="CT162" i="1"/>
  <c r="S162" i="1" s="1"/>
  <c r="CX162" i="1"/>
  <c r="W162" i="1" s="1"/>
  <c r="FR162" i="1"/>
  <c r="GL162" i="1"/>
  <c r="GO162" i="1"/>
  <c r="GP162" i="1"/>
  <c r="GV162" i="1"/>
  <c r="GX162" i="1"/>
  <c r="C163" i="1"/>
  <c r="D163" i="1"/>
  <c r="AC163" i="1"/>
  <c r="CQ163" i="1" s="1"/>
  <c r="P163" i="1" s="1"/>
  <c r="AE163" i="1"/>
  <c r="AD163" i="1" s="1"/>
  <c r="AF163" i="1"/>
  <c r="CT163" i="1" s="1"/>
  <c r="S163" i="1" s="1"/>
  <c r="AG163" i="1"/>
  <c r="AH163" i="1"/>
  <c r="AI163" i="1"/>
  <c r="CW163" i="1" s="1"/>
  <c r="V163" i="1" s="1"/>
  <c r="AJ163" i="1"/>
  <c r="CX163" i="1" s="1"/>
  <c r="W163" i="1" s="1"/>
  <c r="CU163" i="1"/>
  <c r="T163" i="1" s="1"/>
  <c r="CV163" i="1"/>
  <c r="U163" i="1" s="1"/>
  <c r="FR163" i="1"/>
  <c r="GL163" i="1"/>
  <c r="GO163" i="1"/>
  <c r="GP163" i="1"/>
  <c r="GV163" i="1"/>
  <c r="GX163" i="1" s="1"/>
  <c r="I164" i="1"/>
  <c r="AC164" i="1"/>
  <c r="AB164" i="1" s="1"/>
  <c r="AD164" i="1"/>
  <c r="CR164" i="1" s="1"/>
  <c r="Q164" i="1" s="1"/>
  <c r="AE164" i="1"/>
  <c r="CS164" i="1" s="1"/>
  <c r="R164" i="1" s="1"/>
  <c r="GK164" i="1" s="1"/>
  <c r="AF164" i="1"/>
  <c r="AG164" i="1"/>
  <c r="AH164" i="1"/>
  <c r="CV164" i="1" s="1"/>
  <c r="U164" i="1" s="1"/>
  <c r="AI164" i="1"/>
  <c r="CW164" i="1" s="1"/>
  <c r="V164" i="1" s="1"/>
  <c r="AJ164" i="1"/>
  <c r="CQ164" i="1"/>
  <c r="P164" i="1" s="1"/>
  <c r="CT164" i="1"/>
  <c r="S164" i="1" s="1"/>
  <c r="CU164" i="1"/>
  <c r="T164" i="1" s="1"/>
  <c r="CX164" i="1"/>
  <c r="W164" i="1" s="1"/>
  <c r="FR164" i="1"/>
  <c r="GL164" i="1"/>
  <c r="GO164" i="1"/>
  <c r="GP164" i="1"/>
  <c r="GV164" i="1"/>
  <c r="GX164" i="1" s="1"/>
  <c r="I165" i="1"/>
  <c r="AC165" i="1"/>
  <c r="AB165" i="1" s="1"/>
  <c r="AD165" i="1"/>
  <c r="CR165" i="1" s="1"/>
  <c r="Q165" i="1" s="1"/>
  <c r="AE165" i="1"/>
  <c r="AF165" i="1"/>
  <c r="AG165" i="1"/>
  <c r="CU165" i="1" s="1"/>
  <c r="T165" i="1" s="1"/>
  <c r="AH165" i="1"/>
  <c r="CV165" i="1" s="1"/>
  <c r="U165" i="1" s="1"/>
  <c r="AI165" i="1"/>
  <c r="AJ165" i="1"/>
  <c r="CS165" i="1"/>
  <c r="R165" i="1" s="1"/>
  <c r="GK165" i="1" s="1"/>
  <c r="CT165" i="1"/>
  <c r="S165" i="1" s="1"/>
  <c r="CW165" i="1"/>
  <c r="V165" i="1" s="1"/>
  <c r="CX165" i="1"/>
  <c r="W165" i="1" s="1"/>
  <c r="FR165" i="1"/>
  <c r="GL165" i="1"/>
  <c r="GO165" i="1"/>
  <c r="GP165" i="1"/>
  <c r="GV165" i="1"/>
  <c r="GX165" i="1"/>
  <c r="I166" i="1"/>
  <c r="AC166" i="1"/>
  <c r="CQ166" i="1" s="1"/>
  <c r="P166" i="1" s="1"/>
  <c r="AE166" i="1"/>
  <c r="AD166" i="1" s="1"/>
  <c r="AF166" i="1"/>
  <c r="CT166" i="1" s="1"/>
  <c r="S166" i="1" s="1"/>
  <c r="AG166" i="1"/>
  <c r="CU166" i="1" s="1"/>
  <c r="T166" i="1" s="1"/>
  <c r="AH166" i="1"/>
  <c r="AI166" i="1"/>
  <c r="AJ166" i="1"/>
  <c r="CX166" i="1" s="1"/>
  <c r="W166" i="1" s="1"/>
  <c r="CS166" i="1"/>
  <c r="R166" i="1" s="1"/>
  <c r="GK166" i="1" s="1"/>
  <c r="CV166" i="1"/>
  <c r="U166" i="1" s="1"/>
  <c r="CW166" i="1"/>
  <c r="V166" i="1" s="1"/>
  <c r="FR166" i="1"/>
  <c r="GL166" i="1"/>
  <c r="GO166" i="1"/>
  <c r="GP166" i="1"/>
  <c r="GV166" i="1"/>
  <c r="GX166" i="1"/>
  <c r="I167" i="1"/>
  <c r="AC167" i="1"/>
  <c r="AE167" i="1"/>
  <c r="AD167" i="1" s="1"/>
  <c r="AF167" i="1"/>
  <c r="CT167" i="1" s="1"/>
  <c r="S167" i="1" s="1"/>
  <c r="AG167" i="1"/>
  <c r="AH167" i="1"/>
  <c r="AI167" i="1"/>
  <c r="CW167" i="1" s="1"/>
  <c r="V167" i="1" s="1"/>
  <c r="AJ167" i="1"/>
  <c r="CX167" i="1" s="1"/>
  <c r="W167" i="1" s="1"/>
  <c r="CQ167" i="1"/>
  <c r="P167" i="1" s="1"/>
  <c r="CU167" i="1"/>
  <c r="T167" i="1" s="1"/>
  <c r="CV167" i="1"/>
  <c r="U167" i="1" s="1"/>
  <c r="FR167" i="1"/>
  <c r="GL167" i="1"/>
  <c r="GO167" i="1"/>
  <c r="GP167" i="1"/>
  <c r="GV167" i="1"/>
  <c r="GX167" i="1" s="1"/>
  <c r="I168" i="1"/>
  <c r="AC168" i="1"/>
  <c r="AB168" i="1" s="1"/>
  <c r="AD168" i="1"/>
  <c r="CR168" i="1" s="1"/>
  <c r="Q168" i="1" s="1"/>
  <c r="AE168" i="1"/>
  <c r="CS168" i="1" s="1"/>
  <c r="R168" i="1" s="1"/>
  <c r="GK168" i="1" s="1"/>
  <c r="AF168" i="1"/>
  <c r="AG168" i="1"/>
  <c r="AH168" i="1"/>
  <c r="CV168" i="1" s="1"/>
  <c r="U168" i="1" s="1"/>
  <c r="AI168" i="1"/>
  <c r="CW168" i="1" s="1"/>
  <c r="V168" i="1" s="1"/>
  <c r="AJ168" i="1"/>
  <c r="CQ168" i="1"/>
  <c r="P168" i="1" s="1"/>
  <c r="CP168" i="1" s="1"/>
  <c r="O168" i="1" s="1"/>
  <c r="CT168" i="1"/>
  <c r="S168" i="1" s="1"/>
  <c r="CU168" i="1"/>
  <c r="T168" i="1" s="1"/>
  <c r="CX168" i="1"/>
  <c r="W168" i="1" s="1"/>
  <c r="FR168" i="1"/>
  <c r="GL168" i="1"/>
  <c r="GO168" i="1"/>
  <c r="GP168" i="1"/>
  <c r="GV168" i="1"/>
  <c r="GX168" i="1" s="1"/>
  <c r="I169" i="1"/>
  <c r="AC169" i="1"/>
  <c r="AB169" i="1" s="1"/>
  <c r="AD169" i="1"/>
  <c r="CR169" i="1" s="1"/>
  <c r="Q169" i="1" s="1"/>
  <c r="AE169" i="1"/>
  <c r="AF169" i="1"/>
  <c r="AG169" i="1"/>
  <c r="CU169" i="1" s="1"/>
  <c r="T169" i="1" s="1"/>
  <c r="AH169" i="1"/>
  <c r="CV169" i="1" s="1"/>
  <c r="U169" i="1" s="1"/>
  <c r="AI169" i="1"/>
  <c r="AJ169" i="1"/>
  <c r="CS169" i="1"/>
  <c r="R169" i="1" s="1"/>
  <c r="GK169" i="1" s="1"/>
  <c r="CT169" i="1"/>
  <c r="S169" i="1" s="1"/>
  <c r="CW169" i="1"/>
  <c r="V169" i="1" s="1"/>
  <c r="CX169" i="1"/>
  <c r="W169" i="1" s="1"/>
  <c r="FR169" i="1"/>
  <c r="GL169" i="1"/>
  <c r="GO169" i="1"/>
  <c r="GP169" i="1"/>
  <c r="GV169" i="1"/>
  <c r="GX169" i="1"/>
  <c r="I170" i="1"/>
  <c r="AC170" i="1"/>
  <c r="CQ170" i="1" s="1"/>
  <c r="P170" i="1" s="1"/>
  <c r="AE170" i="1"/>
  <c r="AD170" i="1" s="1"/>
  <c r="AF170" i="1"/>
  <c r="CT170" i="1" s="1"/>
  <c r="S170" i="1" s="1"/>
  <c r="AG170" i="1"/>
  <c r="CU170" i="1" s="1"/>
  <c r="T170" i="1" s="1"/>
  <c r="AH170" i="1"/>
  <c r="AI170" i="1"/>
  <c r="AJ170" i="1"/>
  <c r="CX170" i="1" s="1"/>
  <c r="W170" i="1" s="1"/>
  <c r="CS170" i="1"/>
  <c r="R170" i="1" s="1"/>
  <c r="GK170" i="1" s="1"/>
  <c r="CV170" i="1"/>
  <c r="U170" i="1" s="1"/>
  <c r="CW170" i="1"/>
  <c r="V170" i="1" s="1"/>
  <c r="FR170" i="1"/>
  <c r="GL170" i="1"/>
  <c r="GO170" i="1"/>
  <c r="GP170" i="1"/>
  <c r="GV170" i="1"/>
  <c r="GX170" i="1"/>
  <c r="I171" i="1"/>
  <c r="AC171" i="1"/>
  <c r="AE171" i="1"/>
  <c r="AD171" i="1" s="1"/>
  <c r="AF171" i="1"/>
  <c r="CT171" i="1" s="1"/>
  <c r="S171" i="1" s="1"/>
  <c r="AG171" i="1"/>
  <c r="AH171" i="1"/>
  <c r="AI171" i="1"/>
  <c r="CW171" i="1" s="1"/>
  <c r="V171" i="1" s="1"/>
  <c r="AJ171" i="1"/>
  <c r="CX171" i="1" s="1"/>
  <c r="W171" i="1" s="1"/>
  <c r="CQ171" i="1"/>
  <c r="P171" i="1" s="1"/>
  <c r="CU171" i="1"/>
  <c r="T171" i="1" s="1"/>
  <c r="CV171" i="1"/>
  <c r="U171" i="1" s="1"/>
  <c r="FR171" i="1"/>
  <c r="GL171" i="1"/>
  <c r="GO171" i="1"/>
  <c r="GP171" i="1"/>
  <c r="GV171" i="1"/>
  <c r="GX171" i="1" s="1"/>
  <c r="I172" i="1"/>
  <c r="AC172" i="1"/>
  <c r="AB172" i="1" s="1"/>
  <c r="AD172" i="1"/>
  <c r="CR172" i="1" s="1"/>
  <c r="Q172" i="1" s="1"/>
  <c r="AE172" i="1"/>
  <c r="CS172" i="1" s="1"/>
  <c r="R172" i="1" s="1"/>
  <c r="GK172" i="1" s="1"/>
  <c r="AF172" i="1"/>
  <c r="AG172" i="1"/>
  <c r="AH172" i="1"/>
  <c r="CV172" i="1" s="1"/>
  <c r="U172" i="1" s="1"/>
  <c r="AI172" i="1"/>
  <c r="CW172" i="1" s="1"/>
  <c r="V172" i="1" s="1"/>
  <c r="AJ172" i="1"/>
  <c r="CQ172" i="1"/>
  <c r="P172" i="1" s="1"/>
  <c r="CT172" i="1"/>
  <c r="S172" i="1" s="1"/>
  <c r="CU172" i="1"/>
  <c r="T172" i="1" s="1"/>
  <c r="CX172" i="1"/>
  <c r="W172" i="1" s="1"/>
  <c r="FR172" i="1"/>
  <c r="GL172" i="1"/>
  <c r="GO172" i="1"/>
  <c r="GP172" i="1"/>
  <c r="GV172" i="1"/>
  <c r="GX172" i="1" s="1"/>
  <c r="I173" i="1"/>
  <c r="AC173" i="1"/>
  <c r="AB173" i="1" s="1"/>
  <c r="AD173" i="1"/>
  <c r="CR173" i="1" s="1"/>
  <c r="Q173" i="1" s="1"/>
  <c r="AE173" i="1"/>
  <c r="AF173" i="1"/>
  <c r="AG173" i="1"/>
  <c r="CU173" i="1" s="1"/>
  <c r="T173" i="1" s="1"/>
  <c r="AH173" i="1"/>
  <c r="CV173" i="1" s="1"/>
  <c r="U173" i="1" s="1"/>
  <c r="AI173" i="1"/>
  <c r="AJ173" i="1"/>
  <c r="CS173" i="1"/>
  <c r="R173" i="1" s="1"/>
  <c r="GK173" i="1" s="1"/>
  <c r="CT173" i="1"/>
  <c r="S173" i="1" s="1"/>
  <c r="CW173" i="1"/>
  <c r="V173" i="1" s="1"/>
  <c r="CX173" i="1"/>
  <c r="W173" i="1" s="1"/>
  <c r="FR173" i="1"/>
  <c r="GL173" i="1"/>
  <c r="GO173" i="1"/>
  <c r="GP173" i="1"/>
  <c r="GV173" i="1"/>
  <c r="GX173" i="1"/>
  <c r="I174" i="1"/>
  <c r="AC174" i="1"/>
  <c r="CQ174" i="1" s="1"/>
  <c r="P174" i="1" s="1"/>
  <c r="AE174" i="1"/>
  <c r="AD174" i="1" s="1"/>
  <c r="AF174" i="1"/>
  <c r="CT174" i="1" s="1"/>
  <c r="S174" i="1" s="1"/>
  <c r="AG174" i="1"/>
  <c r="CU174" i="1" s="1"/>
  <c r="T174" i="1" s="1"/>
  <c r="AH174" i="1"/>
  <c r="AI174" i="1"/>
  <c r="AJ174" i="1"/>
  <c r="CX174" i="1" s="1"/>
  <c r="W174" i="1" s="1"/>
  <c r="CS174" i="1"/>
  <c r="R174" i="1" s="1"/>
  <c r="GK174" i="1" s="1"/>
  <c r="CV174" i="1"/>
  <c r="U174" i="1" s="1"/>
  <c r="CW174" i="1"/>
  <c r="V174" i="1" s="1"/>
  <c r="FR174" i="1"/>
  <c r="GL174" i="1"/>
  <c r="GO174" i="1"/>
  <c r="GP174" i="1"/>
  <c r="GV174" i="1"/>
  <c r="GX174" i="1"/>
  <c r="I175" i="1"/>
  <c r="AC175" i="1"/>
  <c r="AE175" i="1"/>
  <c r="AD175" i="1" s="1"/>
  <c r="AF175" i="1"/>
  <c r="CT175" i="1" s="1"/>
  <c r="S175" i="1" s="1"/>
  <c r="AG175" i="1"/>
  <c r="AH175" i="1"/>
  <c r="AI175" i="1"/>
  <c r="CW175" i="1" s="1"/>
  <c r="V175" i="1" s="1"/>
  <c r="AJ175" i="1"/>
  <c r="CX175" i="1" s="1"/>
  <c r="W175" i="1" s="1"/>
  <c r="CQ175" i="1"/>
  <c r="P175" i="1" s="1"/>
  <c r="CU175" i="1"/>
  <c r="T175" i="1" s="1"/>
  <c r="CV175" i="1"/>
  <c r="U175" i="1" s="1"/>
  <c r="FR175" i="1"/>
  <c r="GL175" i="1"/>
  <c r="GO175" i="1"/>
  <c r="GP175" i="1"/>
  <c r="GV175" i="1"/>
  <c r="GX175" i="1" s="1"/>
  <c r="I176" i="1"/>
  <c r="AC176" i="1"/>
  <c r="AB176" i="1" s="1"/>
  <c r="AD176" i="1"/>
  <c r="CR176" i="1" s="1"/>
  <c r="Q176" i="1" s="1"/>
  <c r="AE176" i="1"/>
  <c r="CS176" i="1" s="1"/>
  <c r="R176" i="1" s="1"/>
  <c r="GK176" i="1" s="1"/>
  <c r="AF176" i="1"/>
  <c r="AG176" i="1"/>
  <c r="AH176" i="1"/>
  <c r="CV176" i="1" s="1"/>
  <c r="U176" i="1" s="1"/>
  <c r="AI176" i="1"/>
  <c r="CW176" i="1" s="1"/>
  <c r="V176" i="1" s="1"/>
  <c r="AJ176" i="1"/>
  <c r="CQ176" i="1"/>
  <c r="P176" i="1" s="1"/>
  <c r="CP176" i="1" s="1"/>
  <c r="O176" i="1" s="1"/>
  <c r="CT176" i="1"/>
  <c r="S176" i="1" s="1"/>
  <c r="CU176" i="1"/>
  <c r="T176" i="1" s="1"/>
  <c r="CX176" i="1"/>
  <c r="W176" i="1" s="1"/>
  <c r="FR176" i="1"/>
  <c r="GL176" i="1"/>
  <c r="GO176" i="1"/>
  <c r="GP176" i="1"/>
  <c r="GV176" i="1"/>
  <c r="GX176" i="1" s="1"/>
  <c r="I177" i="1"/>
  <c r="AC177" i="1"/>
  <c r="AB177" i="1" s="1"/>
  <c r="AD177" i="1"/>
  <c r="CR177" i="1" s="1"/>
  <c r="Q177" i="1" s="1"/>
  <c r="AE177" i="1"/>
  <c r="AF177" i="1"/>
  <c r="AG177" i="1"/>
  <c r="CU177" i="1" s="1"/>
  <c r="T177" i="1" s="1"/>
  <c r="AH177" i="1"/>
  <c r="CV177" i="1" s="1"/>
  <c r="U177" i="1" s="1"/>
  <c r="AI177" i="1"/>
  <c r="AJ177" i="1"/>
  <c r="CS177" i="1"/>
  <c r="R177" i="1" s="1"/>
  <c r="GK177" i="1" s="1"/>
  <c r="CT177" i="1"/>
  <c r="S177" i="1" s="1"/>
  <c r="CW177" i="1"/>
  <c r="V177" i="1" s="1"/>
  <c r="CX177" i="1"/>
  <c r="W177" i="1" s="1"/>
  <c r="FR177" i="1"/>
  <c r="GL177" i="1"/>
  <c r="GO177" i="1"/>
  <c r="GP177" i="1"/>
  <c r="GV177" i="1"/>
  <c r="GX177" i="1"/>
  <c r="I178" i="1"/>
  <c r="AC178" i="1"/>
  <c r="CQ178" i="1" s="1"/>
  <c r="P178" i="1" s="1"/>
  <c r="AE178" i="1"/>
  <c r="AD178" i="1" s="1"/>
  <c r="AF178" i="1"/>
  <c r="CT178" i="1" s="1"/>
  <c r="S178" i="1" s="1"/>
  <c r="AG178" i="1"/>
  <c r="CU178" i="1" s="1"/>
  <c r="T178" i="1" s="1"/>
  <c r="AH178" i="1"/>
  <c r="AI178" i="1"/>
  <c r="AJ178" i="1"/>
  <c r="CX178" i="1" s="1"/>
  <c r="W178" i="1" s="1"/>
  <c r="CS178" i="1"/>
  <c r="R178" i="1" s="1"/>
  <c r="GK178" i="1" s="1"/>
  <c r="CV178" i="1"/>
  <c r="U178" i="1" s="1"/>
  <c r="CW178" i="1"/>
  <c r="V178" i="1" s="1"/>
  <c r="FR178" i="1"/>
  <c r="GL178" i="1"/>
  <c r="GO178" i="1"/>
  <c r="GP178" i="1"/>
  <c r="GV178" i="1"/>
  <c r="GX178" i="1"/>
  <c r="I179" i="1"/>
  <c r="AC179" i="1"/>
  <c r="AE179" i="1"/>
  <c r="AD179" i="1" s="1"/>
  <c r="AF179" i="1"/>
  <c r="CT179" i="1" s="1"/>
  <c r="S179" i="1" s="1"/>
  <c r="AG179" i="1"/>
  <c r="AH179" i="1"/>
  <c r="AI179" i="1"/>
  <c r="CW179" i="1" s="1"/>
  <c r="V179" i="1" s="1"/>
  <c r="AJ179" i="1"/>
  <c r="CX179" i="1" s="1"/>
  <c r="W179" i="1" s="1"/>
  <c r="CQ179" i="1"/>
  <c r="P179" i="1" s="1"/>
  <c r="CU179" i="1"/>
  <c r="T179" i="1" s="1"/>
  <c r="CV179" i="1"/>
  <c r="U179" i="1" s="1"/>
  <c r="FR179" i="1"/>
  <c r="GL179" i="1"/>
  <c r="GO179" i="1"/>
  <c r="GP179" i="1"/>
  <c r="GV179" i="1"/>
  <c r="GX179" i="1" s="1"/>
  <c r="C180" i="1"/>
  <c r="D180" i="1"/>
  <c r="AC180" i="1"/>
  <c r="AB180" i="1" s="1"/>
  <c r="AD180" i="1"/>
  <c r="CR180" i="1" s="1"/>
  <c r="Q180" i="1" s="1"/>
  <c r="AE180" i="1"/>
  <c r="AF180" i="1"/>
  <c r="AG180" i="1"/>
  <c r="CU180" i="1" s="1"/>
  <c r="T180" i="1" s="1"/>
  <c r="AH180" i="1"/>
  <c r="CV180" i="1" s="1"/>
  <c r="U180" i="1" s="1"/>
  <c r="AI180" i="1"/>
  <c r="AJ180" i="1"/>
  <c r="CS180" i="1"/>
  <c r="R180" i="1" s="1"/>
  <c r="GK180" i="1" s="1"/>
  <c r="CT180" i="1"/>
  <c r="S180" i="1" s="1"/>
  <c r="CW180" i="1"/>
  <c r="V180" i="1" s="1"/>
  <c r="CX180" i="1"/>
  <c r="W180" i="1" s="1"/>
  <c r="FR180" i="1"/>
  <c r="GL180" i="1"/>
  <c r="GO180" i="1"/>
  <c r="GP180" i="1"/>
  <c r="GV180" i="1"/>
  <c r="GX180" i="1"/>
  <c r="C181" i="1"/>
  <c r="D181" i="1"/>
  <c r="AC181" i="1"/>
  <c r="CQ181" i="1" s="1"/>
  <c r="P181" i="1" s="1"/>
  <c r="AE181" i="1"/>
  <c r="AF181" i="1"/>
  <c r="AG181" i="1"/>
  <c r="AH181" i="1"/>
  <c r="AI181" i="1"/>
  <c r="CW181" i="1" s="1"/>
  <c r="V181" i="1" s="1"/>
  <c r="AJ181" i="1"/>
  <c r="CX181" i="1" s="1"/>
  <c r="W181" i="1" s="1"/>
  <c r="CU181" i="1"/>
  <c r="T181" i="1" s="1"/>
  <c r="FR181" i="1"/>
  <c r="GL181" i="1"/>
  <c r="GO181" i="1"/>
  <c r="GP181" i="1"/>
  <c r="GV181" i="1"/>
  <c r="GX181" i="1" s="1"/>
  <c r="I182" i="1"/>
  <c r="AC182" i="1"/>
  <c r="AB182" i="1" s="1"/>
  <c r="AD182" i="1"/>
  <c r="CR182" i="1" s="1"/>
  <c r="AE182" i="1"/>
  <c r="CS182" i="1" s="1"/>
  <c r="AF182" i="1"/>
  <c r="AG182" i="1"/>
  <c r="AH182" i="1"/>
  <c r="CV182" i="1" s="1"/>
  <c r="AI182" i="1"/>
  <c r="CW182" i="1" s="1"/>
  <c r="AJ182" i="1"/>
  <c r="CQ182" i="1"/>
  <c r="CT182" i="1"/>
  <c r="CU182" i="1"/>
  <c r="CX182" i="1"/>
  <c r="FR182" i="1"/>
  <c r="GL182" i="1"/>
  <c r="GO182" i="1"/>
  <c r="GP182" i="1"/>
  <c r="GV182" i="1"/>
  <c r="I183" i="1"/>
  <c r="AC183" i="1"/>
  <c r="AD183" i="1"/>
  <c r="CR183" i="1" s="1"/>
  <c r="AE183" i="1"/>
  <c r="AF183" i="1"/>
  <c r="AG183" i="1"/>
  <c r="CU183" i="1" s="1"/>
  <c r="AH183" i="1"/>
  <c r="CV183" i="1" s="1"/>
  <c r="AI183" i="1"/>
  <c r="AJ183" i="1"/>
  <c r="CS183" i="1"/>
  <c r="CT183" i="1"/>
  <c r="CW183" i="1"/>
  <c r="CX183" i="1"/>
  <c r="FR183" i="1"/>
  <c r="GL183" i="1"/>
  <c r="GO183" i="1"/>
  <c r="GP183" i="1"/>
  <c r="GV183" i="1"/>
  <c r="I184" i="1"/>
  <c r="V184" i="1" s="1"/>
  <c r="AC184" i="1"/>
  <c r="CQ184" i="1" s="1"/>
  <c r="AE184" i="1"/>
  <c r="AD184" i="1" s="1"/>
  <c r="CR184" i="1" s="1"/>
  <c r="AF184" i="1"/>
  <c r="CT184" i="1" s="1"/>
  <c r="AG184" i="1"/>
  <c r="CU184" i="1" s="1"/>
  <c r="AH184" i="1"/>
  <c r="AI184" i="1"/>
  <c r="AJ184" i="1"/>
  <c r="CX184" i="1" s="1"/>
  <c r="CS184" i="1"/>
  <c r="CV184" i="1"/>
  <c r="CW184" i="1"/>
  <c r="FR184" i="1"/>
  <c r="GL184" i="1"/>
  <c r="GO184" i="1"/>
  <c r="GP184" i="1"/>
  <c r="GV184" i="1"/>
  <c r="I185" i="1"/>
  <c r="AC185" i="1"/>
  <c r="AE185" i="1"/>
  <c r="AF185" i="1"/>
  <c r="CT185" i="1" s="1"/>
  <c r="AG185" i="1"/>
  <c r="AH185" i="1"/>
  <c r="AI185" i="1"/>
  <c r="CW185" i="1" s="1"/>
  <c r="AJ185" i="1"/>
  <c r="CX185" i="1" s="1"/>
  <c r="CU185" i="1"/>
  <c r="CV185" i="1"/>
  <c r="FR185" i="1"/>
  <c r="GL185" i="1"/>
  <c r="GO185" i="1"/>
  <c r="GP185" i="1"/>
  <c r="GV185" i="1"/>
  <c r="C186" i="1"/>
  <c r="D186" i="1"/>
  <c r="W186" i="1"/>
  <c r="AC186" i="1"/>
  <c r="AD186" i="1"/>
  <c r="CR186" i="1" s="1"/>
  <c r="Q186" i="1" s="1"/>
  <c r="AE186" i="1"/>
  <c r="AF186" i="1"/>
  <c r="AG186" i="1"/>
  <c r="CU186" i="1" s="1"/>
  <c r="T186" i="1" s="1"/>
  <c r="AH186" i="1"/>
  <c r="CV186" i="1" s="1"/>
  <c r="U186" i="1" s="1"/>
  <c r="AI186" i="1"/>
  <c r="AJ186" i="1"/>
  <c r="CS186" i="1"/>
  <c r="R186" i="1" s="1"/>
  <c r="GK186" i="1" s="1"/>
  <c r="CT186" i="1"/>
  <c r="S186" i="1" s="1"/>
  <c r="CW186" i="1"/>
  <c r="V186" i="1" s="1"/>
  <c r="CX186" i="1"/>
  <c r="FR186" i="1"/>
  <c r="GL186" i="1"/>
  <c r="GN186" i="1"/>
  <c r="GO186" i="1"/>
  <c r="GV186" i="1"/>
  <c r="GX186" i="1"/>
  <c r="C187" i="1"/>
  <c r="D187" i="1"/>
  <c r="P187" i="1"/>
  <c r="AC187" i="1"/>
  <c r="AE187" i="1"/>
  <c r="CS187" i="1" s="1"/>
  <c r="R187" i="1" s="1"/>
  <c r="GK187" i="1" s="1"/>
  <c r="AF187" i="1"/>
  <c r="AG187" i="1"/>
  <c r="AH187" i="1"/>
  <c r="AI187" i="1"/>
  <c r="CW187" i="1" s="1"/>
  <c r="V187" i="1" s="1"/>
  <c r="AJ187" i="1"/>
  <c r="CX187" i="1" s="1"/>
  <c r="W187" i="1" s="1"/>
  <c r="CQ187" i="1"/>
  <c r="CU187" i="1"/>
  <c r="T187" i="1" s="1"/>
  <c r="FR187" i="1"/>
  <c r="GL187" i="1"/>
  <c r="GN187" i="1"/>
  <c r="GO187" i="1"/>
  <c r="GV187" i="1"/>
  <c r="GX187" i="1" s="1"/>
  <c r="C188" i="1"/>
  <c r="D188" i="1"/>
  <c r="V188" i="1"/>
  <c r="AC188" i="1"/>
  <c r="CQ188" i="1" s="1"/>
  <c r="P188" i="1" s="1"/>
  <c r="AD188" i="1"/>
  <c r="CR188" i="1" s="1"/>
  <c r="Q188" i="1" s="1"/>
  <c r="AE188" i="1"/>
  <c r="AF188" i="1"/>
  <c r="AG188" i="1"/>
  <c r="CU188" i="1" s="1"/>
  <c r="T188" i="1" s="1"/>
  <c r="AH188" i="1"/>
  <c r="CV188" i="1" s="1"/>
  <c r="U188" i="1" s="1"/>
  <c r="AI188" i="1"/>
  <c r="AJ188" i="1"/>
  <c r="CS188" i="1"/>
  <c r="R188" i="1" s="1"/>
  <c r="GK188" i="1" s="1"/>
  <c r="CT188" i="1"/>
  <c r="S188" i="1" s="1"/>
  <c r="CW188" i="1"/>
  <c r="CX188" i="1"/>
  <c r="W188" i="1" s="1"/>
  <c r="FR188" i="1"/>
  <c r="GL188" i="1"/>
  <c r="GN188" i="1"/>
  <c r="GO188" i="1"/>
  <c r="GV188" i="1"/>
  <c r="GX188" i="1"/>
  <c r="C189" i="1"/>
  <c r="D189" i="1"/>
  <c r="T189" i="1"/>
  <c r="AC189" i="1"/>
  <c r="AD189" i="1"/>
  <c r="AE189" i="1"/>
  <c r="CS189" i="1" s="1"/>
  <c r="R189" i="1" s="1"/>
  <c r="GK189" i="1" s="1"/>
  <c r="AF189" i="1"/>
  <c r="AG189" i="1"/>
  <c r="AH189" i="1"/>
  <c r="AI189" i="1"/>
  <c r="CW189" i="1" s="1"/>
  <c r="V189" i="1" s="1"/>
  <c r="AJ189" i="1"/>
  <c r="CX189" i="1" s="1"/>
  <c r="W189" i="1" s="1"/>
  <c r="CQ189" i="1"/>
  <c r="P189" i="1" s="1"/>
  <c r="CR189" i="1"/>
  <c r="Q189" i="1" s="1"/>
  <c r="CU189" i="1"/>
  <c r="FR189" i="1"/>
  <c r="GL189" i="1"/>
  <c r="GN189" i="1"/>
  <c r="GO189" i="1"/>
  <c r="GV189" i="1"/>
  <c r="GX189" i="1" s="1"/>
  <c r="C190" i="1"/>
  <c r="D190" i="1"/>
  <c r="R190" i="1"/>
  <c r="GK190" i="1" s="1"/>
  <c r="AC190" i="1"/>
  <c r="CQ190" i="1" s="1"/>
  <c r="P190" i="1" s="1"/>
  <c r="AD190" i="1"/>
  <c r="CR190" i="1" s="1"/>
  <c r="Q190" i="1" s="1"/>
  <c r="AE190" i="1"/>
  <c r="AF190" i="1"/>
  <c r="CT190" i="1" s="1"/>
  <c r="S190" i="1" s="1"/>
  <c r="AG190" i="1"/>
  <c r="CU190" i="1" s="1"/>
  <c r="T190" i="1" s="1"/>
  <c r="AH190" i="1"/>
  <c r="CV190" i="1" s="1"/>
  <c r="U190" i="1" s="1"/>
  <c r="AI190" i="1"/>
  <c r="AJ190" i="1"/>
  <c r="CS190" i="1"/>
  <c r="CW190" i="1"/>
  <c r="V190" i="1" s="1"/>
  <c r="CX190" i="1"/>
  <c r="W190" i="1" s="1"/>
  <c r="FR190" i="1"/>
  <c r="GL190" i="1"/>
  <c r="GN190" i="1"/>
  <c r="GO190" i="1"/>
  <c r="GV190" i="1"/>
  <c r="GX190" i="1"/>
  <c r="C191" i="1"/>
  <c r="D191" i="1"/>
  <c r="Q191" i="1"/>
  <c r="T191" i="1"/>
  <c r="AC191" i="1"/>
  <c r="AD191" i="1"/>
  <c r="AE191" i="1"/>
  <c r="CS191" i="1" s="1"/>
  <c r="R191" i="1" s="1"/>
  <c r="GK191" i="1" s="1"/>
  <c r="AF191" i="1"/>
  <c r="AG191" i="1"/>
  <c r="AH191" i="1"/>
  <c r="H120" i="6" s="1"/>
  <c r="AI191" i="1"/>
  <c r="CW191" i="1" s="1"/>
  <c r="V191" i="1" s="1"/>
  <c r="AJ191" i="1"/>
  <c r="CX191" i="1" s="1"/>
  <c r="W191" i="1" s="1"/>
  <c r="CQ191" i="1"/>
  <c r="P191" i="1" s="1"/>
  <c r="CR191" i="1"/>
  <c r="CU191" i="1"/>
  <c r="CV191" i="1"/>
  <c r="U191" i="1" s="1"/>
  <c r="I120" i="6" s="1"/>
  <c r="FR191" i="1"/>
  <c r="GL191" i="1"/>
  <c r="GN191" i="1"/>
  <c r="GO191" i="1"/>
  <c r="GV191" i="1"/>
  <c r="GX191" i="1" s="1"/>
  <c r="B193" i="1"/>
  <c r="B22" i="1" s="1"/>
  <c r="C193" i="1"/>
  <c r="C22" i="1" s="1"/>
  <c r="D193" i="1"/>
  <c r="D22" i="1" s="1"/>
  <c r="F193" i="1"/>
  <c r="F22" i="1" s="1"/>
  <c r="G193" i="1"/>
  <c r="G22" i="1" s="1"/>
  <c r="BX193" i="1"/>
  <c r="BX22" i="1" s="1"/>
  <c r="CK193" i="1"/>
  <c r="CK22" i="1" s="1"/>
  <c r="CL193" i="1"/>
  <c r="CL22" i="1" s="1"/>
  <c r="EG193" i="1"/>
  <c r="EG22" i="1" s="1"/>
  <c r="FP193" i="1"/>
  <c r="FP22" i="1" s="1"/>
  <c r="GC193" i="1"/>
  <c r="GC22" i="1" s="1"/>
  <c r="GD193" i="1"/>
  <c r="GD22" i="1" s="1"/>
  <c r="B222" i="1"/>
  <c r="B18" i="1" s="1"/>
  <c r="C222" i="1"/>
  <c r="C18" i="1" s="1"/>
  <c r="D222" i="1"/>
  <c r="D18" i="1" s="1"/>
  <c r="F222" i="1"/>
  <c r="F18" i="1" s="1"/>
  <c r="G222" i="1"/>
  <c r="G18" i="1" s="1"/>
  <c r="EG222" i="1"/>
  <c r="EG18" i="1" s="1"/>
  <c r="P226" i="1"/>
  <c r="AB149" i="1" l="1"/>
  <c r="W115" i="1"/>
  <c r="CT191" i="1"/>
  <c r="S191" i="1" s="1"/>
  <c r="T118" i="6"/>
  <c r="H119" i="6"/>
  <c r="T119" i="6"/>
  <c r="H118" i="6"/>
  <c r="T117" i="6"/>
  <c r="H117" i="6"/>
  <c r="AB191" i="1"/>
  <c r="H116" i="6" s="1"/>
  <c r="AB189" i="1"/>
  <c r="H110" i="6" s="1"/>
  <c r="CY191" i="1"/>
  <c r="X191" i="1" s="1"/>
  <c r="U118" i="6" s="1"/>
  <c r="K118" i="6" s="1"/>
  <c r="CP191" i="1"/>
  <c r="O191" i="1" s="1"/>
  <c r="CT189" i="1"/>
  <c r="S189" i="1" s="1"/>
  <c r="CP189" i="1" s="1"/>
  <c r="O189" i="1" s="1"/>
  <c r="T112" i="6"/>
  <c r="T113" i="6"/>
  <c r="H112" i="6"/>
  <c r="T111" i="6"/>
  <c r="H113" i="6"/>
  <c r="H111" i="6"/>
  <c r="R106" i="1"/>
  <c r="GK106" i="1" s="1"/>
  <c r="CV189" i="1"/>
  <c r="U189" i="1" s="1"/>
  <c r="I114" i="6" s="1"/>
  <c r="H114" i="6"/>
  <c r="CV187" i="1"/>
  <c r="U187" i="1" s="1"/>
  <c r="I108" i="6" s="1"/>
  <c r="H108" i="6"/>
  <c r="CT187" i="1"/>
  <c r="S187" i="1" s="1"/>
  <c r="U105" i="6" s="1"/>
  <c r="T106" i="6"/>
  <c r="T107" i="6"/>
  <c r="H106" i="6"/>
  <c r="T105" i="6"/>
  <c r="H107" i="6"/>
  <c r="H105" i="6"/>
  <c r="V124" i="1"/>
  <c r="CY187" i="1"/>
  <c r="X187" i="1" s="1"/>
  <c r="U106" i="6" s="1"/>
  <c r="K106" i="6" s="1"/>
  <c r="R126" i="1"/>
  <c r="GK126" i="1" s="1"/>
  <c r="S121" i="1"/>
  <c r="GX116" i="1"/>
  <c r="S116" i="1"/>
  <c r="CY106" i="1"/>
  <c r="X106" i="1" s="1"/>
  <c r="CZ106" i="1"/>
  <c r="Y106" i="1" s="1"/>
  <c r="GX101" i="6"/>
  <c r="E101" i="6"/>
  <c r="GW101" i="6"/>
  <c r="V183" i="1"/>
  <c r="W183" i="1"/>
  <c r="GX99" i="6"/>
  <c r="E99" i="6"/>
  <c r="GW99" i="6"/>
  <c r="GX183" i="1"/>
  <c r="CT181" i="1"/>
  <c r="S181" i="1" s="1"/>
  <c r="U93" i="6" s="1"/>
  <c r="T93" i="6"/>
  <c r="T96" i="6"/>
  <c r="H93" i="6"/>
  <c r="T97" i="6"/>
  <c r="H96" i="6"/>
  <c r="H97" i="6"/>
  <c r="S117" i="1"/>
  <c r="CQ185" i="1"/>
  <c r="P185" i="1" s="1"/>
  <c r="U101" i="6" s="1"/>
  <c r="K101" i="6" s="1"/>
  <c r="T101" i="6"/>
  <c r="H101" i="6"/>
  <c r="CV181" i="1"/>
  <c r="U181" i="1" s="1"/>
  <c r="I98" i="6" s="1"/>
  <c r="H98" i="6"/>
  <c r="T99" i="6"/>
  <c r="H99" i="6"/>
  <c r="AD181" i="1"/>
  <c r="T94" i="6" s="1"/>
  <c r="GM95" i="6"/>
  <c r="I95" i="6" s="1"/>
  <c r="H95" i="6"/>
  <c r="H94" i="6"/>
  <c r="W185" i="1"/>
  <c r="W184" i="1"/>
  <c r="S184" i="1"/>
  <c r="U183" i="1"/>
  <c r="GX185" i="1"/>
  <c r="S183" i="1"/>
  <c r="R183" i="1"/>
  <c r="GK183" i="1" s="1"/>
  <c r="T183" i="1"/>
  <c r="S185" i="1"/>
  <c r="Q183" i="1"/>
  <c r="T185" i="1"/>
  <c r="U185" i="1"/>
  <c r="V185" i="1"/>
  <c r="W182" i="1"/>
  <c r="U184" i="1"/>
  <c r="P184" i="1"/>
  <c r="GX182" i="1"/>
  <c r="S182" i="1"/>
  <c r="U182" i="1"/>
  <c r="Q182" i="1"/>
  <c r="GX184" i="1"/>
  <c r="R184" i="1"/>
  <c r="GK184" i="1" s="1"/>
  <c r="T184" i="1"/>
  <c r="P182" i="1"/>
  <c r="Q184" i="1"/>
  <c r="T182" i="1"/>
  <c r="V182" i="1"/>
  <c r="R182" i="1"/>
  <c r="GK182" i="1" s="1"/>
  <c r="P102" i="1"/>
  <c r="V105" i="1"/>
  <c r="T103" i="1"/>
  <c r="V103" i="1"/>
  <c r="R103" i="1"/>
  <c r="GK103" i="1" s="1"/>
  <c r="GX102" i="1"/>
  <c r="W102" i="1"/>
  <c r="S102" i="1"/>
  <c r="U125" i="1"/>
  <c r="Q125" i="1"/>
  <c r="V119" i="1"/>
  <c r="R119" i="1"/>
  <c r="GK119" i="1" s="1"/>
  <c r="V116" i="1"/>
  <c r="P116" i="1"/>
  <c r="S103" i="1"/>
  <c r="U103" i="1"/>
  <c r="Q103" i="1"/>
  <c r="U102" i="1"/>
  <c r="V102" i="1"/>
  <c r="W119" i="1"/>
  <c r="S129" i="1"/>
  <c r="CZ129" i="1" s="1"/>
  <c r="Y129" i="1" s="1"/>
  <c r="T126" i="1"/>
  <c r="S125" i="1"/>
  <c r="W124" i="1"/>
  <c r="R124" i="1"/>
  <c r="GK124" i="1" s="1"/>
  <c r="U124" i="1"/>
  <c r="Q124" i="1"/>
  <c r="T119" i="1"/>
  <c r="W116" i="1"/>
  <c r="W111" i="1"/>
  <c r="V111" i="1"/>
  <c r="R111" i="1"/>
  <c r="GK111" i="1" s="1"/>
  <c r="GX110" i="1"/>
  <c r="W110" i="1"/>
  <c r="R105" i="1"/>
  <c r="GK105" i="1" s="1"/>
  <c r="GX103" i="1"/>
  <c r="P103" i="1"/>
  <c r="U69" i="6" s="1"/>
  <c r="K69" i="6" s="1"/>
  <c r="T102" i="1"/>
  <c r="GX83" i="6"/>
  <c r="E83" i="6"/>
  <c r="GW83" i="6"/>
  <c r="CQ121" i="1"/>
  <c r="P121" i="1" s="1"/>
  <c r="T81" i="6"/>
  <c r="H81" i="6"/>
  <c r="CT101" i="1"/>
  <c r="S101" i="1" s="1"/>
  <c r="U63" i="6" s="1"/>
  <c r="T63" i="6"/>
  <c r="T67" i="6"/>
  <c r="H66" i="6"/>
  <c r="T66" i="6"/>
  <c r="H63" i="6"/>
  <c r="H67" i="6"/>
  <c r="CQ125" i="1"/>
  <c r="P125" i="1" s="1"/>
  <c r="U85" i="6" s="1"/>
  <c r="K85" i="6" s="1"/>
  <c r="T85" i="6"/>
  <c r="H85" i="6"/>
  <c r="W123" i="1"/>
  <c r="GX81" i="6"/>
  <c r="E81" i="6"/>
  <c r="GW81" i="6"/>
  <c r="V118" i="1"/>
  <c r="W118" i="1"/>
  <c r="S118" i="1"/>
  <c r="CQ117" i="1"/>
  <c r="P117" i="1" s="1"/>
  <c r="U77" i="6" s="1"/>
  <c r="K77" i="6" s="1"/>
  <c r="T77" i="6"/>
  <c r="H77" i="6"/>
  <c r="GX75" i="6"/>
  <c r="E75" i="6"/>
  <c r="GW75" i="6"/>
  <c r="T73" i="6"/>
  <c r="H73" i="6"/>
  <c r="CQ105" i="1"/>
  <c r="P105" i="1" s="1"/>
  <c r="U71" i="6" s="1"/>
  <c r="K71" i="6" s="1"/>
  <c r="T71" i="6"/>
  <c r="H71" i="6"/>
  <c r="T69" i="6"/>
  <c r="H69" i="6"/>
  <c r="AD101" i="1"/>
  <c r="H65" i="6"/>
  <c r="GM65" i="6"/>
  <c r="I65" i="6" s="1"/>
  <c r="CQ129" i="1"/>
  <c r="P129" i="1" s="1"/>
  <c r="U89" i="6" s="1"/>
  <c r="K89" i="6" s="1"/>
  <c r="T89" i="6"/>
  <c r="H89" i="6"/>
  <c r="GX129" i="1"/>
  <c r="GX89" i="6"/>
  <c r="E89" i="6"/>
  <c r="GW89" i="6"/>
  <c r="GX85" i="6"/>
  <c r="E85" i="6"/>
  <c r="GW85" i="6"/>
  <c r="P124" i="1"/>
  <c r="V121" i="1"/>
  <c r="CQ119" i="1"/>
  <c r="P119" i="1" s="1"/>
  <c r="U79" i="6" s="1"/>
  <c r="K79" i="6" s="1"/>
  <c r="T79" i="6"/>
  <c r="H79" i="6"/>
  <c r="T118" i="1"/>
  <c r="GX77" i="6"/>
  <c r="E77" i="6"/>
  <c r="GW77" i="6"/>
  <c r="U115" i="1"/>
  <c r="GX105" i="1"/>
  <c r="GX71" i="6"/>
  <c r="E71" i="6"/>
  <c r="GW71" i="6"/>
  <c r="GX69" i="6"/>
  <c r="E69" i="6"/>
  <c r="GW69" i="6"/>
  <c r="GX87" i="6"/>
  <c r="E87" i="6"/>
  <c r="GW87" i="6"/>
  <c r="S110" i="1"/>
  <c r="W127" i="1"/>
  <c r="CQ127" i="1"/>
  <c r="P127" i="1" s="1"/>
  <c r="U87" i="6" s="1"/>
  <c r="K87" i="6" s="1"/>
  <c r="T87" i="6"/>
  <c r="H87" i="6"/>
  <c r="CQ123" i="1"/>
  <c r="P123" i="1" s="1"/>
  <c r="U83" i="6" s="1"/>
  <c r="K83" i="6" s="1"/>
  <c r="T83" i="6"/>
  <c r="H83" i="6"/>
  <c r="GX121" i="1"/>
  <c r="U121" i="1"/>
  <c r="Q121" i="1"/>
  <c r="GX79" i="6"/>
  <c r="E79" i="6"/>
  <c r="GW79" i="6"/>
  <c r="CQ115" i="1"/>
  <c r="P115" i="1" s="1"/>
  <c r="U75" i="6" s="1"/>
  <c r="K75" i="6" s="1"/>
  <c r="T75" i="6"/>
  <c r="H75" i="6"/>
  <c r="R112" i="1"/>
  <c r="GK112" i="1" s="1"/>
  <c r="T112" i="1"/>
  <c r="GX73" i="6"/>
  <c r="E73" i="6"/>
  <c r="GW73" i="6"/>
  <c r="P110" i="1"/>
  <c r="CS101" i="1"/>
  <c r="R101" i="1" s="1"/>
  <c r="AD27" i="1"/>
  <c r="AB105" i="1"/>
  <c r="T64" i="6"/>
  <c r="H64" i="6"/>
  <c r="U122" i="1"/>
  <c r="W122" i="1"/>
  <c r="S122" i="1"/>
  <c r="S120" i="1"/>
  <c r="V109" i="1"/>
  <c r="T122" i="1"/>
  <c r="W120" i="1"/>
  <c r="R120" i="1"/>
  <c r="GK120" i="1" s="1"/>
  <c r="U120" i="1"/>
  <c r="Q120" i="1"/>
  <c r="T115" i="1"/>
  <c r="W114" i="1"/>
  <c r="GX111" i="1"/>
  <c r="U111" i="1"/>
  <c r="Q111" i="1"/>
  <c r="U109" i="1"/>
  <c r="V107" i="1"/>
  <c r="R107" i="1"/>
  <c r="GK107" i="1" s="1"/>
  <c r="GX106" i="1"/>
  <c r="Q106" i="1"/>
  <c r="U106" i="1"/>
  <c r="V125" i="1"/>
  <c r="R122" i="1"/>
  <c r="GK122" i="1" s="1"/>
  <c r="V120" i="1"/>
  <c r="P120" i="1"/>
  <c r="U119" i="1"/>
  <c r="R116" i="1"/>
  <c r="GK116" i="1" s="1"/>
  <c r="U116" i="1"/>
  <c r="GX115" i="1"/>
  <c r="GX112" i="1"/>
  <c r="S112" i="1"/>
  <c r="U112" i="1"/>
  <c r="Q112" i="1"/>
  <c r="P111" i="1"/>
  <c r="U73" i="6" s="1"/>
  <c r="K73" i="6" s="1"/>
  <c r="T111" i="1"/>
  <c r="Q109" i="1"/>
  <c r="T109" i="1"/>
  <c r="P106" i="1"/>
  <c r="U129" i="1"/>
  <c r="Q129" i="1"/>
  <c r="GX127" i="1"/>
  <c r="S127" i="1"/>
  <c r="T123" i="1"/>
  <c r="V123" i="1"/>
  <c r="R123" i="1"/>
  <c r="GK123" i="1" s="1"/>
  <c r="U117" i="1"/>
  <c r="V117" i="1"/>
  <c r="Q117" i="1"/>
  <c r="V115" i="1"/>
  <c r="R115" i="1"/>
  <c r="GK115" i="1" s="1"/>
  <c r="S113" i="1"/>
  <c r="P113" i="1"/>
  <c r="GX107" i="1"/>
  <c r="FQ193" i="1"/>
  <c r="FQ22" i="1" s="1"/>
  <c r="U127" i="1"/>
  <c r="W113" i="1"/>
  <c r="S107" i="1"/>
  <c r="U107" i="1"/>
  <c r="Q107" i="1"/>
  <c r="V129" i="1"/>
  <c r="T127" i="1"/>
  <c r="V127" i="1"/>
  <c r="R127" i="1"/>
  <c r="GK127" i="1" s="1"/>
  <c r="U123" i="1"/>
  <c r="W117" i="1"/>
  <c r="U113" i="1"/>
  <c r="V113" i="1"/>
  <c r="Q113" i="1"/>
  <c r="P107" i="1"/>
  <c r="T107" i="1"/>
  <c r="V128" i="1"/>
  <c r="P128" i="1"/>
  <c r="GX114" i="1"/>
  <c r="W108" i="1"/>
  <c r="S108" i="1"/>
  <c r="R108" i="1"/>
  <c r="GK108" i="1" s="1"/>
  <c r="R104" i="1"/>
  <c r="GK104" i="1" s="1"/>
  <c r="T104" i="1"/>
  <c r="BY193" i="1"/>
  <c r="BY22" i="1" s="1"/>
  <c r="BZ193" i="1"/>
  <c r="CG193" i="1" s="1"/>
  <c r="CG22" i="1" s="1"/>
  <c r="T128" i="1"/>
  <c r="S128" i="1"/>
  <c r="GX118" i="1"/>
  <c r="R118" i="1"/>
  <c r="CY118" i="1" s="1"/>
  <c r="X118" i="1" s="1"/>
  <c r="U118" i="1"/>
  <c r="T114" i="1"/>
  <c r="V114" i="1"/>
  <c r="W112" i="1"/>
  <c r="V108" i="1"/>
  <c r="U108" i="1"/>
  <c r="Q108" i="1"/>
  <c r="V104" i="1"/>
  <c r="S114" i="1"/>
  <c r="W128" i="1"/>
  <c r="R128" i="1"/>
  <c r="GK128" i="1" s="1"/>
  <c r="U128" i="1"/>
  <c r="Q128" i="1"/>
  <c r="U126" i="1"/>
  <c r="W126" i="1"/>
  <c r="S126" i="1"/>
  <c r="CY126" i="1" s="1"/>
  <c r="X126" i="1" s="1"/>
  <c r="S124" i="1"/>
  <c r="CP124" i="1" s="1"/>
  <c r="O124" i="1" s="1"/>
  <c r="R114" i="1"/>
  <c r="GK114" i="1" s="1"/>
  <c r="U114" i="1"/>
  <c r="U110" i="1"/>
  <c r="V110" i="1"/>
  <c r="R110" i="1"/>
  <c r="S104" i="1"/>
  <c r="U104" i="1"/>
  <c r="Q104" i="1"/>
  <c r="FR193" i="1"/>
  <c r="FR22" i="1" s="1"/>
  <c r="GK27" i="1"/>
  <c r="K57" i="6"/>
  <c r="K55" i="6"/>
  <c r="CV27" i="1"/>
  <c r="U27" i="1" s="1"/>
  <c r="I60" i="6" s="1"/>
  <c r="H60" i="6"/>
  <c r="T55" i="6"/>
  <c r="H55" i="6"/>
  <c r="T58" i="6"/>
  <c r="T59" i="6"/>
  <c r="H58" i="6"/>
  <c r="H59" i="6"/>
  <c r="GM57" i="6"/>
  <c r="I57" i="6" s="1"/>
  <c r="H57" i="6"/>
  <c r="CR27" i="1"/>
  <c r="Q27" i="1" s="1"/>
  <c r="U56" i="6" s="1"/>
  <c r="K56" i="6" s="1"/>
  <c r="H56" i="6"/>
  <c r="T56" i="6"/>
  <c r="AB27" i="1"/>
  <c r="H54" i="6" s="1"/>
  <c r="CY26" i="1"/>
  <c r="X26" i="1" s="1"/>
  <c r="CT25" i="1"/>
  <c r="S25" i="1" s="1"/>
  <c r="U47" i="6" s="1"/>
  <c r="T47" i="6"/>
  <c r="T50" i="6"/>
  <c r="H47" i="6"/>
  <c r="T51" i="6"/>
  <c r="H50" i="6"/>
  <c r="H51" i="6"/>
  <c r="AD25" i="1"/>
  <c r="CR25" i="1" s="1"/>
  <c r="Q25" i="1" s="1"/>
  <c r="GM49" i="6"/>
  <c r="I49" i="6" s="1"/>
  <c r="H49" i="6"/>
  <c r="CV25" i="1"/>
  <c r="U25" i="1" s="1"/>
  <c r="I52" i="6" s="1"/>
  <c r="H52" i="6"/>
  <c r="CS25" i="1"/>
  <c r="R25" i="1" s="1"/>
  <c r="CP24" i="1"/>
  <c r="O24" i="1" s="1"/>
  <c r="CZ190" i="1"/>
  <c r="Y190" i="1" s="1"/>
  <c r="CY190" i="1"/>
  <c r="X190" i="1" s="1"/>
  <c r="CP190" i="1"/>
  <c r="O190" i="1" s="1"/>
  <c r="CP188" i="1"/>
  <c r="O188" i="1" s="1"/>
  <c r="CZ188" i="1"/>
  <c r="Y188" i="1" s="1"/>
  <c r="CY188" i="1"/>
  <c r="X188" i="1" s="1"/>
  <c r="CZ186" i="1"/>
  <c r="Y186" i="1" s="1"/>
  <c r="CY186" i="1"/>
  <c r="X186" i="1" s="1"/>
  <c r="CZ183" i="1"/>
  <c r="Y183" i="1" s="1"/>
  <c r="CY183" i="1"/>
  <c r="X183" i="1" s="1"/>
  <c r="AD185" i="1"/>
  <c r="CS185" i="1"/>
  <c r="R185" i="1" s="1"/>
  <c r="GK185" i="1" s="1"/>
  <c r="CY184" i="1"/>
  <c r="X184" i="1" s="1"/>
  <c r="CZ184" i="1"/>
  <c r="Y184" i="1" s="1"/>
  <c r="CR179" i="1"/>
  <c r="Q179" i="1" s="1"/>
  <c r="AB179" i="1"/>
  <c r="CY178" i="1"/>
  <c r="X178" i="1" s="1"/>
  <c r="CZ178" i="1"/>
  <c r="Y178" i="1" s="1"/>
  <c r="CZ177" i="1"/>
  <c r="Y177" i="1" s="1"/>
  <c r="CY177" i="1"/>
  <c r="X177" i="1" s="1"/>
  <c r="CP175" i="1"/>
  <c r="O175" i="1" s="1"/>
  <c r="CY172" i="1"/>
  <c r="X172" i="1" s="1"/>
  <c r="CZ172" i="1"/>
  <c r="Y172" i="1" s="1"/>
  <c r="CR171" i="1"/>
  <c r="Q171" i="1" s="1"/>
  <c r="AB171" i="1"/>
  <c r="CY170" i="1"/>
  <c r="X170" i="1" s="1"/>
  <c r="CZ170" i="1"/>
  <c r="Y170" i="1" s="1"/>
  <c r="CZ169" i="1"/>
  <c r="Y169" i="1" s="1"/>
  <c r="CY169" i="1"/>
  <c r="X169" i="1" s="1"/>
  <c r="CP166" i="1"/>
  <c r="O166" i="1" s="1"/>
  <c r="CY164" i="1"/>
  <c r="X164" i="1" s="1"/>
  <c r="CZ164" i="1"/>
  <c r="Y164" i="1" s="1"/>
  <c r="CR163" i="1"/>
  <c r="Q163" i="1" s="1"/>
  <c r="AB163" i="1"/>
  <c r="CZ162" i="1"/>
  <c r="Y162" i="1" s="1"/>
  <c r="CY162" i="1"/>
  <c r="X162" i="1" s="1"/>
  <c r="GM144" i="1"/>
  <c r="GN144" i="1"/>
  <c r="P197" i="1"/>
  <c r="EU193" i="1"/>
  <c r="BC193" i="1"/>
  <c r="AB190" i="1"/>
  <c r="CZ187" i="1"/>
  <c r="Y187" i="1" s="1"/>
  <c r="U107" i="6" s="1"/>
  <c r="K107" i="6" s="1"/>
  <c r="AD187" i="1"/>
  <c r="CR178" i="1"/>
  <c r="Q178" i="1" s="1"/>
  <c r="AB178" i="1"/>
  <c r="CP172" i="1"/>
  <c r="O172" i="1" s="1"/>
  <c r="CR170" i="1"/>
  <c r="Q170" i="1" s="1"/>
  <c r="CP170" i="1" s="1"/>
  <c r="O170" i="1" s="1"/>
  <c r="AB170" i="1"/>
  <c r="CP164" i="1"/>
  <c r="O164" i="1" s="1"/>
  <c r="CR161" i="1"/>
  <c r="Q161" i="1" s="1"/>
  <c r="AB161" i="1"/>
  <c r="CY160" i="1"/>
  <c r="X160" i="1" s="1"/>
  <c r="CZ160" i="1"/>
  <c r="Y160" i="1" s="1"/>
  <c r="CZ159" i="1"/>
  <c r="Y159" i="1" s="1"/>
  <c r="CY159" i="1"/>
  <c r="X159" i="1" s="1"/>
  <c r="CY157" i="1"/>
  <c r="X157" i="1" s="1"/>
  <c r="CZ157" i="1"/>
  <c r="Y157" i="1" s="1"/>
  <c r="CP149" i="1"/>
  <c r="O149" i="1" s="1"/>
  <c r="CY148" i="1"/>
  <c r="X148" i="1" s="1"/>
  <c r="CZ148" i="1"/>
  <c r="Y148" i="1" s="1"/>
  <c r="ET193" i="1"/>
  <c r="BB193" i="1"/>
  <c r="AB188" i="1"/>
  <c r="AB186" i="1"/>
  <c r="CQ186" i="1"/>
  <c r="P186" i="1" s="1"/>
  <c r="CP186" i="1" s="1"/>
  <c r="O186" i="1" s="1"/>
  <c r="CP184" i="1"/>
  <c r="O184" i="1" s="1"/>
  <c r="AB183" i="1"/>
  <c r="CQ183" i="1"/>
  <c r="P183" i="1" s="1"/>
  <c r="CP179" i="1"/>
  <c r="O179" i="1" s="1"/>
  <c r="CP178" i="1"/>
  <c r="O178" i="1" s="1"/>
  <c r="CY176" i="1"/>
  <c r="X176" i="1" s="1"/>
  <c r="GN176" i="1" s="1"/>
  <c r="CZ176" i="1"/>
  <c r="Y176" i="1" s="1"/>
  <c r="CR175" i="1"/>
  <c r="Q175" i="1" s="1"/>
  <c r="AB175" i="1"/>
  <c r="CY174" i="1"/>
  <c r="X174" i="1" s="1"/>
  <c r="CZ174" i="1"/>
  <c r="Y174" i="1" s="1"/>
  <c r="CZ173" i="1"/>
  <c r="Y173" i="1" s="1"/>
  <c r="CY173" i="1"/>
  <c r="X173" i="1" s="1"/>
  <c r="CP171" i="1"/>
  <c r="O171" i="1" s="1"/>
  <c r="CY168" i="1"/>
  <c r="X168" i="1" s="1"/>
  <c r="CZ168" i="1"/>
  <c r="Y168" i="1" s="1"/>
  <c r="CR167" i="1"/>
  <c r="Q167" i="1" s="1"/>
  <c r="CP167" i="1" s="1"/>
  <c r="O167" i="1" s="1"/>
  <c r="AB167" i="1"/>
  <c r="CY166" i="1"/>
  <c r="X166" i="1" s="1"/>
  <c r="CZ166" i="1"/>
  <c r="Y166" i="1" s="1"/>
  <c r="CZ165" i="1"/>
  <c r="Y165" i="1" s="1"/>
  <c r="CY165" i="1"/>
  <c r="X165" i="1" s="1"/>
  <c r="CP163" i="1"/>
  <c r="O163" i="1" s="1"/>
  <c r="CR160" i="1"/>
  <c r="Q160" i="1" s="1"/>
  <c r="CP160" i="1" s="1"/>
  <c r="O160" i="1" s="1"/>
  <c r="AB160" i="1"/>
  <c r="CY155" i="1"/>
  <c r="X155" i="1" s="1"/>
  <c r="CZ155" i="1"/>
  <c r="Y155" i="1" s="1"/>
  <c r="CP154" i="1"/>
  <c r="O154" i="1" s="1"/>
  <c r="CY153" i="1"/>
  <c r="X153" i="1" s="1"/>
  <c r="CZ153" i="1"/>
  <c r="Y153" i="1" s="1"/>
  <c r="CZ146" i="1"/>
  <c r="Y146" i="1" s="1"/>
  <c r="CY146" i="1"/>
  <c r="X146" i="1" s="1"/>
  <c r="CZ142" i="1"/>
  <c r="Y142" i="1" s="1"/>
  <c r="CY142" i="1"/>
  <c r="X142" i="1" s="1"/>
  <c r="AO193" i="1"/>
  <c r="AB184" i="1"/>
  <c r="CR181" i="1"/>
  <c r="Q181" i="1" s="1"/>
  <c r="AB181" i="1"/>
  <c r="H92" i="6" s="1"/>
  <c r="CZ180" i="1"/>
  <c r="Y180" i="1" s="1"/>
  <c r="CY180" i="1"/>
  <c r="X180" i="1" s="1"/>
  <c r="CY179" i="1"/>
  <c r="X179" i="1" s="1"/>
  <c r="CZ179" i="1"/>
  <c r="Y179" i="1" s="1"/>
  <c r="CR174" i="1"/>
  <c r="Q174" i="1" s="1"/>
  <c r="CP174" i="1" s="1"/>
  <c r="O174" i="1" s="1"/>
  <c r="AB174" i="1"/>
  <c r="GN168" i="1"/>
  <c r="GM168" i="1"/>
  <c r="CR166" i="1"/>
  <c r="Q166" i="1" s="1"/>
  <c r="AB166" i="1"/>
  <c r="CY163" i="1"/>
  <c r="X163" i="1" s="1"/>
  <c r="CZ163" i="1"/>
  <c r="Y163" i="1" s="1"/>
  <c r="CP161" i="1"/>
  <c r="O161" i="1" s="1"/>
  <c r="CY158" i="1"/>
  <c r="X158" i="1" s="1"/>
  <c r="GM158" i="1" s="1"/>
  <c r="CZ158" i="1"/>
  <c r="Y158" i="1" s="1"/>
  <c r="GO158" i="1" s="1"/>
  <c r="CY151" i="1"/>
  <c r="X151" i="1" s="1"/>
  <c r="CZ151" i="1"/>
  <c r="Y151" i="1" s="1"/>
  <c r="CY149" i="1"/>
  <c r="X149" i="1" s="1"/>
  <c r="CZ149" i="1"/>
  <c r="Y149" i="1" s="1"/>
  <c r="CY147" i="1"/>
  <c r="X147" i="1" s="1"/>
  <c r="CZ147" i="1"/>
  <c r="Y147" i="1" s="1"/>
  <c r="CY143" i="1"/>
  <c r="X143" i="1" s="1"/>
  <c r="CZ143" i="1"/>
  <c r="Y143" i="1" s="1"/>
  <c r="GN141" i="1"/>
  <c r="GM141" i="1"/>
  <c r="CS181" i="1"/>
  <c r="R181" i="1" s="1"/>
  <c r="CQ180" i="1"/>
  <c r="P180" i="1" s="1"/>
  <c r="CP180" i="1" s="1"/>
  <c r="O180" i="1" s="1"/>
  <c r="CS179" i="1"/>
  <c r="R179" i="1" s="1"/>
  <c r="GK179" i="1" s="1"/>
  <c r="CQ177" i="1"/>
  <c r="P177" i="1" s="1"/>
  <c r="CP177" i="1" s="1"/>
  <c r="O177" i="1" s="1"/>
  <c r="CS175" i="1"/>
  <c r="R175" i="1" s="1"/>
  <c r="GK175" i="1" s="1"/>
  <c r="CQ173" i="1"/>
  <c r="P173" i="1" s="1"/>
  <c r="CP173" i="1" s="1"/>
  <c r="O173" i="1" s="1"/>
  <c r="CS171" i="1"/>
  <c r="R171" i="1" s="1"/>
  <c r="GK171" i="1" s="1"/>
  <c r="CQ169" i="1"/>
  <c r="P169" i="1" s="1"/>
  <c r="CP169" i="1" s="1"/>
  <c r="O169" i="1" s="1"/>
  <c r="CS167" i="1"/>
  <c r="R167" i="1" s="1"/>
  <c r="GK167" i="1" s="1"/>
  <c r="CQ165" i="1"/>
  <c r="P165" i="1" s="1"/>
  <c r="CP165" i="1" s="1"/>
  <c r="O165" i="1" s="1"/>
  <c r="CS163" i="1"/>
  <c r="R163" i="1" s="1"/>
  <c r="GK163" i="1" s="1"/>
  <c r="CQ162" i="1"/>
  <c r="P162" i="1" s="1"/>
  <c r="CP162" i="1" s="1"/>
  <c r="O162" i="1" s="1"/>
  <c r="CS161" i="1"/>
  <c r="R161" i="1" s="1"/>
  <c r="GK161" i="1" s="1"/>
  <c r="CQ159" i="1"/>
  <c r="P159" i="1" s="1"/>
  <c r="CP159" i="1" s="1"/>
  <c r="O159" i="1" s="1"/>
  <c r="P157" i="1"/>
  <c r="CP157" i="1" s="1"/>
  <c r="O157" i="1" s="1"/>
  <c r="CZ156" i="1"/>
  <c r="Y156" i="1" s="1"/>
  <c r="GO156" i="1" s="1"/>
  <c r="P153" i="1"/>
  <c r="CP153" i="1" s="1"/>
  <c r="O153" i="1" s="1"/>
  <c r="CZ152" i="1"/>
  <c r="Y152" i="1" s="1"/>
  <c r="AB151" i="1"/>
  <c r="AB148" i="1"/>
  <c r="T147" i="1"/>
  <c r="AB147" i="1"/>
  <c r="CQ146" i="1"/>
  <c r="P146" i="1" s="1"/>
  <c r="CP146" i="1" s="1"/>
  <c r="O146" i="1" s="1"/>
  <c r="CY145" i="1"/>
  <c r="X145" i="1" s="1"/>
  <c r="T143" i="1"/>
  <c r="AB143" i="1"/>
  <c r="CQ142" i="1"/>
  <c r="P142" i="1" s="1"/>
  <c r="CP142" i="1" s="1"/>
  <c r="O142" i="1" s="1"/>
  <c r="CQ139" i="1"/>
  <c r="P139" i="1" s="1"/>
  <c r="CP139" i="1" s="1"/>
  <c r="O139" i="1" s="1"/>
  <c r="AB139" i="1"/>
  <c r="CR136" i="1"/>
  <c r="Q136" i="1" s="1"/>
  <c r="AB136" i="1"/>
  <c r="CY135" i="1"/>
  <c r="X135" i="1" s="1"/>
  <c r="CZ135" i="1"/>
  <c r="Y135" i="1" s="1"/>
  <c r="CP135" i="1"/>
  <c r="O135" i="1" s="1"/>
  <c r="CP133" i="1"/>
  <c r="O133" i="1" s="1"/>
  <c r="CY132" i="1"/>
  <c r="X132" i="1" s="1"/>
  <c r="CZ132" i="1"/>
  <c r="Y132" i="1" s="1"/>
  <c r="CY130" i="1"/>
  <c r="X130" i="1" s="1"/>
  <c r="CZ130" i="1"/>
  <c r="Y130" i="1" s="1"/>
  <c r="CY129" i="1"/>
  <c r="X129" i="1" s="1"/>
  <c r="CP129" i="1"/>
  <c r="O129" i="1" s="1"/>
  <c r="CY123" i="1"/>
  <c r="X123" i="1" s="1"/>
  <c r="CZ123" i="1"/>
  <c r="Y123" i="1" s="1"/>
  <c r="CP140" i="1"/>
  <c r="O140" i="1" s="1"/>
  <c r="CR132" i="1"/>
  <c r="Q132" i="1" s="1"/>
  <c r="AB132" i="1"/>
  <c r="CY131" i="1"/>
  <c r="X131" i="1" s="1"/>
  <c r="CZ131" i="1"/>
  <c r="Y131" i="1" s="1"/>
  <c r="CP131" i="1"/>
  <c r="O131" i="1" s="1"/>
  <c r="CR126" i="1"/>
  <c r="Q126" i="1" s="1"/>
  <c r="AB126" i="1"/>
  <c r="CY125" i="1"/>
  <c r="X125" i="1" s="1"/>
  <c r="CZ125" i="1"/>
  <c r="Y125" i="1" s="1"/>
  <c r="CP125" i="1"/>
  <c r="O125" i="1" s="1"/>
  <c r="CZ122" i="1"/>
  <c r="Y122" i="1" s="1"/>
  <c r="CZ120" i="1"/>
  <c r="Y120" i="1" s="1"/>
  <c r="CY120" i="1"/>
  <c r="X120" i="1" s="1"/>
  <c r="CZ119" i="1"/>
  <c r="Y119" i="1" s="1"/>
  <c r="CZ107" i="1"/>
  <c r="Y107" i="1" s="1"/>
  <c r="AD145" i="1"/>
  <c r="CR145" i="1" s="1"/>
  <c r="Q145" i="1" s="1"/>
  <c r="CP145" i="1" s="1"/>
  <c r="O145" i="1" s="1"/>
  <c r="AB144" i="1"/>
  <c r="CY140" i="1"/>
  <c r="X140" i="1" s="1"/>
  <c r="CZ140" i="1"/>
  <c r="Y140" i="1" s="1"/>
  <c r="CY139" i="1"/>
  <c r="X139" i="1" s="1"/>
  <c r="CZ139" i="1"/>
  <c r="Y139" i="1" s="1"/>
  <c r="CY137" i="1"/>
  <c r="X137" i="1" s="1"/>
  <c r="CZ137" i="1"/>
  <c r="Y137" i="1" s="1"/>
  <c r="CP136" i="1"/>
  <c r="O136" i="1" s="1"/>
  <c r="CR122" i="1"/>
  <c r="Q122" i="1" s="1"/>
  <c r="AB122" i="1"/>
  <c r="CY121" i="1"/>
  <c r="X121" i="1" s="1"/>
  <c r="CZ121" i="1"/>
  <c r="Y121" i="1" s="1"/>
  <c r="CR118" i="1"/>
  <c r="Q118" i="1" s="1"/>
  <c r="CP118" i="1" s="1"/>
  <c r="O118" i="1" s="1"/>
  <c r="AB118" i="1"/>
  <c r="CY117" i="1"/>
  <c r="X117" i="1" s="1"/>
  <c r="CZ117" i="1"/>
  <c r="Y117" i="1" s="1"/>
  <c r="CY156" i="1"/>
  <c r="X156" i="1" s="1"/>
  <c r="GM156" i="1" s="1"/>
  <c r="CQ155" i="1"/>
  <c r="P155" i="1" s="1"/>
  <c r="AD155" i="1"/>
  <c r="CR155" i="1" s="1"/>
  <c r="Q155" i="1" s="1"/>
  <c r="W154" i="1"/>
  <c r="S154" i="1"/>
  <c r="CY152" i="1"/>
  <c r="X152" i="1" s="1"/>
  <c r="GM152" i="1" s="1"/>
  <c r="CQ151" i="1"/>
  <c r="P151" i="1" s="1"/>
  <c r="CP151" i="1" s="1"/>
  <c r="O151" i="1" s="1"/>
  <c r="AD151" i="1"/>
  <c r="CR151" i="1" s="1"/>
  <c r="Q151" i="1" s="1"/>
  <c r="W150" i="1"/>
  <c r="S150" i="1"/>
  <c r="CQ148" i="1"/>
  <c r="P148" i="1" s="1"/>
  <c r="CP148" i="1" s="1"/>
  <c r="O148" i="1" s="1"/>
  <c r="AD148" i="1"/>
  <c r="CR148" i="1" s="1"/>
  <c r="Q148" i="1" s="1"/>
  <c r="P147" i="1"/>
  <c r="CP147" i="1" s="1"/>
  <c r="O147" i="1" s="1"/>
  <c r="AB145" i="1"/>
  <c r="P143" i="1"/>
  <c r="CP143" i="1" s="1"/>
  <c r="O143" i="1" s="1"/>
  <c r="T140" i="1"/>
  <c r="Q140" i="1"/>
  <c r="CY138" i="1"/>
  <c r="X138" i="1" s="1"/>
  <c r="GM138" i="1" s="1"/>
  <c r="CZ138" i="1"/>
  <c r="Y138" i="1" s="1"/>
  <c r="CY136" i="1"/>
  <c r="X136" i="1" s="1"/>
  <c r="CZ136" i="1"/>
  <c r="Y136" i="1" s="1"/>
  <c r="CZ134" i="1"/>
  <c r="Y134" i="1" s="1"/>
  <c r="GM134" i="1" s="1"/>
  <c r="CY134" i="1"/>
  <c r="X134" i="1" s="1"/>
  <c r="GN134" i="1" s="1"/>
  <c r="CY133" i="1"/>
  <c r="X133" i="1" s="1"/>
  <c r="CZ133" i="1"/>
  <c r="Y133" i="1" s="1"/>
  <c r="AB133" i="1"/>
  <c r="CP132" i="1"/>
  <c r="O132" i="1" s="1"/>
  <c r="CP120" i="1"/>
  <c r="O120" i="1" s="1"/>
  <c r="CR114" i="1"/>
  <c r="Q114" i="1" s="1"/>
  <c r="AB114" i="1"/>
  <c r="CZ113" i="1"/>
  <c r="Y113" i="1" s="1"/>
  <c r="AB108" i="1"/>
  <c r="AB104" i="1"/>
  <c r="CQ104" i="1"/>
  <c r="P104" i="1" s="1"/>
  <c r="CR99" i="1"/>
  <c r="Q99" i="1" s="1"/>
  <c r="AB99" i="1"/>
  <c r="CY87" i="1"/>
  <c r="X87" i="1" s="1"/>
  <c r="CZ87" i="1"/>
  <c r="Y87" i="1" s="1"/>
  <c r="CY85" i="1"/>
  <c r="X85" i="1" s="1"/>
  <c r="CZ85" i="1"/>
  <c r="Y85" i="1" s="1"/>
  <c r="AD137" i="1"/>
  <c r="CR137" i="1" s="1"/>
  <c r="Q137" i="1" s="1"/>
  <c r="CP137" i="1" s="1"/>
  <c r="O137" i="1" s="1"/>
  <c r="AB135" i="1"/>
  <c r="AD133" i="1"/>
  <c r="CR133" i="1" s="1"/>
  <c r="Q133" i="1" s="1"/>
  <c r="AB131" i="1"/>
  <c r="AD130" i="1"/>
  <c r="CR130" i="1" s="1"/>
  <c r="Q130" i="1" s="1"/>
  <c r="CP130" i="1" s="1"/>
  <c r="O130" i="1" s="1"/>
  <c r="AB129" i="1"/>
  <c r="AD127" i="1"/>
  <c r="CR127" i="1" s="1"/>
  <c r="Q127" i="1" s="1"/>
  <c r="AB125" i="1"/>
  <c r="AD123" i="1"/>
  <c r="CR123" i="1" s="1"/>
  <c r="Q123" i="1" s="1"/>
  <c r="CP123" i="1" s="1"/>
  <c r="O123" i="1" s="1"/>
  <c r="AB121" i="1"/>
  <c r="AD119" i="1"/>
  <c r="CR119" i="1" s="1"/>
  <c r="Q119" i="1" s="1"/>
  <c r="AD115" i="1"/>
  <c r="CR115" i="1" s="1"/>
  <c r="Q115" i="1" s="1"/>
  <c r="AB111" i="1"/>
  <c r="Q105" i="1"/>
  <c r="T105" i="1"/>
  <c r="CZ103" i="1"/>
  <c r="Y103" i="1" s="1"/>
  <c r="CP99" i="1"/>
  <c r="O99" i="1" s="1"/>
  <c r="CY97" i="1"/>
  <c r="X97" i="1" s="1"/>
  <c r="CZ97" i="1"/>
  <c r="Y97" i="1" s="1"/>
  <c r="CR96" i="1"/>
  <c r="Q96" i="1" s="1"/>
  <c r="AB96" i="1"/>
  <c r="CY95" i="1"/>
  <c r="X95" i="1" s="1"/>
  <c r="CZ95" i="1"/>
  <c r="Y95" i="1" s="1"/>
  <c r="CZ94" i="1"/>
  <c r="Y94" i="1" s="1"/>
  <c r="CY94" i="1"/>
  <c r="X94" i="1" s="1"/>
  <c r="GM92" i="1"/>
  <c r="AB117" i="1"/>
  <c r="Q116" i="1"/>
  <c r="CP116" i="1" s="1"/>
  <c r="O116" i="1" s="1"/>
  <c r="CZ115" i="1"/>
  <c r="Y115" i="1" s="1"/>
  <c r="AB113" i="1"/>
  <c r="P112" i="1"/>
  <c r="W105" i="1"/>
  <c r="S105" i="1"/>
  <c r="CY103" i="1"/>
  <c r="X103" i="1" s="1"/>
  <c r="CP103" i="1"/>
  <c r="O103" i="1" s="1"/>
  <c r="AB103" i="1"/>
  <c r="CR102" i="1"/>
  <c r="Q102" i="1" s="1"/>
  <c r="CP102" i="1" s="1"/>
  <c r="O102" i="1" s="1"/>
  <c r="AB102" i="1"/>
  <c r="CY101" i="1"/>
  <c r="X101" i="1" s="1"/>
  <c r="U66" i="6" s="1"/>
  <c r="K66" i="6" s="1"/>
  <c r="CZ101" i="1"/>
  <c r="Y101" i="1" s="1"/>
  <c r="U67" i="6" s="1"/>
  <c r="K67" i="6" s="1"/>
  <c r="CY100" i="1"/>
  <c r="X100" i="1" s="1"/>
  <c r="CZ100" i="1"/>
  <c r="Y100" i="1" s="1"/>
  <c r="CP97" i="1"/>
  <c r="O97" i="1" s="1"/>
  <c r="CR95" i="1"/>
  <c r="Q95" i="1" s="1"/>
  <c r="CP95" i="1" s="1"/>
  <c r="O95" i="1" s="1"/>
  <c r="AB95" i="1"/>
  <c r="AB112" i="1"/>
  <c r="AD110" i="1"/>
  <c r="CS109" i="1"/>
  <c r="R109" i="1" s="1"/>
  <c r="P109" i="1"/>
  <c r="CP109" i="1" s="1"/>
  <c r="O109" i="1" s="1"/>
  <c r="T108" i="1"/>
  <c r="P108" i="1"/>
  <c r="U105" i="1"/>
  <c r="CR101" i="1"/>
  <c r="Q101" i="1" s="1"/>
  <c r="AB101" i="1"/>
  <c r="H62" i="6" s="1"/>
  <c r="CP100" i="1"/>
  <c r="O100" i="1" s="1"/>
  <c r="CY99" i="1"/>
  <c r="X99" i="1" s="1"/>
  <c r="CZ99" i="1"/>
  <c r="Y99" i="1" s="1"/>
  <c r="CZ98" i="1"/>
  <c r="Y98" i="1" s="1"/>
  <c r="CY98" i="1"/>
  <c r="X98" i="1" s="1"/>
  <c r="CP96" i="1"/>
  <c r="O96" i="1" s="1"/>
  <c r="CY93" i="1"/>
  <c r="X93" i="1" s="1"/>
  <c r="GN93" i="1" s="1"/>
  <c r="CZ93" i="1"/>
  <c r="Y93" i="1" s="1"/>
  <c r="CY91" i="1"/>
  <c r="X91" i="1" s="1"/>
  <c r="CZ91" i="1"/>
  <c r="Y91" i="1" s="1"/>
  <c r="CP90" i="1"/>
  <c r="O90" i="1" s="1"/>
  <c r="CY89" i="1"/>
  <c r="X89" i="1" s="1"/>
  <c r="CZ89" i="1"/>
  <c r="Y89" i="1" s="1"/>
  <c r="CS102" i="1"/>
  <c r="R102" i="1" s="1"/>
  <c r="GK102" i="1" s="1"/>
  <c r="CQ98" i="1"/>
  <c r="P98" i="1" s="1"/>
  <c r="CP98" i="1" s="1"/>
  <c r="O98" i="1" s="1"/>
  <c r="CS96" i="1"/>
  <c r="R96" i="1" s="1"/>
  <c r="CZ96" i="1" s="1"/>
  <c r="Y96" i="1" s="1"/>
  <c r="CQ94" i="1"/>
  <c r="P94" i="1" s="1"/>
  <c r="CP94" i="1" s="1"/>
  <c r="O94" i="1" s="1"/>
  <c r="CZ92" i="1"/>
  <c r="Y92" i="1" s="1"/>
  <c r="P89" i="1"/>
  <c r="CP89" i="1" s="1"/>
  <c r="O89" i="1" s="1"/>
  <c r="CZ88" i="1"/>
  <c r="Y88" i="1" s="1"/>
  <c r="AB87" i="1"/>
  <c r="P85" i="1"/>
  <c r="CP85" i="1" s="1"/>
  <c r="O85" i="1" s="1"/>
  <c r="CR74" i="1"/>
  <c r="Q74" i="1" s="1"/>
  <c r="CP74" i="1" s="1"/>
  <c r="O74" i="1" s="1"/>
  <c r="AB74" i="1"/>
  <c r="CY73" i="1"/>
  <c r="X73" i="1" s="1"/>
  <c r="CZ73" i="1"/>
  <c r="Y73" i="1" s="1"/>
  <c r="CP73" i="1"/>
  <c r="O73" i="1" s="1"/>
  <c r="CY70" i="1"/>
  <c r="X70" i="1" s="1"/>
  <c r="CZ70" i="1"/>
  <c r="Y70" i="1" s="1"/>
  <c r="GM69" i="1"/>
  <c r="CZ68" i="1"/>
  <c r="Y68" i="1" s="1"/>
  <c r="CY68" i="1"/>
  <c r="X68" i="1" s="1"/>
  <c r="CP68" i="1"/>
  <c r="O68" i="1" s="1"/>
  <c r="CZ65" i="1"/>
  <c r="Y65" i="1" s="1"/>
  <c r="CY65" i="1"/>
  <c r="X65" i="1" s="1"/>
  <c r="CP65" i="1"/>
  <c r="O65" i="1" s="1"/>
  <c r="CY82" i="1"/>
  <c r="X82" i="1" s="1"/>
  <c r="CZ82" i="1"/>
  <c r="Y82" i="1" s="1"/>
  <c r="CZ80" i="1"/>
  <c r="Y80" i="1" s="1"/>
  <c r="CY80" i="1"/>
  <c r="X80" i="1" s="1"/>
  <c r="CY79" i="1"/>
  <c r="X79" i="1" s="1"/>
  <c r="CZ79" i="1"/>
  <c r="Y79" i="1" s="1"/>
  <c r="CR70" i="1"/>
  <c r="Q70" i="1" s="1"/>
  <c r="CP70" i="1" s="1"/>
  <c r="O70" i="1" s="1"/>
  <c r="AB70" i="1"/>
  <c r="AB84" i="1"/>
  <c r="AD83" i="1"/>
  <c r="CR83" i="1" s="1"/>
  <c r="Q83" i="1" s="1"/>
  <c r="CR82" i="1"/>
  <c r="Q82" i="1" s="1"/>
  <c r="CP82" i="1" s="1"/>
  <c r="O82" i="1" s="1"/>
  <c r="AB82" i="1"/>
  <c r="CY81" i="1"/>
  <c r="X81" i="1" s="1"/>
  <c r="CZ81" i="1"/>
  <c r="Y81" i="1" s="1"/>
  <c r="CP81" i="1"/>
  <c r="O81" i="1" s="1"/>
  <c r="CP79" i="1"/>
  <c r="O79" i="1" s="1"/>
  <c r="CY78" i="1"/>
  <c r="X78" i="1" s="1"/>
  <c r="CZ78" i="1"/>
  <c r="Y78" i="1" s="1"/>
  <c r="CZ76" i="1"/>
  <c r="Y76" i="1" s="1"/>
  <c r="CY76" i="1"/>
  <c r="X76" i="1" s="1"/>
  <c r="GN76" i="1" s="1"/>
  <c r="CY75" i="1"/>
  <c r="X75" i="1" s="1"/>
  <c r="CZ75" i="1"/>
  <c r="Y75" i="1" s="1"/>
  <c r="CP67" i="1"/>
  <c r="O67" i="1" s="1"/>
  <c r="CZ66" i="1"/>
  <c r="Y66" i="1" s="1"/>
  <c r="CY92" i="1"/>
  <c r="X92" i="1" s="1"/>
  <c r="GN92" i="1" s="1"/>
  <c r="CQ91" i="1"/>
  <c r="P91" i="1" s="1"/>
  <c r="AD91" i="1"/>
  <c r="CR91" i="1" s="1"/>
  <c r="Q91" i="1" s="1"/>
  <c r="W90" i="1"/>
  <c r="S90" i="1"/>
  <c r="CY88" i="1"/>
  <c r="X88" i="1" s="1"/>
  <c r="GN88" i="1" s="1"/>
  <c r="CQ87" i="1"/>
  <c r="P87" i="1" s="1"/>
  <c r="CP87" i="1" s="1"/>
  <c r="O87" i="1" s="1"/>
  <c r="AD87" i="1"/>
  <c r="CR87" i="1" s="1"/>
  <c r="Q87" i="1" s="1"/>
  <c r="W86" i="1"/>
  <c r="S86" i="1"/>
  <c r="CP86" i="1" s="1"/>
  <c r="O86" i="1" s="1"/>
  <c r="CY84" i="1"/>
  <c r="X84" i="1" s="1"/>
  <c r="GM84" i="1" s="1"/>
  <c r="CP83" i="1"/>
  <c r="O83" i="1" s="1"/>
  <c r="AB83" i="1"/>
  <c r="CP80" i="1"/>
  <c r="O80" i="1" s="1"/>
  <c r="CR78" i="1"/>
  <c r="Q78" i="1" s="1"/>
  <c r="CP78" i="1" s="1"/>
  <c r="O78" i="1" s="1"/>
  <c r="AB78" i="1"/>
  <c r="CY77" i="1"/>
  <c r="X77" i="1" s="1"/>
  <c r="CZ77" i="1"/>
  <c r="Y77" i="1" s="1"/>
  <c r="CP77" i="1"/>
  <c r="O77" i="1" s="1"/>
  <c r="CY74" i="1"/>
  <c r="X74" i="1" s="1"/>
  <c r="CZ74" i="1"/>
  <c r="Y74" i="1" s="1"/>
  <c r="CZ72" i="1"/>
  <c r="Y72" i="1" s="1"/>
  <c r="GM72" i="1" s="1"/>
  <c r="CY72" i="1"/>
  <c r="X72" i="1" s="1"/>
  <c r="GN72" i="1" s="1"/>
  <c r="CY71" i="1"/>
  <c r="X71" i="1" s="1"/>
  <c r="CZ71" i="1"/>
  <c r="Y71" i="1" s="1"/>
  <c r="AB71" i="1"/>
  <c r="CZ61" i="1"/>
  <c r="Y61" i="1" s="1"/>
  <c r="CY61" i="1"/>
  <c r="X61" i="1" s="1"/>
  <c r="CP66" i="1"/>
  <c r="O66" i="1" s="1"/>
  <c r="AD63" i="1"/>
  <c r="CS63" i="1"/>
  <c r="R63" i="1" s="1"/>
  <c r="CR58" i="1"/>
  <c r="Q58" i="1" s="1"/>
  <c r="AB58" i="1"/>
  <c r="CZ57" i="1"/>
  <c r="Y57" i="1" s="1"/>
  <c r="CY57" i="1"/>
  <c r="X57" i="1" s="1"/>
  <c r="CY53" i="1"/>
  <c r="X53" i="1" s="1"/>
  <c r="CZ53" i="1"/>
  <c r="Y53" i="1" s="1"/>
  <c r="CZ52" i="1"/>
  <c r="Y52" i="1" s="1"/>
  <c r="CY52" i="1"/>
  <c r="X52" i="1" s="1"/>
  <c r="AB81" i="1"/>
  <c r="AD79" i="1"/>
  <c r="CR79" i="1" s="1"/>
  <c r="Q79" i="1" s="1"/>
  <c r="AB77" i="1"/>
  <c r="AD75" i="1"/>
  <c r="CR75" i="1" s="1"/>
  <c r="Q75" i="1" s="1"/>
  <c r="CP75" i="1" s="1"/>
  <c r="O75" i="1" s="1"/>
  <c r="AB73" i="1"/>
  <c r="AD71" i="1"/>
  <c r="CR71" i="1" s="1"/>
  <c r="Q71" i="1" s="1"/>
  <c r="CP71" i="1" s="1"/>
  <c r="O71" i="1" s="1"/>
  <c r="AB66" i="1"/>
  <c r="AB65" i="1"/>
  <c r="P62" i="1"/>
  <c r="AB61" i="1"/>
  <c r="CQ61" i="1"/>
  <c r="P61" i="1" s="1"/>
  <c r="CP61" i="1" s="1"/>
  <c r="O61" i="1" s="1"/>
  <c r="CY55" i="1"/>
  <c r="X55" i="1" s="1"/>
  <c r="CZ55" i="1"/>
  <c r="Y55" i="1" s="1"/>
  <c r="CY49" i="1"/>
  <c r="X49" i="1" s="1"/>
  <c r="CZ49" i="1"/>
  <c r="Y49" i="1" s="1"/>
  <c r="CZ48" i="1"/>
  <c r="Y48" i="1" s="1"/>
  <c r="CY48" i="1"/>
  <c r="X48" i="1" s="1"/>
  <c r="CY45" i="1"/>
  <c r="X45" i="1" s="1"/>
  <c r="GN45" i="1" s="1"/>
  <c r="CZ45" i="1"/>
  <c r="Y45" i="1" s="1"/>
  <c r="CZ69" i="1"/>
  <c r="Y69" i="1" s="1"/>
  <c r="GN69" i="1" s="1"/>
  <c r="AB69" i="1"/>
  <c r="AB68" i="1"/>
  <c r="CY66" i="1"/>
  <c r="X66" i="1" s="1"/>
  <c r="CP64" i="1"/>
  <c r="O64" i="1" s="1"/>
  <c r="U62" i="1"/>
  <c r="W62" i="1"/>
  <c r="S62" i="1"/>
  <c r="CY60" i="1"/>
  <c r="X60" i="1" s="1"/>
  <c r="GO60" i="1" s="1"/>
  <c r="CZ60" i="1"/>
  <c r="Y60" i="1" s="1"/>
  <c r="GM60" i="1" s="1"/>
  <c r="AB59" i="1"/>
  <c r="CP58" i="1"/>
  <c r="O58" i="1" s="1"/>
  <c r="CP52" i="1"/>
  <c r="O52" i="1" s="1"/>
  <c r="CY51" i="1"/>
  <c r="X51" i="1" s="1"/>
  <c r="CZ51" i="1"/>
  <c r="Y51" i="1" s="1"/>
  <c r="CY64" i="1"/>
  <c r="X64" i="1" s="1"/>
  <c r="AB64" i="1"/>
  <c r="T62" i="1"/>
  <c r="Q62" i="1"/>
  <c r="CP59" i="1"/>
  <c r="O59" i="1" s="1"/>
  <c r="CY58" i="1"/>
  <c r="X58" i="1" s="1"/>
  <c r="CZ58" i="1"/>
  <c r="Y58" i="1" s="1"/>
  <c r="CZ56" i="1"/>
  <c r="Y56" i="1" s="1"/>
  <c r="CY56" i="1"/>
  <c r="X56" i="1" s="1"/>
  <c r="GN56" i="1" s="1"/>
  <c r="CP50" i="1"/>
  <c r="O50" i="1" s="1"/>
  <c r="CP48" i="1"/>
  <c r="O48" i="1" s="1"/>
  <c r="CY47" i="1"/>
  <c r="X47" i="1" s="1"/>
  <c r="GN47" i="1" s="1"/>
  <c r="CZ47" i="1"/>
  <c r="Y47" i="1" s="1"/>
  <c r="CS59" i="1"/>
  <c r="R59" i="1" s="1"/>
  <c r="GK59" i="1" s="1"/>
  <c r="CQ57" i="1"/>
  <c r="P57" i="1" s="1"/>
  <c r="CP57" i="1" s="1"/>
  <c r="O57" i="1" s="1"/>
  <c r="AB55" i="1"/>
  <c r="P53" i="1"/>
  <c r="CP53" i="1" s="1"/>
  <c r="O53" i="1" s="1"/>
  <c r="P49" i="1"/>
  <c r="CP49" i="1" s="1"/>
  <c r="O49" i="1" s="1"/>
  <c r="AB47" i="1"/>
  <c r="CP40" i="1"/>
  <c r="O40" i="1" s="1"/>
  <c r="CY35" i="1"/>
  <c r="X35" i="1" s="1"/>
  <c r="CZ35" i="1"/>
  <c r="Y35" i="1" s="1"/>
  <c r="CZ40" i="1"/>
  <c r="Y40" i="1" s="1"/>
  <c r="CY40" i="1"/>
  <c r="X40" i="1" s="1"/>
  <c r="CY39" i="1"/>
  <c r="X39" i="1" s="1"/>
  <c r="CZ39" i="1"/>
  <c r="Y39" i="1" s="1"/>
  <c r="CY37" i="1"/>
  <c r="X37" i="1" s="1"/>
  <c r="CZ37" i="1"/>
  <c r="Y37" i="1" s="1"/>
  <c r="CY36" i="1"/>
  <c r="X36" i="1" s="1"/>
  <c r="CZ36" i="1"/>
  <c r="Y36" i="1" s="1"/>
  <c r="CP36" i="1"/>
  <c r="O36" i="1" s="1"/>
  <c r="CP35" i="1"/>
  <c r="O35" i="1" s="1"/>
  <c r="CY43" i="1"/>
  <c r="X43" i="1" s="1"/>
  <c r="CZ43" i="1"/>
  <c r="Y43" i="1" s="1"/>
  <c r="AB43" i="1"/>
  <c r="CY42" i="1"/>
  <c r="X42" i="1" s="1"/>
  <c r="GN42" i="1" s="1"/>
  <c r="CZ42" i="1"/>
  <c r="Y42" i="1" s="1"/>
  <c r="CY38" i="1"/>
  <c r="X38" i="1" s="1"/>
  <c r="CZ38" i="1"/>
  <c r="Y38" i="1" s="1"/>
  <c r="CP38" i="1"/>
  <c r="O38" i="1" s="1"/>
  <c r="GN30" i="1"/>
  <c r="GM30" i="1"/>
  <c r="AD55" i="1"/>
  <c r="CR55" i="1" s="1"/>
  <c r="Q55" i="1" s="1"/>
  <c r="CP55" i="1" s="1"/>
  <c r="O55" i="1" s="1"/>
  <c r="CZ54" i="1"/>
  <c r="Y54" i="1" s="1"/>
  <c r="GN54" i="1" s="1"/>
  <c r="AD51" i="1"/>
  <c r="CR51" i="1" s="1"/>
  <c r="Q51" i="1" s="1"/>
  <c r="CP51" i="1" s="1"/>
  <c r="O51" i="1" s="1"/>
  <c r="CZ50" i="1"/>
  <c r="Y50" i="1" s="1"/>
  <c r="CZ46" i="1"/>
  <c r="Y46" i="1" s="1"/>
  <c r="CP46" i="1"/>
  <c r="O46" i="1" s="1"/>
  <c r="CP44" i="1"/>
  <c r="O44" i="1" s="1"/>
  <c r="GM34" i="1"/>
  <c r="GN34" i="1"/>
  <c r="AB42" i="1"/>
  <c r="CP33" i="1"/>
  <c r="O33" i="1" s="1"/>
  <c r="AD43" i="1"/>
  <c r="CR43" i="1" s="1"/>
  <c r="Q43" i="1" s="1"/>
  <c r="CP43" i="1" s="1"/>
  <c r="O43" i="1" s="1"/>
  <c r="CS41" i="1"/>
  <c r="R41" i="1" s="1"/>
  <c r="AB41" i="1"/>
  <c r="CQ39" i="1"/>
  <c r="P39" i="1" s="1"/>
  <c r="AD39" i="1"/>
  <c r="CR39" i="1" s="1"/>
  <c r="Q39" i="1" s="1"/>
  <c r="AB38" i="1"/>
  <c r="AD37" i="1"/>
  <c r="CR37" i="1" s="1"/>
  <c r="Q37" i="1" s="1"/>
  <c r="CP37" i="1" s="1"/>
  <c r="O37" i="1" s="1"/>
  <c r="AB36" i="1"/>
  <c r="AD35" i="1"/>
  <c r="CR35" i="1" s="1"/>
  <c r="Q35" i="1" s="1"/>
  <c r="AB34" i="1"/>
  <c r="CY33" i="1"/>
  <c r="X33" i="1" s="1"/>
  <c r="CP31" i="1"/>
  <c r="O31" i="1" s="1"/>
  <c r="GN29" i="1"/>
  <c r="AB40" i="1"/>
  <c r="CY34" i="1"/>
  <c r="X34" i="1" s="1"/>
  <c r="CZ33" i="1"/>
  <c r="Y33" i="1" s="1"/>
  <c r="AB32" i="1"/>
  <c r="CZ32" i="1"/>
  <c r="Y32" i="1" s="1"/>
  <c r="GN32" i="1" s="1"/>
  <c r="CY31" i="1"/>
  <c r="X31" i="1" s="1"/>
  <c r="CY29" i="1"/>
  <c r="X29" i="1" s="1"/>
  <c r="GM29" i="1" s="1"/>
  <c r="CR26" i="1"/>
  <c r="Q26" i="1" s="1"/>
  <c r="AB26" i="1"/>
  <c r="CY32" i="1"/>
  <c r="X32" i="1" s="1"/>
  <c r="GM32" i="1" s="1"/>
  <c r="CZ31" i="1"/>
  <c r="Y31" i="1" s="1"/>
  <c r="CP28" i="1"/>
  <c r="O28" i="1" s="1"/>
  <c r="CZ27" i="1"/>
  <c r="Y27" i="1" s="1"/>
  <c r="U59" i="6" s="1"/>
  <c r="K59" i="6" s="1"/>
  <c r="CY27" i="1"/>
  <c r="X27" i="1" s="1"/>
  <c r="U58" i="6" s="1"/>
  <c r="K58" i="6" s="1"/>
  <c r="GK26" i="1"/>
  <c r="CZ26" i="1"/>
  <c r="Y26" i="1" s="1"/>
  <c r="CQ27" i="1"/>
  <c r="P27" i="1" s="1"/>
  <c r="CY24" i="1"/>
  <c r="X24" i="1" s="1"/>
  <c r="CZ29" i="1"/>
  <c r="Y29" i="1" s="1"/>
  <c r="CZ28" i="1"/>
  <c r="Y28" i="1" s="1"/>
  <c r="CZ24" i="1"/>
  <c r="Y24" i="1" s="1"/>
  <c r="GZ119" i="6" l="1"/>
  <c r="FL122" i="6" s="1"/>
  <c r="H131" i="6" s="1"/>
  <c r="I119" i="6"/>
  <c r="HE119" i="6"/>
  <c r="CY107" i="1"/>
  <c r="X107" i="1" s="1"/>
  <c r="R121" i="6"/>
  <c r="P122" i="6" s="1"/>
  <c r="GJ117" i="6"/>
  <c r="EV122" i="6" s="1"/>
  <c r="H124" i="6" s="1"/>
  <c r="I117" i="6"/>
  <c r="GK117" i="6"/>
  <c r="EW122" i="6" s="1"/>
  <c r="HE117" i="6"/>
  <c r="I118" i="6"/>
  <c r="HE118" i="6"/>
  <c r="GY118" i="6"/>
  <c r="FK122" i="6" s="1"/>
  <c r="H130" i="6" s="1"/>
  <c r="CZ191" i="1"/>
  <c r="Y191" i="1" s="1"/>
  <c r="U117" i="6"/>
  <c r="CP113" i="1"/>
  <c r="O113" i="1" s="1"/>
  <c r="CY111" i="1"/>
  <c r="X111" i="1" s="1"/>
  <c r="CZ127" i="1"/>
  <c r="Y127" i="1" s="1"/>
  <c r="GZ113" i="6"/>
  <c r="I113" i="6"/>
  <c r="HE113" i="6"/>
  <c r="I112" i="6"/>
  <c r="HE112" i="6"/>
  <c r="GY112" i="6"/>
  <c r="R115" i="6"/>
  <c r="GJ111" i="6"/>
  <c r="I111" i="6"/>
  <c r="HE111" i="6"/>
  <c r="GK111" i="6"/>
  <c r="CZ189" i="1"/>
  <c r="Y189" i="1" s="1"/>
  <c r="U113" i="6" s="1"/>
  <c r="K113" i="6" s="1"/>
  <c r="U111" i="6"/>
  <c r="CY189" i="1"/>
  <c r="X189" i="1" s="1"/>
  <c r="I106" i="6"/>
  <c r="HE106" i="6"/>
  <c r="GY106" i="6"/>
  <c r="R109" i="6"/>
  <c r="GJ105" i="6"/>
  <c r="I105" i="6"/>
  <c r="HE105" i="6"/>
  <c r="GK105" i="6"/>
  <c r="S109" i="6"/>
  <c r="J109" i="6" s="1"/>
  <c r="K105" i="6"/>
  <c r="CZ112" i="1"/>
  <c r="Y112" i="1" s="1"/>
  <c r="CP111" i="1"/>
  <c r="O111" i="1" s="1"/>
  <c r="GZ107" i="6"/>
  <c r="I107" i="6"/>
  <c r="HE107" i="6"/>
  <c r="CZ128" i="1"/>
  <c r="Y128" i="1" s="1"/>
  <c r="CP183" i="1"/>
  <c r="O183" i="1" s="1"/>
  <c r="U99" i="6"/>
  <c r="K99" i="6" s="1"/>
  <c r="CY122" i="1"/>
  <c r="X122" i="1" s="1"/>
  <c r="I96" i="6"/>
  <c r="HB96" i="6"/>
  <c r="GY96" i="6"/>
  <c r="HB99" i="6"/>
  <c r="GQ99" i="6"/>
  <c r="I99" i="6"/>
  <c r="GP99" i="6"/>
  <c r="GN99" i="6"/>
  <c r="GS99" i="6"/>
  <c r="GJ99" i="6"/>
  <c r="HB101" i="6"/>
  <c r="GQ101" i="6"/>
  <c r="I101" i="6"/>
  <c r="GP101" i="6"/>
  <c r="GN101" i="6"/>
  <c r="GS101" i="6"/>
  <c r="GJ101" i="6"/>
  <c r="R103" i="6"/>
  <c r="HB93" i="6"/>
  <c r="GK93" i="6"/>
  <c r="I93" i="6"/>
  <c r="GJ93" i="6"/>
  <c r="GZ97" i="6"/>
  <c r="I97" i="6"/>
  <c r="HB97" i="6"/>
  <c r="K93" i="6"/>
  <c r="GK181" i="1"/>
  <c r="K95" i="6"/>
  <c r="CP182" i="1"/>
  <c r="O182" i="1" s="1"/>
  <c r="CP181" i="1"/>
  <c r="O181" i="1" s="1"/>
  <c r="U94" i="6"/>
  <c r="K94" i="6" s="1"/>
  <c r="I94" i="6"/>
  <c r="GL94" i="6"/>
  <c r="HB94" i="6"/>
  <c r="GJ94" i="6"/>
  <c r="CY185" i="1"/>
  <c r="X185" i="1" s="1"/>
  <c r="CZ185" i="1"/>
  <c r="Y185" i="1" s="1"/>
  <c r="CZ182" i="1"/>
  <c r="Y182" i="1" s="1"/>
  <c r="CY182" i="1"/>
  <c r="X182" i="1" s="1"/>
  <c r="EB193" i="1"/>
  <c r="DO193" i="1" s="1"/>
  <c r="DM122" i="6" s="1"/>
  <c r="CP115" i="1"/>
  <c r="O115" i="1" s="1"/>
  <c r="CY113" i="1"/>
  <c r="X113" i="1" s="1"/>
  <c r="CY119" i="1"/>
  <c r="X119" i="1" s="1"/>
  <c r="CY116" i="1"/>
  <c r="X116" i="1" s="1"/>
  <c r="CY124" i="1"/>
  <c r="X124" i="1" s="1"/>
  <c r="CZ111" i="1"/>
  <c r="Y111" i="1" s="1"/>
  <c r="CP112" i="1"/>
  <c r="O112" i="1" s="1"/>
  <c r="CP119" i="1"/>
  <c r="O119" i="1" s="1"/>
  <c r="GN119" i="1" s="1"/>
  <c r="CZ116" i="1"/>
  <c r="Y116" i="1" s="1"/>
  <c r="CZ124" i="1"/>
  <c r="Y124" i="1" s="1"/>
  <c r="AI193" i="1"/>
  <c r="AI22" i="1" s="1"/>
  <c r="CJ193" i="1"/>
  <c r="CJ22" i="1" s="1"/>
  <c r="CY108" i="1"/>
  <c r="X108" i="1" s="1"/>
  <c r="EA193" i="1"/>
  <c r="DN193" i="1" s="1"/>
  <c r="GB193" i="1"/>
  <c r="GB22" i="1" s="1"/>
  <c r="DZ193" i="1"/>
  <c r="DZ22" i="1" s="1"/>
  <c r="DY193" i="1"/>
  <c r="DL193" i="1" s="1"/>
  <c r="DL122" i="6" s="1"/>
  <c r="CP127" i="1"/>
  <c r="O127" i="1" s="1"/>
  <c r="CP117" i="1"/>
  <c r="O117" i="1" s="1"/>
  <c r="GM117" i="1" s="1"/>
  <c r="CP122" i="1"/>
  <c r="O122" i="1" s="1"/>
  <c r="GN122" i="1" s="1"/>
  <c r="CY112" i="1"/>
  <c r="X112" i="1" s="1"/>
  <c r="GM112" i="1" s="1"/>
  <c r="CZ104" i="1"/>
  <c r="Y104" i="1" s="1"/>
  <c r="CZ25" i="1"/>
  <c r="Y25" i="1" s="1"/>
  <c r="U51" i="6" s="1"/>
  <c r="K51" i="6" s="1"/>
  <c r="CY25" i="1"/>
  <c r="X25" i="1" s="1"/>
  <c r="U50" i="6" s="1"/>
  <c r="K50" i="6" s="1"/>
  <c r="CP114" i="1"/>
  <c r="O114" i="1" s="1"/>
  <c r="CZ126" i="1"/>
  <c r="Y126" i="1" s="1"/>
  <c r="HB73" i="6"/>
  <c r="GQ73" i="6"/>
  <c r="I73" i="6"/>
  <c r="GP73" i="6"/>
  <c r="GN73" i="6"/>
  <c r="GS73" i="6"/>
  <c r="GJ73" i="6"/>
  <c r="CZ108" i="1"/>
  <c r="Y108" i="1" s="1"/>
  <c r="GK101" i="1"/>
  <c r="K65" i="6"/>
  <c r="HC75" i="6"/>
  <c r="GQ75" i="6"/>
  <c r="I75" i="6"/>
  <c r="GP75" i="6"/>
  <c r="GN75" i="6"/>
  <c r="GS75" i="6"/>
  <c r="GJ75" i="6"/>
  <c r="HB87" i="6"/>
  <c r="GQ87" i="6"/>
  <c r="I87" i="6"/>
  <c r="GP87" i="6"/>
  <c r="GN87" i="6"/>
  <c r="GS87" i="6"/>
  <c r="GJ87" i="6"/>
  <c r="HB79" i="6"/>
  <c r="GQ79" i="6"/>
  <c r="I79" i="6"/>
  <c r="GP79" i="6"/>
  <c r="GN79" i="6"/>
  <c r="GS79" i="6"/>
  <c r="GJ79" i="6"/>
  <c r="HB89" i="6"/>
  <c r="GQ89" i="6"/>
  <c r="I89" i="6"/>
  <c r="GP89" i="6"/>
  <c r="GN89" i="6"/>
  <c r="GS89" i="6"/>
  <c r="GJ89" i="6"/>
  <c r="HB71" i="6"/>
  <c r="GQ71" i="6"/>
  <c r="I71" i="6"/>
  <c r="GP71" i="6"/>
  <c r="GN71" i="6"/>
  <c r="GS71" i="6"/>
  <c r="GJ71" i="6"/>
  <c r="HC77" i="6"/>
  <c r="GQ77" i="6"/>
  <c r="I77" i="6"/>
  <c r="GP77" i="6"/>
  <c r="GN77" i="6"/>
  <c r="GS77" i="6"/>
  <c r="GJ77" i="6"/>
  <c r="GZ67" i="6"/>
  <c r="I67" i="6"/>
  <c r="HB67" i="6"/>
  <c r="HB81" i="6"/>
  <c r="GQ81" i="6"/>
  <c r="I81" i="6"/>
  <c r="GP81" i="6"/>
  <c r="GN81" i="6"/>
  <c r="GS81" i="6"/>
  <c r="GJ81" i="6"/>
  <c r="CP126" i="1"/>
  <c r="O126" i="1" s="1"/>
  <c r="CY104" i="1"/>
  <c r="X104" i="1" s="1"/>
  <c r="HB83" i="6"/>
  <c r="GQ83" i="6"/>
  <c r="I83" i="6"/>
  <c r="GP83" i="6"/>
  <c r="GN83" i="6"/>
  <c r="GS83" i="6"/>
  <c r="GJ83" i="6"/>
  <c r="R91" i="6"/>
  <c r="HB63" i="6"/>
  <c r="GK63" i="6"/>
  <c r="GJ63" i="6"/>
  <c r="I63" i="6"/>
  <c r="CP121" i="1"/>
  <c r="O121" i="1" s="1"/>
  <c r="GM121" i="1" s="1"/>
  <c r="U81" i="6"/>
  <c r="K81" i="6" s="1"/>
  <c r="CP106" i="1"/>
  <c r="O106" i="1" s="1"/>
  <c r="HB69" i="6"/>
  <c r="GQ69" i="6"/>
  <c r="I69" i="6"/>
  <c r="GP69" i="6"/>
  <c r="GN69" i="6"/>
  <c r="GS69" i="6"/>
  <c r="GJ69" i="6"/>
  <c r="HB85" i="6"/>
  <c r="GQ85" i="6"/>
  <c r="I85" i="6"/>
  <c r="GP85" i="6"/>
  <c r="GN85" i="6"/>
  <c r="GS85" i="6"/>
  <c r="GJ85" i="6"/>
  <c r="I66" i="6"/>
  <c r="HB66" i="6"/>
  <c r="GY66" i="6"/>
  <c r="K63" i="6"/>
  <c r="CI193" i="1"/>
  <c r="CI22" i="1" s="1"/>
  <c r="BZ22" i="1"/>
  <c r="EH193" i="1"/>
  <c r="CP101" i="1"/>
  <c r="O101" i="1" s="1"/>
  <c r="GN101" i="1" s="1"/>
  <c r="U64" i="6"/>
  <c r="K64" i="6" s="1"/>
  <c r="I64" i="6"/>
  <c r="HB64" i="6"/>
  <c r="GJ64" i="6"/>
  <c r="GL64" i="6"/>
  <c r="CP108" i="1"/>
  <c r="O108" i="1" s="1"/>
  <c r="GN108" i="1" s="1"/>
  <c r="CZ118" i="1"/>
  <c r="Y118" i="1" s="1"/>
  <c r="CY127" i="1"/>
  <c r="X127" i="1" s="1"/>
  <c r="GN127" i="1" s="1"/>
  <c r="ES193" i="1"/>
  <c r="GN124" i="1"/>
  <c r="CP107" i="1"/>
  <c r="O107" i="1" s="1"/>
  <c r="CY115" i="1"/>
  <c r="X115" i="1" s="1"/>
  <c r="AH193" i="1"/>
  <c r="AH22" i="1" s="1"/>
  <c r="CP105" i="1"/>
  <c r="O105" i="1" s="1"/>
  <c r="CY128" i="1"/>
  <c r="X128" i="1" s="1"/>
  <c r="GN107" i="1"/>
  <c r="AP193" i="1"/>
  <c r="AP22" i="1" s="1"/>
  <c r="GK110" i="1"/>
  <c r="CY110" i="1"/>
  <c r="X110" i="1" s="1"/>
  <c r="CP128" i="1"/>
  <c r="O128" i="1" s="1"/>
  <c r="AQ193" i="1"/>
  <c r="F203" i="1" s="1"/>
  <c r="GA193" i="1"/>
  <c r="ER193" i="1" s="1"/>
  <c r="DK122" i="6" s="1"/>
  <c r="FY193" i="1"/>
  <c r="EP193" i="1" s="1"/>
  <c r="DG122" i="6" s="1"/>
  <c r="CY114" i="1"/>
  <c r="X114" i="1" s="1"/>
  <c r="CP104" i="1"/>
  <c r="O104" i="1" s="1"/>
  <c r="GN104" i="1" s="1"/>
  <c r="CZ114" i="1"/>
  <c r="Y114" i="1" s="1"/>
  <c r="GK118" i="1"/>
  <c r="GN118" i="1" s="1"/>
  <c r="CZ110" i="1"/>
  <c r="Y110" i="1" s="1"/>
  <c r="EI193" i="1"/>
  <c r="S61" i="6"/>
  <c r="J61" i="6" s="1"/>
  <c r="R61" i="6"/>
  <c r="HB55" i="6"/>
  <c r="GK55" i="6"/>
  <c r="GJ55" i="6"/>
  <c r="I55" i="6"/>
  <c r="GZ59" i="6"/>
  <c r="I59" i="6"/>
  <c r="HB59" i="6"/>
  <c r="I58" i="6"/>
  <c r="HB58" i="6"/>
  <c r="GY58" i="6"/>
  <c r="I56" i="6"/>
  <c r="GL56" i="6"/>
  <c r="GJ56" i="6"/>
  <c r="HB56" i="6"/>
  <c r="AX193" i="1"/>
  <c r="AX22" i="1" s="1"/>
  <c r="U48" i="6"/>
  <c r="K48" i="6" s="1"/>
  <c r="CP25" i="1"/>
  <c r="O25" i="1" s="1"/>
  <c r="GK25" i="1"/>
  <c r="K49" i="6"/>
  <c r="T48" i="6"/>
  <c r="GJ48" i="6" s="1"/>
  <c r="I50" i="6"/>
  <c r="HB50" i="6"/>
  <c r="GY50" i="6"/>
  <c r="H48" i="6"/>
  <c r="HB47" i="6"/>
  <c r="GK47" i="6"/>
  <c r="GJ47" i="6"/>
  <c r="I47" i="6"/>
  <c r="AB25" i="1"/>
  <c r="H46" i="6" s="1"/>
  <c r="GZ51" i="6"/>
  <c r="I51" i="6"/>
  <c r="HB51" i="6"/>
  <c r="K47" i="6"/>
  <c r="GN75" i="1"/>
  <c r="GM75" i="1"/>
  <c r="GM78" i="1"/>
  <c r="GN78" i="1"/>
  <c r="GM82" i="1"/>
  <c r="GN82" i="1"/>
  <c r="GO70" i="1"/>
  <c r="GM70" i="1"/>
  <c r="GM74" i="1"/>
  <c r="GN74" i="1"/>
  <c r="GN123" i="1"/>
  <c r="GM123" i="1"/>
  <c r="GN130" i="1"/>
  <c r="GM130" i="1"/>
  <c r="GN137" i="1"/>
  <c r="GM137" i="1"/>
  <c r="GN145" i="1"/>
  <c r="GM145" i="1"/>
  <c r="GN55" i="1"/>
  <c r="GM55" i="1"/>
  <c r="GM160" i="1"/>
  <c r="GN160" i="1"/>
  <c r="GN43" i="1"/>
  <c r="GM43" i="1"/>
  <c r="GN51" i="1"/>
  <c r="GM51" i="1"/>
  <c r="GM95" i="1"/>
  <c r="GN95" i="1"/>
  <c r="GM174" i="1"/>
  <c r="GN174" i="1"/>
  <c r="GM170" i="1"/>
  <c r="GN170" i="1"/>
  <c r="GN37" i="1"/>
  <c r="GM37" i="1"/>
  <c r="GO71" i="1"/>
  <c r="GM71" i="1"/>
  <c r="GM77" i="1"/>
  <c r="GN77" i="1"/>
  <c r="GN87" i="1"/>
  <c r="GM87" i="1"/>
  <c r="GN67" i="1"/>
  <c r="GM67" i="1"/>
  <c r="GM68" i="1"/>
  <c r="GN68" i="1"/>
  <c r="GM73" i="1"/>
  <c r="GN73" i="1"/>
  <c r="GM85" i="1"/>
  <c r="GN85" i="1"/>
  <c r="AB91" i="1"/>
  <c r="GM93" i="1"/>
  <c r="GM120" i="1"/>
  <c r="GN120" i="1"/>
  <c r="GO148" i="1"/>
  <c r="GM148" i="1"/>
  <c r="GM139" i="1"/>
  <c r="GN139" i="1"/>
  <c r="CY181" i="1"/>
  <c r="X181" i="1" s="1"/>
  <c r="U96" i="6" s="1"/>
  <c r="K96" i="6" s="1"/>
  <c r="AB185" i="1"/>
  <c r="CR185" i="1"/>
  <c r="Q185" i="1" s="1"/>
  <c r="CP185" i="1" s="1"/>
  <c r="O185" i="1" s="1"/>
  <c r="GM49" i="1"/>
  <c r="GN49" i="1"/>
  <c r="GM54" i="1"/>
  <c r="GM61" i="1"/>
  <c r="GO61" i="1"/>
  <c r="DY22" i="1"/>
  <c r="GN84" i="1"/>
  <c r="CZ150" i="1"/>
  <c r="Y150" i="1" s="1"/>
  <c r="CY150" i="1"/>
  <c r="X150" i="1" s="1"/>
  <c r="CP155" i="1"/>
  <c r="O155" i="1" s="1"/>
  <c r="GM107" i="1"/>
  <c r="GO117" i="1"/>
  <c r="GM140" i="1"/>
  <c r="GN140" i="1"/>
  <c r="AB123" i="1"/>
  <c r="GM129" i="1"/>
  <c r="GN129" i="1"/>
  <c r="GN133" i="1"/>
  <c r="GM133" i="1"/>
  <c r="GM142" i="1"/>
  <c r="GN142" i="1"/>
  <c r="GM146" i="1"/>
  <c r="GN146" i="1"/>
  <c r="GM162" i="1"/>
  <c r="GN162" i="1"/>
  <c r="GM169" i="1"/>
  <c r="GN169" i="1"/>
  <c r="GM177" i="1"/>
  <c r="GN177" i="1"/>
  <c r="CP150" i="1"/>
  <c r="O150" i="1" s="1"/>
  <c r="GM154" i="1"/>
  <c r="GM178" i="1"/>
  <c r="GN178" i="1"/>
  <c r="GM183" i="1"/>
  <c r="GN183" i="1"/>
  <c r="GM186" i="1"/>
  <c r="GP186" i="1"/>
  <c r="ET22" i="1"/>
  <c r="ET222" i="1"/>
  <c r="P206" i="1"/>
  <c r="GM149" i="1"/>
  <c r="GO149" i="1"/>
  <c r="CZ167" i="1"/>
  <c r="Y167" i="1" s="1"/>
  <c r="GN172" i="1"/>
  <c r="GM172" i="1"/>
  <c r="GN138" i="1"/>
  <c r="CZ161" i="1"/>
  <c r="Y161" i="1" s="1"/>
  <c r="GM166" i="1"/>
  <c r="GN166" i="1"/>
  <c r="GM190" i="1"/>
  <c r="GP190" i="1"/>
  <c r="GN35" i="1"/>
  <c r="GM35" i="1"/>
  <c r="AB37" i="1"/>
  <c r="GM58" i="1"/>
  <c r="GN58" i="1"/>
  <c r="GM98" i="1"/>
  <c r="GN98" i="1"/>
  <c r="GM143" i="1"/>
  <c r="GN143" i="1"/>
  <c r="GK41" i="1"/>
  <c r="DW193" i="1"/>
  <c r="GN46" i="1"/>
  <c r="GM46" i="1"/>
  <c r="GM36" i="1"/>
  <c r="GN36" i="1"/>
  <c r="GM57" i="1"/>
  <c r="GN57" i="1"/>
  <c r="GM45" i="1"/>
  <c r="GM80" i="1"/>
  <c r="GN80" i="1"/>
  <c r="GN103" i="1"/>
  <c r="GM103" i="1"/>
  <c r="GM99" i="1"/>
  <c r="GN99" i="1"/>
  <c r="CP26" i="1"/>
  <c r="O26" i="1" s="1"/>
  <c r="CY41" i="1"/>
  <c r="X41" i="1" s="1"/>
  <c r="GM42" i="1"/>
  <c r="AB39" i="1"/>
  <c r="AB51" i="1"/>
  <c r="GN50" i="1"/>
  <c r="GM50" i="1"/>
  <c r="GN64" i="1"/>
  <c r="GM64" i="1"/>
  <c r="GM47" i="1"/>
  <c r="GK63" i="1"/>
  <c r="CZ63" i="1"/>
  <c r="Y63" i="1" s="1"/>
  <c r="AB75" i="1"/>
  <c r="GM81" i="1"/>
  <c r="GN81" i="1"/>
  <c r="AB79" i="1"/>
  <c r="GM76" i="1"/>
  <c r="GM94" i="1"/>
  <c r="GN94" i="1"/>
  <c r="GN96" i="1"/>
  <c r="GK109" i="1"/>
  <c r="CZ109" i="1"/>
  <c r="Y109" i="1" s="1"/>
  <c r="GM88" i="1"/>
  <c r="CZ102" i="1"/>
  <c r="Y102" i="1" s="1"/>
  <c r="AB127" i="1"/>
  <c r="GM147" i="1"/>
  <c r="GN147" i="1"/>
  <c r="CZ154" i="1"/>
  <c r="Y154" i="1" s="1"/>
  <c r="CY154" i="1"/>
  <c r="X154" i="1" s="1"/>
  <c r="GN154" i="1" s="1"/>
  <c r="GM136" i="1"/>
  <c r="GN136" i="1"/>
  <c r="AB119" i="1"/>
  <c r="GM125" i="1"/>
  <c r="GN125" i="1"/>
  <c r="GM131" i="1"/>
  <c r="GN131" i="1"/>
  <c r="GM135" i="1"/>
  <c r="GN135" i="1"/>
  <c r="GO157" i="1"/>
  <c r="GM157" i="1"/>
  <c r="CZ171" i="1"/>
  <c r="Y171" i="1" s="1"/>
  <c r="GM176" i="1"/>
  <c r="GM163" i="1"/>
  <c r="GN163" i="1"/>
  <c r="GM179" i="1"/>
  <c r="GN179" i="1"/>
  <c r="BB22" i="1"/>
  <c r="BB222" i="1"/>
  <c r="F206" i="1"/>
  <c r="GN152" i="1"/>
  <c r="CY167" i="1"/>
  <c r="X167" i="1" s="1"/>
  <c r="GN167" i="1" s="1"/>
  <c r="CZ175" i="1"/>
  <c r="Y175" i="1" s="1"/>
  <c r="EU22" i="1"/>
  <c r="EU222" i="1"/>
  <c r="P209" i="1"/>
  <c r="CY161" i="1"/>
  <c r="X161" i="1" s="1"/>
  <c r="GM161" i="1" s="1"/>
  <c r="GM188" i="1"/>
  <c r="GP188" i="1"/>
  <c r="GN24" i="1"/>
  <c r="GM44" i="1"/>
  <c r="GN44" i="1"/>
  <c r="GM52" i="1"/>
  <c r="GN52" i="1"/>
  <c r="GM56" i="1"/>
  <c r="GM66" i="1"/>
  <c r="GN66" i="1"/>
  <c r="EB22" i="1"/>
  <c r="GM113" i="1"/>
  <c r="GN113" i="1"/>
  <c r="GN151" i="1"/>
  <c r="GM151" i="1"/>
  <c r="AB130" i="1"/>
  <c r="AB155" i="1"/>
  <c r="AO22" i="1"/>
  <c r="F197" i="1"/>
  <c r="AO222" i="1"/>
  <c r="GN164" i="1"/>
  <c r="GM164" i="1"/>
  <c r="CP27" i="1"/>
  <c r="O27" i="1" s="1"/>
  <c r="DU193" i="1"/>
  <c r="GM33" i="1"/>
  <c r="GN33" i="1"/>
  <c r="CZ41" i="1"/>
  <c r="Y41" i="1" s="1"/>
  <c r="GM48" i="1"/>
  <c r="GN48" i="1"/>
  <c r="CZ86" i="1"/>
  <c r="Y86" i="1" s="1"/>
  <c r="CY86" i="1"/>
  <c r="X86" i="1" s="1"/>
  <c r="GM86" i="1" s="1"/>
  <c r="CP91" i="1"/>
  <c r="O91" i="1" s="1"/>
  <c r="GN79" i="1"/>
  <c r="GM79" i="1"/>
  <c r="GM65" i="1"/>
  <c r="GN65" i="1"/>
  <c r="GN97" i="1"/>
  <c r="GM97" i="1"/>
  <c r="GM38" i="1"/>
  <c r="GN38" i="1"/>
  <c r="AG193" i="1"/>
  <c r="CZ59" i="1"/>
  <c r="Y59" i="1" s="1"/>
  <c r="CY62" i="1"/>
  <c r="X62" i="1" s="1"/>
  <c r="CZ62" i="1"/>
  <c r="Y62" i="1" s="1"/>
  <c r="AF193" i="1"/>
  <c r="CZ90" i="1"/>
  <c r="Y90" i="1" s="1"/>
  <c r="CY90" i="1"/>
  <c r="X90" i="1" s="1"/>
  <c r="GN90" i="1" s="1"/>
  <c r="GN28" i="1"/>
  <c r="GM28" i="1"/>
  <c r="GN31" i="1"/>
  <c r="GM31" i="1"/>
  <c r="CP39" i="1"/>
  <c r="O39" i="1" s="1"/>
  <c r="GM24" i="1"/>
  <c r="AB35" i="1"/>
  <c r="GM40" i="1"/>
  <c r="GN40" i="1"/>
  <c r="GM53" i="1"/>
  <c r="GN53" i="1"/>
  <c r="CY63" i="1"/>
  <c r="X63" i="1" s="1"/>
  <c r="CY59" i="1"/>
  <c r="X59" i="1" s="1"/>
  <c r="GM59" i="1" s="1"/>
  <c r="AJ193" i="1"/>
  <c r="CP62" i="1"/>
  <c r="O62" i="1" s="1"/>
  <c r="AC193" i="1"/>
  <c r="AB63" i="1"/>
  <c r="CR63" i="1"/>
  <c r="Q63" i="1" s="1"/>
  <c r="CP63" i="1" s="1"/>
  <c r="O63" i="1" s="1"/>
  <c r="GN83" i="1"/>
  <c r="GM83" i="1"/>
  <c r="GM89" i="1"/>
  <c r="GN89" i="1"/>
  <c r="GK96" i="1"/>
  <c r="AE193" i="1"/>
  <c r="GN100" i="1"/>
  <c r="GM100" i="1"/>
  <c r="AB110" i="1"/>
  <c r="CR110" i="1"/>
  <c r="Q110" i="1" s="1"/>
  <c r="CP110" i="1" s="1"/>
  <c r="O110" i="1" s="1"/>
  <c r="CY105" i="1"/>
  <c r="X105" i="1" s="1"/>
  <c r="CZ105" i="1"/>
  <c r="Y105" i="1" s="1"/>
  <c r="DX193" i="1"/>
  <c r="AB115" i="1"/>
  <c r="CY102" i="1"/>
  <c r="X102" i="1" s="1"/>
  <c r="GM102" i="1" s="1"/>
  <c r="CY109" i="1"/>
  <c r="X109" i="1" s="1"/>
  <c r="CY96" i="1"/>
  <c r="X96" i="1" s="1"/>
  <c r="GM96" i="1" s="1"/>
  <c r="GM132" i="1"/>
  <c r="GN132" i="1"/>
  <c r="GN121" i="1"/>
  <c r="AB137" i="1"/>
  <c r="GM153" i="1"/>
  <c r="GN153" i="1"/>
  <c r="GM159" i="1"/>
  <c r="GO159" i="1"/>
  <c r="GM165" i="1"/>
  <c r="GN165" i="1"/>
  <c r="GM173" i="1"/>
  <c r="GN173" i="1"/>
  <c r="GM180" i="1"/>
  <c r="GN180" i="1"/>
  <c r="GN161" i="1"/>
  <c r="CY171" i="1"/>
  <c r="X171" i="1" s="1"/>
  <c r="GM171" i="1" s="1"/>
  <c r="CZ181" i="1"/>
  <c r="Y181" i="1" s="1"/>
  <c r="U97" i="6" s="1"/>
  <c r="K97" i="6" s="1"/>
  <c r="GM184" i="1"/>
  <c r="GN184" i="1"/>
  <c r="CY175" i="1"/>
  <c r="X175" i="1" s="1"/>
  <c r="GM175" i="1" s="1"/>
  <c r="AB187" i="1"/>
  <c r="H104" i="6" s="1"/>
  <c r="CR187" i="1"/>
  <c r="Q187" i="1" s="1"/>
  <c r="CP187" i="1" s="1"/>
  <c r="O187" i="1" s="1"/>
  <c r="BC22" i="1"/>
  <c r="F209" i="1"/>
  <c r="BC222" i="1"/>
  <c r="EA22" i="1" l="1"/>
  <c r="DN222" i="1"/>
  <c r="EU122" i="6"/>
  <c r="CX122" i="6"/>
  <c r="P216" i="1"/>
  <c r="P203" i="1"/>
  <c r="DJ122" i="6"/>
  <c r="EH22" i="1"/>
  <c r="DS122" i="6"/>
  <c r="J136" i="6" s="1"/>
  <c r="DI122" i="6"/>
  <c r="H126" i="6"/>
  <c r="I40" i="6"/>
  <c r="ES22" i="1"/>
  <c r="DW122" i="6"/>
  <c r="FQ122" i="6"/>
  <c r="H137" i="6" s="1"/>
  <c r="K117" i="6"/>
  <c r="U119" i="6"/>
  <c r="K119" i="6" s="1"/>
  <c r="GP191" i="1"/>
  <c r="H121" i="6"/>
  <c r="HA121" i="6"/>
  <c r="FM122" i="6" s="1"/>
  <c r="GM119" i="1"/>
  <c r="GM115" i="1"/>
  <c r="GM108" i="1"/>
  <c r="GN112" i="1"/>
  <c r="GN111" i="1"/>
  <c r="GM191" i="1"/>
  <c r="HA115" i="6"/>
  <c r="H115" i="6"/>
  <c r="GM128" i="1"/>
  <c r="U112" i="6"/>
  <c r="K112" i="6" s="1"/>
  <c r="GP189" i="1"/>
  <c r="GM189" i="1"/>
  <c r="K111" i="6"/>
  <c r="FY22" i="1"/>
  <c r="V193" i="1"/>
  <c r="F216" i="1" s="1"/>
  <c r="GM127" i="1"/>
  <c r="GM118" i="1"/>
  <c r="HA109" i="6"/>
  <c r="H109" i="6"/>
  <c r="GM101" i="1"/>
  <c r="GL48" i="6"/>
  <c r="BA193" i="1"/>
  <c r="BA22" i="1" s="1"/>
  <c r="GM122" i="1"/>
  <c r="GM126" i="1"/>
  <c r="GM111" i="1"/>
  <c r="GM104" i="1"/>
  <c r="GO116" i="1"/>
  <c r="GM124" i="1"/>
  <c r="GO115" i="1"/>
  <c r="S103" i="6"/>
  <c r="J103" i="6" s="1"/>
  <c r="HA103" i="6"/>
  <c r="H103" i="6"/>
  <c r="GA22" i="1"/>
  <c r="AZ193" i="1"/>
  <c r="AZ22" i="1" s="1"/>
  <c r="V222" i="1"/>
  <c r="V18" i="1" s="1"/>
  <c r="GN181" i="1"/>
  <c r="ES222" i="1"/>
  <c r="P242" i="1" s="1"/>
  <c r="DM193" i="1"/>
  <c r="P213" i="1"/>
  <c r="GN182" i="1"/>
  <c r="GM182" i="1"/>
  <c r="GO114" i="1"/>
  <c r="CC193" i="1" s="1"/>
  <c r="AT193" i="1" s="1"/>
  <c r="AL193" i="1"/>
  <c r="AL22" i="1" s="1"/>
  <c r="AQ22" i="1"/>
  <c r="EI22" i="1"/>
  <c r="GN126" i="1"/>
  <c r="GM116" i="1"/>
  <c r="DN22" i="1"/>
  <c r="AQ222" i="1"/>
  <c r="AQ18" i="1" s="1"/>
  <c r="GN25" i="1"/>
  <c r="HA91" i="6"/>
  <c r="H91" i="6"/>
  <c r="GM106" i="1"/>
  <c r="GN106" i="1"/>
  <c r="GM109" i="1"/>
  <c r="S91" i="6"/>
  <c r="J91" i="6" s="1"/>
  <c r="EI222" i="1"/>
  <c r="P232" i="1" s="1"/>
  <c r="F200" i="1"/>
  <c r="P202" i="1"/>
  <c r="V16" i="2" s="1"/>
  <c r="V18" i="2" s="1"/>
  <c r="EH222" i="1"/>
  <c r="EH18" i="1" s="1"/>
  <c r="AX222" i="1"/>
  <c r="AX18" i="1" s="1"/>
  <c r="F202" i="1"/>
  <c r="G16" i="2" s="1"/>
  <c r="G18" i="2" s="1"/>
  <c r="AP222" i="1"/>
  <c r="AP18" i="1" s="1"/>
  <c r="AK193" i="1"/>
  <c r="X193" i="1" s="1"/>
  <c r="BA222" i="1"/>
  <c r="BA18" i="1" s="1"/>
  <c r="U193" i="1"/>
  <c r="U222" i="1" s="1"/>
  <c r="GM114" i="1"/>
  <c r="GN128" i="1"/>
  <c r="ED193" i="1"/>
  <c r="ED22" i="1" s="1"/>
  <c r="GM105" i="1"/>
  <c r="R53" i="6"/>
  <c r="HB48" i="6"/>
  <c r="HA61" i="6"/>
  <c r="H61" i="6"/>
  <c r="I48" i="6"/>
  <c r="GM25" i="1"/>
  <c r="S53" i="6"/>
  <c r="J53" i="6" s="1"/>
  <c r="HA53" i="6"/>
  <c r="H53" i="6"/>
  <c r="AJ22" i="1"/>
  <c r="W193" i="1"/>
  <c r="DV193" i="1"/>
  <c r="GM167" i="1"/>
  <c r="GN86" i="1"/>
  <c r="ER22" i="1"/>
  <c r="P204" i="1"/>
  <c r="ER222" i="1"/>
  <c r="DX22" i="1"/>
  <c r="DK193" i="1"/>
  <c r="CZ122" i="6" s="1"/>
  <c r="GN39" i="1"/>
  <c r="GM39" i="1"/>
  <c r="DO22" i="1"/>
  <c r="DO222" i="1"/>
  <c r="P217" i="1"/>
  <c r="ES18" i="1"/>
  <c r="GM26" i="1"/>
  <c r="GN26" i="1"/>
  <c r="AB193" i="1"/>
  <c r="DW22" i="1"/>
  <c r="DJ193" i="1"/>
  <c r="DB122" i="6" s="1"/>
  <c r="GN59" i="1"/>
  <c r="EI18" i="1"/>
  <c r="ET18" i="1"/>
  <c r="P235" i="1"/>
  <c r="GN150" i="1"/>
  <c r="GM150" i="1"/>
  <c r="AD193" i="1"/>
  <c r="GN171" i="1"/>
  <c r="GN105" i="1"/>
  <c r="GN102" i="1"/>
  <c r="GN63" i="1"/>
  <c r="GM63" i="1"/>
  <c r="AE22" i="1"/>
  <c r="R193" i="1"/>
  <c r="AF22" i="1"/>
  <c r="S193" i="1"/>
  <c r="EC193" i="1"/>
  <c r="GN109" i="1"/>
  <c r="CD193" i="1"/>
  <c r="F242" i="1"/>
  <c r="GN155" i="1"/>
  <c r="GM155" i="1"/>
  <c r="DL22" i="1"/>
  <c r="DL222" i="1"/>
  <c r="P214" i="1"/>
  <c r="GN185" i="1"/>
  <c r="GM185" i="1"/>
  <c r="GM90" i="1"/>
  <c r="GN110" i="1"/>
  <c r="GM110" i="1"/>
  <c r="GM27" i="1"/>
  <c r="GN27" i="1"/>
  <c r="DT193" i="1"/>
  <c r="FU193" i="1"/>
  <c r="GM181" i="1"/>
  <c r="DN18" i="1"/>
  <c r="P245" i="1"/>
  <c r="GP187" i="1"/>
  <c r="FV193" i="1" s="1"/>
  <c r="GM187" i="1"/>
  <c r="AC22" i="1"/>
  <c r="CH193" i="1"/>
  <c r="P193" i="1"/>
  <c r="CE193" i="1"/>
  <c r="CF193" i="1"/>
  <c r="AG22" i="1"/>
  <c r="T193" i="1"/>
  <c r="GN175" i="1"/>
  <c r="AO18" i="1"/>
  <c r="F226" i="1"/>
  <c r="EP22" i="1"/>
  <c r="P200" i="1"/>
  <c r="EP222" i="1"/>
  <c r="EU18" i="1"/>
  <c r="P238" i="1"/>
  <c r="F245" i="1"/>
  <c r="BC18" i="1"/>
  <c r="F238" i="1"/>
  <c r="GM62" i="1"/>
  <c r="GN62" i="1"/>
  <c r="GN91" i="1"/>
  <c r="GM91" i="1"/>
  <c r="DU22" i="1"/>
  <c r="FZ193" i="1"/>
  <c r="FW193" i="1"/>
  <c r="DH193" i="1"/>
  <c r="DC122" i="6" s="1"/>
  <c r="J128" i="6" s="1"/>
  <c r="FX193" i="1"/>
  <c r="BB18" i="1"/>
  <c r="F235" i="1"/>
  <c r="GN41" i="1"/>
  <c r="GM41" i="1"/>
  <c r="F229" i="1"/>
  <c r="P231" i="1"/>
  <c r="J126" i="6" l="1"/>
  <c r="J40" i="6"/>
  <c r="H132" i="6"/>
  <c r="H139" i="6" s="1"/>
  <c r="I38" i="6" s="1"/>
  <c r="H122" i="6"/>
  <c r="DM22" i="1"/>
  <c r="ET122" i="6"/>
  <c r="I39" i="6" s="1"/>
  <c r="CW122" i="6"/>
  <c r="J39" i="6" s="1"/>
  <c r="U22" i="1"/>
  <c r="V22" i="1"/>
  <c r="S121" i="6"/>
  <c r="F204" i="1"/>
  <c r="F232" i="1"/>
  <c r="AZ222" i="1"/>
  <c r="AZ18" i="1" s="1"/>
  <c r="F213" i="1"/>
  <c r="S115" i="6"/>
  <c r="J115" i="6" s="1"/>
  <c r="F215" i="1"/>
  <c r="DM222" i="1"/>
  <c r="FT193" i="1"/>
  <c r="FT22" i="1" s="1"/>
  <c r="CB193" i="1"/>
  <c r="CB22" i="1" s="1"/>
  <c r="F231" i="1"/>
  <c r="P215" i="1"/>
  <c r="Y193" i="1"/>
  <c r="Y22" i="1" s="1"/>
  <c r="AK22" i="1"/>
  <c r="CC22" i="1"/>
  <c r="DQ193" i="1"/>
  <c r="CA193" i="1"/>
  <c r="CA22" i="1" s="1"/>
  <c r="FS193" i="1"/>
  <c r="FS22" i="1" s="1"/>
  <c r="CF22" i="1"/>
  <c r="AW193" i="1"/>
  <c r="U18" i="1"/>
  <c r="F244" i="1"/>
  <c r="CD22" i="1"/>
  <c r="AU193" i="1"/>
  <c r="R22" i="1"/>
  <c r="F207" i="1"/>
  <c r="R222" i="1"/>
  <c r="FU22" i="1"/>
  <c r="EL193" i="1"/>
  <c r="DR122" i="6" s="1"/>
  <c r="J135" i="6" s="1"/>
  <c r="EC22" i="1"/>
  <c r="DP193" i="1"/>
  <c r="DN122" i="6" s="1"/>
  <c r="J130" i="6" s="1"/>
  <c r="ER18" i="1"/>
  <c r="P233" i="1"/>
  <c r="DV22" i="1"/>
  <c r="DI193" i="1"/>
  <c r="DA122" i="6" s="1"/>
  <c r="J127" i="6" s="1"/>
  <c r="W22" i="1"/>
  <c r="F217" i="1"/>
  <c r="W222" i="1"/>
  <c r="X22" i="1"/>
  <c r="F218" i="1"/>
  <c r="X222" i="1"/>
  <c r="FX22" i="1"/>
  <c r="EO193" i="1"/>
  <c r="DF122" i="6" s="1"/>
  <c r="DK22" i="1"/>
  <c r="P208" i="1"/>
  <c r="Y16" i="2" s="1"/>
  <c r="Y18" i="2" s="1"/>
  <c r="DK222" i="1"/>
  <c r="F233" i="1"/>
  <c r="DQ22" i="1"/>
  <c r="P219" i="1"/>
  <c r="AT22" i="1"/>
  <c r="F211" i="1"/>
  <c r="F16" i="2" s="1"/>
  <c r="F18" i="2" s="1"/>
  <c r="AT222" i="1"/>
  <c r="DH22" i="1"/>
  <c r="DH222" i="1"/>
  <c r="P196" i="1"/>
  <c r="CE22" i="1"/>
  <c r="AV193" i="1"/>
  <c r="AB22" i="1"/>
  <c r="O193" i="1"/>
  <c r="FW22" i="1"/>
  <c r="EN193" i="1"/>
  <c r="DE122" i="6" s="1"/>
  <c r="T22" i="1"/>
  <c r="F214" i="1"/>
  <c r="T222" i="1"/>
  <c r="P22" i="1"/>
  <c r="F196" i="1"/>
  <c r="P222" i="1"/>
  <c r="FV22" i="1"/>
  <c r="EM193" i="1"/>
  <c r="DT122" i="6" s="1"/>
  <c r="J137" i="6" s="1"/>
  <c r="FZ22" i="1"/>
  <c r="EQ193" i="1"/>
  <c r="DH122" i="6" s="1"/>
  <c r="EP18" i="1"/>
  <c r="P229" i="1"/>
  <c r="CH22" i="1"/>
  <c r="AY193" i="1"/>
  <c r="DT22" i="1"/>
  <c r="DG193" i="1"/>
  <c r="CY122" i="6" s="1"/>
  <c r="J124" i="6" s="1"/>
  <c r="DL18" i="1"/>
  <c r="P243" i="1"/>
  <c r="DM18" i="1"/>
  <c r="P244" i="1"/>
  <c r="S22" i="1"/>
  <c r="S222" i="1"/>
  <c r="F208" i="1"/>
  <c r="J16" i="2" s="1"/>
  <c r="J18" i="2" s="1"/>
  <c r="AD22" i="1"/>
  <c r="Q193" i="1"/>
  <c r="DJ22" i="1"/>
  <c r="P207" i="1"/>
  <c r="DJ222" i="1"/>
  <c r="DO18" i="1"/>
  <c r="P246" i="1"/>
  <c r="J121" i="6" l="1"/>
  <c r="Q122" i="6"/>
  <c r="DQ222" i="1"/>
  <c r="DO122" i="6"/>
  <c r="J131" i="6" s="1"/>
  <c r="F219" i="1"/>
  <c r="AS193" i="1"/>
  <c r="AS22" i="1" s="1"/>
  <c r="Y222" i="1"/>
  <c r="EK193" i="1"/>
  <c r="EJ193" i="1"/>
  <c r="AR193" i="1"/>
  <c r="AR22" i="1" s="1"/>
  <c r="EN22" i="1"/>
  <c r="P198" i="1"/>
  <c r="EN222" i="1"/>
  <c r="DQ18" i="1"/>
  <c r="P248" i="1"/>
  <c r="T18" i="1"/>
  <c r="F243" i="1"/>
  <c r="EL22" i="1"/>
  <c r="EL222" i="1"/>
  <c r="P211" i="1"/>
  <c r="U16" i="2" s="1"/>
  <c r="U18" i="2" s="1"/>
  <c r="S18" i="1"/>
  <c r="F237" i="1"/>
  <c r="AY22" i="1"/>
  <c r="F201" i="1"/>
  <c r="AY222" i="1"/>
  <c r="O22" i="1"/>
  <c r="F195" i="1"/>
  <c r="O222" i="1"/>
  <c r="X18" i="1"/>
  <c r="F247" i="1"/>
  <c r="Y18" i="1"/>
  <c r="F248" i="1"/>
  <c r="AU22" i="1"/>
  <c r="F212" i="1"/>
  <c r="H16" i="2" s="1"/>
  <c r="H18" i="2" s="1"/>
  <c r="AU222" i="1"/>
  <c r="AW22" i="1"/>
  <c r="F199" i="1"/>
  <c r="AW222" i="1"/>
  <c r="F220" i="1"/>
  <c r="DJ18" i="1"/>
  <c r="P236" i="1"/>
  <c r="DG22" i="1"/>
  <c r="DG222" i="1"/>
  <c r="P195" i="1"/>
  <c r="EM22" i="1"/>
  <c r="P212" i="1"/>
  <c r="W16" i="2" s="1"/>
  <c r="W18" i="2" s="1"/>
  <c r="EM222" i="1"/>
  <c r="AV22" i="1"/>
  <c r="AV222" i="1"/>
  <c r="F198" i="1"/>
  <c r="EO22" i="1"/>
  <c r="P199" i="1"/>
  <c r="EO222" i="1"/>
  <c r="W18" i="1"/>
  <c r="F246" i="1"/>
  <c r="AS222" i="1"/>
  <c r="F210" i="1"/>
  <c r="E16" i="2" s="1"/>
  <c r="AT18" i="1"/>
  <c r="F240" i="1"/>
  <c r="DK18" i="1"/>
  <c r="P237" i="1"/>
  <c r="EQ22" i="1"/>
  <c r="EQ222" i="1"/>
  <c r="P201" i="1"/>
  <c r="P18" i="1"/>
  <c r="F225" i="1"/>
  <c r="Q22" i="1"/>
  <c r="Q222" i="1"/>
  <c r="F205" i="1"/>
  <c r="DH18" i="1"/>
  <c r="P225" i="1"/>
  <c r="DI22" i="1"/>
  <c r="P205" i="1"/>
  <c r="DI222" i="1"/>
  <c r="DP22" i="1"/>
  <c r="DP222" i="1"/>
  <c r="P218" i="1"/>
  <c r="R18" i="1"/>
  <c r="F236" i="1"/>
  <c r="AR222" i="1" l="1"/>
  <c r="G8" i="1"/>
  <c r="EK22" i="1"/>
  <c r="DQ122" i="6"/>
  <c r="J134" i="6" s="1"/>
  <c r="DU122" i="6"/>
  <c r="EJ22" i="1"/>
  <c r="DP122" i="6"/>
  <c r="P210" i="1"/>
  <c r="T16" i="2" s="1"/>
  <c r="X16" i="2" s="1"/>
  <c r="X18" i="2" s="1"/>
  <c r="EJ222" i="1"/>
  <c r="P220" i="1"/>
  <c r="EK222" i="1"/>
  <c r="EK18" i="1" s="1"/>
  <c r="AS18" i="1"/>
  <c r="F239" i="1"/>
  <c r="DP18" i="1"/>
  <c r="P247" i="1"/>
  <c r="Q18" i="1"/>
  <c r="F234" i="1"/>
  <c r="AY18" i="1"/>
  <c r="F230" i="1"/>
  <c r="EN18" i="1"/>
  <c r="P227" i="1"/>
  <c r="EO18" i="1"/>
  <c r="P228" i="1"/>
  <c r="EQ18" i="1"/>
  <c r="P230" i="1"/>
  <c r="EM18" i="1"/>
  <c r="P241" i="1"/>
  <c r="DG18" i="1"/>
  <c r="P224" i="1"/>
  <c r="O18" i="1"/>
  <c r="F224" i="1"/>
  <c r="EJ18" i="1"/>
  <c r="P249" i="1"/>
  <c r="AV18" i="1"/>
  <c r="F227" i="1"/>
  <c r="AW18" i="1"/>
  <c r="F228" i="1"/>
  <c r="DI18" i="1"/>
  <c r="P234" i="1"/>
  <c r="E18" i="2"/>
  <c r="I16" i="2"/>
  <c r="I18" i="2" s="1"/>
  <c r="AR18" i="1"/>
  <c r="F249" i="1"/>
  <c r="AU18" i="1"/>
  <c r="F241" i="1"/>
  <c r="EL18" i="1"/>
  <c r="P240" i="1"/>
  <c r="T18" i="2" l="1"/>
  <c r="J122" i="6"/>
  <c r="J132" i="6"/>
  <c r="J139" i="6" s="1"/>
  <c r="P239" i="1"/>
  <c r="J140" i="6" l="1"/>
  <c r="J141" i="6" s="1"/>
  <c r="J38" i="6"/>
  <c r="E26" i="6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C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J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Инвестор -&gt; по ОКПО</t>
        </r>
      </text>
    </comment>
    <comment ref="C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J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Заказчик -&gt; по ОКПО</t>
        </r>
      </text>
    </comment>
    <comment ref="C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J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Генподрядчик -&gt; по ОКПО</t>
        </r>
      </text>
    </comment>
    <comment ref="C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J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Субподрядчик -&gt; по ОКПО</t>
        </r>
      </text>
    </comment>
    <comment ref="C1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C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Шифр</t>
        </r>
      </text>
    </comment>
    <comment ref="J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деятельности по ОКДП</t>
        </r>
      </text>
    </comment>
    <comment ref="J1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№</t>
        </r>
      </text>
    </comment>
    <comment ref="J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-&gt; Дата</t>
        </r>
      </text>
    </comment>
    <comment ref="J1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операции</t>
        </r>
      </text>
    </comment>
    <comment ref="G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Описание -&gt; Номер документа</t>
        </r>
      </text>
    </comment>
    <comment ref="H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Дата утверждения</t>
        </r>
      </text>
    </comment>
  </commentList>
</comments>
</file>

<file path=xl/sharedStrings.xml><?xml version="1.0" encoding="utf-8"?>
<sst xmlns="http://schemas.openxmlformats.org/spreadsheetml/2006/main" count="9633" uniqueCount="615">
  <si>
    <t>Smeta.RU  (495) 974-1589</t>
  </si>
  <si>
    <t>_PS_</t>
  </si>
  <si>
    <t>Smeta.RU</t>
  </si>
  <si>
    <t>АО "Орелоблэнерго"  Доп. раб. место  FStS-0021738</t>
  </si>
  <si>
    <t>Новый объект</t>
  </si>
  <si>
    <t>ВЛ 0,4 кВ СИП 2 3х50+54,6 НО</t>
  </si>
  <si>
    <t/>
  </si>
  <si>
    <t>Сметные нормы списания</t>
  </si>
  <si>
    <t>Коды ценников</t>
  </si>
  <si>
    <t>v10 ФЕР  2017 года НОВОЕ СТРОИТЕЛЬСТВО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</si>
  <si>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</si>
  <si>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</si>
  <si>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Строительство</t>
  </si>
  <si>
    <t>Новая локальная смета</t>
  </si>
  <si>
    <t>1</t>
  </si>
  <si>
    <t>33-04-040-01</t>
  </si>
  <si>
    <t>Демонтаж 3-х проводов ВЛ 0,38 кВ с одной опоры</t>
  </si>
  <si>
    <t>ШТ</t>
  </si>
  <si>
    <t>ФЕР-2001, 33-04-040-01, приказ Минстроя России №1039/пр от 30.12.2016г.</t>
  </si>
  <si>
    <t>Общестроительные и специальные строительные работы</t>
  </si>
  <si>
    <t>Линии элекропередач</t>
  </si>
  <si>
    <t>ФЕР-33</t>
  </si>
  <si>
    <t>*0,85</t>
  </si>
  <si>
    <t>*0,8</t>
  </si>
  <si>
    <t>2</t>
  </si>
  <si>
    <t>33-04-040-02</t>
  </si>
  <si>
    <t>Демонтаж одного дополнительного провода с одной опоры</t>
  </si>
  <si>
    <t>ФЕР-2001, 33-04-040-02, приказ Минстроя России №1039/пр от 30.12.2016г.</t>
  </si>
  <si>
    <t>3</t>
  </si>
  <si>
    <t>33-04-041-02</t>
  </si>
  <si>
    <t>Снятие ответвлений ВЛ 0,38 кВ к зданиям при количестве проводов в ответвлении 2</t>
  </si>
  <si>
    <t>ответвление</t>
  </si>
  <si>
    <t>ФЕР-2001, 33-04-041-02, приказ Минстроя России №1039/пр от 30.12.2016г.</t>
  </si>
  <si>
    <t>4</t>
  </si>
  <si>
    <t>33-04-041-03</t>
  </si>
  <si>
    <t>Снятие ответвлений ВЛ 0,38 кВ к зданиям при количестве проводов в ответвлении 4</t>
  </si>
  <si>
    <t>ФЕР-2001, 33-04-041-03, приказ Минстроя России №1039/пр от 30.12.2016г.</t>
  </si>
  <si>
    <t>5</t>
  </si>
  <si>
    <t>33-04-042-01</t>
  </si>
  <si>
    <t>Демонтаж опор ВЛ 0,38-10 кВ без приставок одностоечных</t>
  </si>
  <si>
    <t>ФЕР-2001, 33-04-042-01, приказ Минстроя России №1039/пр от 30.12.2016г.</t>
  </si>
  <si>
    <t>6</t>
  </si>
  <si>
    <t>33-04-042-02</t>
  </si>
  <si>
    <t>Демонтаж опор ВЛ 0,38-10 кВ без приставок одностоечных с подкосом</t>
  </si>
  <si>
    <t>ФЕР-2001, 33-04-042-02, приказ Минстроя России №1039/пр от 30.12.2016г.</t>
  </si>
  <si>
    <t>7</t>
  </si>
  <si>
    <t>33-04-016-02</t>
  </si>
  <si>
    <t>Развозка конструкций и материалов опор ВЛ 0,38-10 кВ по трассе одностоечных железобетонных опор</t>
  </si>
  <si>
    <t>ФЕР-2001, 33-04-016-02, приказ Минстроя России №1039/пр от 30.12.2016г.</t>
  </si>
  <si>
    <t>8</t>
  </si>
  <si>
    <t>33-04-003-01</t>
  </si>
  <si>
    <t>Установка железобетонных опор ВЛ 0,38; 6-10 кВ с траверсами без приставок одностоечных</t>
  </si>
  <si>
    <t>ФЕР-2001, 33-04-003-01, приказ Минстроя России №1039/пр от 30.12.2016г.</t>
  </si>
  <si>
    <t>)*1,2</t>
  </si>
  <si>
    <t>Поправка: Прил.2, Табл.1, п. 4</t>
  </si>
  <si>
    <t>8,1</t>
  </si>
  <si>
    <t>01.3.01.06-0038</t>
  </si>
  <si>
    <t>Смазка ЗЭС</t>
  </si>
  <si>
    <t>кг</t>
  </si>
  <si>
    <t>ФССЦ-2001, 01.3.01.06-0038, приказ Минстроя России №1039/пр от 30.12.2016г.</t>
  </si>
  <si>
    <t>Материалы ( строительные )</t>
  </si>
  <si>
    <t>Материалы и конструкции ( строительные ) по ценникам и каталогом</t>
  </si>
  <si>
    <t>ресурс_ФССЦ (строительные)</t>
  </si>
  <si>
    <t>8,2</t>
  </si>
  <si>
    <t>01.3.01.06-0046</t>
  </si>
  <si>
    <t>Смазка солидол жировой марки «Ж»</t>
  </si>
  <si>
    <t>т</t>
  </si>
  <si>
    <t>ФССЦ-2001, 01.3.01.06-0046, приказ Минстроя России №1039/пр от 30.12.2016г.</t>
  </si>
  <si>
    <t>8,3</t>
  </si>
  <si>
    <t>01.7.15.03-0041</t>
  </si>
  <si>
    <t>Болты с гайками и шайбами строительные</t>
  </si>
  <si>
    <t>ФССЦ-2001, 01.7.15.03-0041, приказ Минстроя России №1039/пр от 30.12.2016г.</t>
  </si>
  <si>
    <t>8,4</t>
  </si>
  <si>
    <t>01.7.20.08-0051</t>
  </si>
  <si>
    <t>Ветошь</t>
  </si>
  <si>
    <t>ФССЦ-2001, 01.7.20.08-0051, приказ Минстроя России №1039/пр от 30.12.2016г.</t>
  </si>
  <si>
    <t>8,5</t>
  </si>
  <si>
    <t>05.1.02.07-0021</t>
  </si>
  <si>
    <t>Опора ж/б  СВ 110</t>
  </si>
  <si>
    <t>шт.</t>
  </si>
  <si>
    <t>ФССЦ-2001, 05.1.02.07-0021, приказ Минстроя России №1039/пр от 30.12.2016г.</t>
  </si>
  <si>
    <t>[7 222,3 /  7,5]</t>
  </si>
  <si>
    <t>8,6</t>
  </si>
  <si>
    <t>07.2.02.05</t>
  </si>
  <si>
    <t>Траверсы стальные</t>
  </si>
  <si>
    <t>Строка добавленная вручную</t>
  </si>
  <si>
    <t>По умолчанию</t>
  </si>
  <si>
    <t>8,7</t>
  </si>
  <si>
    <t>07.2.07.13</t>
  </si>
  <si>
    <t>Хомуты стальные</t>
  </si>
  <si>
    <t>8,8</t>
  </si>
  <si>
    <t>08.3.04.02</t>
  </si>
  <si>
    <t>Сталь стержневая диаметром до 10 мм</t>
  </si>
  <si>
    <t>8,9</t>
  </si>
  <si>
    <t>14.4.02.04-0015</t>
  </si>
  <si>
    <t>Краска для наружных работ черная, марок МА-015, ПФ-014</t>
  </si>
  <si>
    <t>ФССЦ-2001, 14.4.02.04-0015, приказ Минстроя России №1039/пр от 30.12.2016г.</t>
  </si>
  <si>
    <t>8,10</t>
  </si>
  <si>
    <t>14.4.03.03-0102</t>
  </si>
  <si>
    <t>Лак БТ-577</t>
  </si>
  <si>
    <t>ФССЦ-2001, 14.4.03.03-0102, приказ Минстроя России №1039/пр от 30.12.2016г.</t>
  </si>
  <si>
    <t>8,11</t>
  </si>
  <si>
    <t>20.2.02.04-0006</t>
  </si>
  <si>
    <t>Колпачки полиэтиленовые</t>
  </si>
  <si>
    <t>100 шт.</t>
  </si>
  <si>
    <t>ФССЦ-2001, 20.2.02.04-0006, приказ Минстроя России №1039/пр от 30.12.2016г.</t>
  </si>
  <si>
    <t>Материалы ( монтажные )</t>
  </si>
  <si>
    <t>Материалы и конструкции ( монтажные )  по ценникам и каталогам</t>
  </si>
  <si>
    <t>ресурс_ФССЦ (монтажные)</t>
  </si>
  <si>
    <t>8,12</t>
  </si>
  <si>
    <t>22.2.01.04</t>
  </si>
  <si>
    <t>Изоляторы штыревые</t>
  </si>
  <si>
    <t>8,13</t>
  </si>
  <si>
    <t>22.2.02.21</t>
  </si>
  <si>
    <t>Штыри</t>
  </si>
  <si>
    <t>8,14</t>
  </si>
  <si>
    <t>22.2.02.23</t>
  </si>
  <si>
    <t>Металлические плакаты</t>
  </si>
  <si>
    <t>9</t>
  </si>
  <si>
    <t>33-04-003-02</t>
  </si>
  <si>
    <t>Установка железобетонных опор ВЛ 0,38; 6-10 кВ с траверсами без приставок одностоечных с одним подкосом</t>
  </si>
  <si>
    <t>ФЕР-2001, 33-04-003-02, приказ Минстроя России №1039/пр от 30.12.2016г.</t>
  </si>
  <si>
    <t>9,1</t>
  </si>
  <si>
    <t>9,2</t>
  </si>
  <si>
    <t>Опора ж/б  СВ 95-3</t>
  </si>
  <si>
    <t>[5 489 /  7,5]</t>
  </si>
  <si>
    <t>9,3</t>
  </si>
  <si>
    <t>Узел крепления</t>
  </si>
  <si>
    <t>[1 129,94 /  7,5]</t>
  </si>
  <si>
    <t>9,4</t>
  </si>
  <si>
    <t>Зажимы ПС 1-1</t>
  </si>
  <si>
    <t>[73,3 /  7,5]</t>
  </si>
  <si>
    <t>9,5</t>
  </si>
  <si>
    <t>9,6</t>
  </si>
  <si>
    <t>9,7</t>
  </si>
  <si>
    <t>9,8</t>
  </si>
  <si>
    <t>9,9</t>
  </si>
  <si>
    <t>Стойка железобетонная вибрированная для опор</t>
  </si>
  <si>
    <t>9,10</t>
  </si>
  <si>
    <t>07.1.04.02</t>
  </si>
  <si>
    <t>Детали крепления стальные</t>
  </si>
  <si>
    <t>9,11</t>
  </si>
  <si>
    <t>9,12</t>
  </si>
  <si>
    <t>9,13</t>
  </si>
  <si>
    <t>9,14</t>
  </si>
  <si>
    <t>9,15</t>
  </si>
  <si>
    <t>10</t>
  </si>
  <si>
    <t>33-04-017-01</t>
  </si>
  <si>
    <t>Подвеска самонесущих изолированных проводов (СИП-2А) напряжением от 0,4 кВ до 1 кВ (со снятием напряжения) при количестве 29 опор с использованием автогидроподъемника</t>
  </si>
  <si>
    <t>1000 м</t>
  </si>
  <si>
    <t>ФЕР-2001, 33-04-017-01, приказ Минстроя России №1039/пр от 30.12.2016г.</t>
  </si>
  <si>
    <t>1000 М</t>
  </si>
  <si>
    <t>10,1</t>
  </si>
  <si>
    <t>Накладная</t>
  </si>
  <si>
    <t>Зажим Р72</t>
  </si>
  <si>
    <t>[195,5 /  7,5]</t>
  </si>
  <si>
    <t>10,2</t>
  </si>
  <si>
    <t>Зажим Р616</t>
  </si>
  <si>
    <t>[112,43 /  7,5]</t>
  </si>
  <si>
    <t>10,3</t>
  </si>
  <si>
    <t>Наконечник CPTAU 35</t>
  </si>
  <si>
    <t>[363,06 /  7,5]</t>
  </si>
  <si>
    <t>10,4</t>
  </si>
  <si>
    <t>Наконечник CPTAU 54</t>
  </si>
  <si>
    <t>[707,98 /  7,5]</t>
  </si>
  <si>
    <t>10,5</t>
  </si>
  <si>
    <t>Зажим РА 1500</t>
  </si>
  <si>
    <t>[459,82 /  7,5]</t>
  </si>
  <si>
    <t>10,6</t>
  </si>
  <si>
    <t>Хомут Х-89</t>
  </si>
  <si>
    <t>[1 116,82 /  7,5]</t>
  </si>
  <si>
    <t>10,7</t>
  </si>
  <si>
    <t>20.1.01.08-0019</t>
  </si>
  <si>
    <t>Зажим ответвительный с прокалыванием изоляции (СИП) Р95</t>
  </si>
  <si>
    <t>ФССЦ-2001, 20.1.01.08-0019, приказ Минстроя России №1039/пр от 30.12.2016г.</t>
  </si>
  <si>
    <t>[226,36 /  7,5]</t>
  </si>
  <si>
    <t>10,8</t>
  </si>
  <si>
    <t>20.2.02.04-0001</t>
  </si>
  <si>
    <t>Зажим MJPT 54,6</t>
  </si>
  <si>
    <t>ФССЦ-2001, 20.2.02.04-0001, приказ Минстроя России №1039/пр от 30.12.2016г.</t>
  </si>
  <si>
    <t>[364,8 /  7,5]</t>
  </si>
  <si>
    <t>10,9</t>
  </si>
  <si>
    <t>21.2.01.01</t>
  </si>
  <si>
    <t>Провода самонесущие изолированные СИП 2 3х50+54,6</t>
  </si>
  <si>
    <t>м</t>
  </si>
  <si>
    <t>[158,29 /  7,5]</t>
  </si>
  <si>
    <t>10,10</t>
  </si>
  <si>
    <t>25.2.02.04-0002</t>
  </si>
  <si>
    <t>Кронштейн CS10.3</t>
  </si>
  <si>
    <t>ФССЦ-2001, 25.2.02.04-0002, приказ Минстроя России №1039/пр от 30.12.2016г.</t>
  </si>
  <si>
    <t>[195,05 /  7,5]</t>
  </si>
  <si>
    <t>10,11</t>
  </si>
  <si>
    <t>25.2.02.04-0003</t>
  </si>
  <si>
    <t>Комплект промежуточной подвески (СИП) ES 1500E</t>
  </si>
  <si>
    <t>ФССЦ-2001, 25.2.02.04-0003, приказ Минстроя России №1039/пр от 30.12.2016г.</t>
  </si>
  <si>
    <t>[531,66 /  7,5]</t>
  </si>
  <si>
    <t>10,12</t>
  </si>
  <si>
    <t>25.2.02.09-0011</t>
  </si>
  <si>
    <t>Зажим MJPT 50</t>
  </si>
  <si>
    <t>ФССЦ-2001, 25.2.02.09-0011, приказ Минстроя России №1039/пр от 30.12.2016г.</t>
  </si>
  <si>
    <t>[196,36 /  7,5]</t>
  </si>
  <si>
    <t>10,13</t>
  </si>
  <si>
    <t>25.2.02.11-0021</t>
  </si>
  <si>
    <t>Лента крепления шириной 20 мм, толщиной 0,7 мм, длиной 50 м из нержавеющей стали (в пластмасовой коробке с кабельной бухтой) F207 (СИП)</t>
  </si>
  <si>
    <t>упак.</t>
  </si>
  <si>
    <t>ФССЦ-2001, 25.2.02.11-0021, приказ Минстроя России №1039/пр от 30.12.2016г.</t>
  </si>
  <si>
    <t>[1 054,5 /  7,5]</t>
  </si>
  <si>
    <t>10,14</t>
  </si>
  <si>
    <t>25.2.02.11-0051</t>
  </si>
  <si>
    <t>Скрепа размером 20 мм NC20 (СИП)</t>
  </si>
  <si>
    <t>ФССЦ-2001, 25.2.02.11-0051, приказ Минстроя России №1039/пр от 30.12.2016г.</t>
  </si>
  <si>
    <t>[21,8 /  7,5]</t>
  </si>
  <si>
    <t>11</t>
  </si>
  <si>
    <t>33-04-013-02</t>
  </si>
  <si>
    <t>Устройство ответвлений от ВЛ 0,38 кВ к зданиям с помощью механизмов при количестве проводов в ответвлении 2</t>
  </si>
  <si>
    <t>ФЕР-2001, 33-04-013-02, приказ Минстроя России №1039/пр от 30.12.2016г.</t>
  </si>
  <si>
    <t>11,1</t>
  </si>
  <si>
    <t>Зажим ответвительный Р616</t>
  </si>
  <si>
    <t>11,2</t>
  </si>
  <si>
    <t>Провод СИП 4 2х16</t>
  </si>
  <si>
    <t>[28,5 /  7,5]</t>
  </si>
  <si>
    <t>11,3</t>
  </si>
  <si>
    <t>Зажим анкерный DN 123</t>
  </si>
  <si>
    <t>[92,22 /  7,5]</t>
  </si>
  <si>
    <t>11,4</t>
  </si>
  <si>
    <t>11,5</t>
  </si>
  <si>
    <t>Зажим ответвительный Р645</t>
  </si>
  <si>
    <t>[154,25 /  7,5]</t>
  </si>
  <si>
    <t>11,6</t>
  </si>
  <si>
    <t>21.2.01.02</t>
  </si>
  <si>
    <t>Зажим ответвительный Р70</t>
  </si>
  <si>
    <t>11,7</t>
  </si>
  <si>
    <t>Крюк монтажный</t>
  </si>
  <si>
    <t>[151,81 /  7,5]</t>
  </si>
  <si>
    <t>11,8</t>
  </si>
  <si>
    <t>22.2.02.09</t>
  </si>
  <si>
    <t>Наконечник ТА 50</t>
  </si>
  <si>
    <t>[15,1 /  7,5]</t>
  </si>
  <si>
    <t>12</t>
  </si>
  <si>
    <t>м08-02-412-01</t>
  </si>
  <si>
    <t>Затягивание провода в проложенные трубы и металлические рукава первого одножильного или многожильного в общей оплетке, суммарное сечение до 2,5 мм2</t>
  </si>
  <si>
    <t>100 м</t>
  </si>
  <si>
    <t>ФЕРм-2001, м08-02-412-01, приказ Минстроя России №1039/пр от 30.12.2016г.</t>
  </si>
  <si>
    <t>Монтажные работы</t>
  </si>
  <si>
    <t>Электромонтажные работы  (ФЕРм-08, отдел 01-03)</t>
  </si>
  <si>
    <t>ФЕРм-08</t>
  </si>
  <si>
    <t>12,1</t>
  </si>
  <si>
    <t>01.7.06.05-0041</t>
  </si>
  <si>
    <t>ФССЦ-2001, 01.7.06.05-0041, приказ Минстроя России №1039/пр от 30.12.2016г.</t>
  </si>
  <si>
    <t>12,2</t>
  </si>
  <si>
    <t>01.7.07.20-0002</t>
  </si>
  <si>
    <t>Тальк молотый, сорт I</t>
  </si>
  <si>
    <t>ФССЦ-2001, 01.7.07.20-0002, приказ Минстроя России №1039/пр от 30.12.2016г.</t>
  </si>
  <si>
    <t>12,3</t>
  </si>
  <si>
    <t>14.4.02.09-0001</t>
  </si>
  <si>
    <t>Краска</t>
  </si>
  <si>
    <t>ФССЦ-2001, 14.4.02.09-0001, приказ Минстроя России №1039/пр от 30.12.2016г.</t>
  </si>
  <si>
    <t>12,4</t>
  </si>
  <si>
    <t>20.2.01.05-0001</t>
  </si>
  <si>
    <t>Гильза кабельная медная ГМ 2,5</t>
  </si>
  <si>
    <t>ФССЦ-2001, 20.2.01.05-0001, приказ Минстроя России №1039/пр от 30.12.2016г.</t>
  </si>
  <si>
    <t>12,5</t>
  </si>
  <si>
    <t>20.2.02.01-0011</t>
  </si>
  <si>
    <t>Втулки В17</t>
  </si>
  <si>
    <t>1000 шт.</t>
  </si>
  <si>
    <t>ФССЦ-2001, 20.2.02.01-0011, приказ Минстроя России №1039/пр от 30.12.2016г.</t>
  </si>
  <si>
    <t>12,6</t>
  </si>
  <si>
    <t>999-9950</t>
  </si>
  <si>
    <t>Вспомогательные ненормируемые материалы (2% от ОЗП)</t>
  </si>
  <si>
    <t>РУБ</t>
  </si>
  <si>
    <t>13</t>
  </si>
  <si>
    <t>33-04-013-03</t>
  </si>
  <si>
    <t>Устройство ответвлений от ВЛ 0,38 кВ к зданиям с помощью механизмов при количестве проводов в ответвлении 4</t>
  </si>
  <si>
    <t>ФЕР-2001, 33-04-013-03, приказ Минстроя России №1039/пр от 30.12.2016г.</t>
  </si>
  <si>
    <t>13,1</t>
  </si>
  <si>
    <t>13,2</t>
  </si>
  <si>
    <t>Провод СИП 4 4х16</t>
  </si>
  <si>
    <t>[55,28 /  7,5]</t>
  </si>
  <si>
    <t>13,3</t>
  </si>
  <si>
    <t>[99,22 /  7,5]</t>
  </si>
  <si>
    <t>13,4</t>
  </si>
  <si>
    <t>13,5</t>
  </si>
  <si>
    <t>13,6</t>
  </si>
  <si>
    <t>13,7</t>
  </si>
  <si>
    <t>Ограничитель перенапряжения ОР 600/28</t>
  </si>
  <si>
    <t>[1 703,38 /  7,5]</t>
  </si>
  <si>
    <t>13,8</t>
  </si>
  <si>
    <t>Крюки</t>
  </si>
  <si>
    <t>14</t>
  </si>
  <si>
    <t>33-03-004-01</t>
  </si>
  <si>
    <t>Забивка вертикальных заземлителей механизированная на глубину до 5 м</t>
  </si>
  <si>
    <t>ФЕР-2001, 33-03-004-01, приказ Минстроя России №1039/пр от 30.12.2016г.</t>
  </si>
  <si>
    <t>14,1</t>
  </si>
  <si>
    <t>01.7.11.07-0032</t>
  </si>
  <si>
    <t>Повторное заземление</t>
  </si>
  <si>
    <t>ФССЦ-2001, 01.7.11.07-0032, приказ Минстроя России №1039/пр от 30.12.2016г.</t>
  </si>
  <si>
    <t>[396,28 /  7,5]</t>
  </si>
  <si>
    <t>14,2</t>
  </si>
  <si>
    <t>08.4.03.02-0004</t>
  </si>
  <si>
    <t>Катанка 6,5мм</t>
  </si>
  <si>
    <t>ФССЦ-2001, 08.4.03.02-0004, приказ Минстроя России №1039/пр от 30.12.2016г.</t>
  </si>
  <si>
    <t>[43,96 /  7,5]</t>
  </si>
  <si>
    <t>15</t>
  </si>
  <si>
    <t>п01-11-024-01</t>
  </si>
  <si>
    <t>Фазировка электрической линии или трансформатора с сетью напряжением до 1 кВ</t>
  </si>
  <si>
    <t>ФЕРп-2001, п01-11-024-01, приказ Минстроя России №1039/пр от 30.12.2016г.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</si>
  <si>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</si>
  <si>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</si>
  <si>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</si>
  <si>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16</t>
  </si>
  <si>
    <t>п01-11-013-01</t>
  </si>
  <si>
    <t>Замер полного сопротивления цепи "фаза-нуль"</t>
  </si>
  <si>
    <t>ФЕРп-2001, п01-11-013-01, приказ Минстроя России №1039/пр от 30.12.2016г.</t>
  </si>
  <si>
    <t>17</t>
  </si>
  <si>
    <t>п01-11-011-01</t>
  </si>
  <si>
    <t>Проверка наличия цепи между заземлителями и заземленными элементами</t>
  </si>
  <si>
    <t>100 измерений</t>
  </si>
  <si>
    <t>ФЕРп-2001, п01-11-011-01, приказ Минстроя России №1039/пр от 30.12.2016г.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</si>
  <si>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</si>
  <si>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</si>
  <si>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</si>
  <si>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</si>
  <si>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</si>
  <si>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</si>
  <si>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</si>
  <si>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</si>
  <si>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</si>
  <si>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</si>
  <si>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</si>
  <si>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</si>
  <si>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</si>
  <si>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</si>
  <si>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</si>
  <si>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</si>
  <si>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</si>
  <si>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</si>
  <si>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</si>
  <si>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</si>
  <si>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</si>
  <si>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</si>
  <si>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</si>
  <si>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</si>
  <si>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</si>
  <si>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</si>
  <si>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</si>
  <si>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</si>
  <si>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</si>
  <si>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</si>
  <si>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</si>
  <si>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</si>
  <si>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</si>
  <si>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</si>
  <si>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</si>
  <si>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</si>
  <si>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</si>
  <si>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</si>
  <si>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</si>
  <si>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</si>
  <si>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</si>
  <si>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</si>
  <si>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</si>
  <si>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</si>
  <si>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</si>
  <si>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</si>
  <si>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</si>
  <si>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</si>
  <si>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</si>
  <si>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</si>
  <si>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</si>
  <si>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</si>
  <si>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</si>
  <si>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</si>
  <si>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</si>
  <si>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</si>
  <si>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</si>
  <si>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</si>
  <si>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</si>
  <si>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</si>
  <si>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</si>
  <si>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</si>
  <si>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</si>
  <si>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</si>
  <si>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</si>
  <si>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</si>
  <si>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</si>
  <si>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</si>
  <si>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</si>
  <si>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</si>
  <si>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</si>
  <si>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</si>
  <si>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</si>
  <si>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</si>
  <si>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</si>
  <si>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</si>
  <si>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</si>
  <si>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</si>
  <si>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</si>
  <si>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</si>
  <si>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</si>
  <si>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</si>
  <si>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</si>
  <si>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</si>
  <si>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</si>
  <si>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</si>
  <si>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</si>
  <si>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</si>
  <si>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</si>
  <si>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</si>
  <si>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</si>
  <si>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</si>
  <si>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</si>
  <si>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</si>
  <si>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</si>
  <si>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</si>
  <si>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</si>
  <si>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</si>
  <si>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</si>
  <si>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</si>
  <si>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</si>
  <si>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</si>
  <si>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</si>
  <si>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</si>
  <si>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</si>
  <si>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</si>
  <si>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</si>
  <si>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</si>
  <si>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</si>
  <si>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</si>
  <si>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</si>
  <si>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</si>
  <si>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</si>
  <si>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</si>
  <si>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</si>
  <si>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1-100-28</t>
  </si>
  <si>
    <t>Рабочий среднего разряда 2.8</t>
  </si>
  <si>
    <t>чел.-ч.</t>
  </si>
  <si>
    <t>4-100-00</t>
  </si>
  <si>
    <t>Затраты труда машинистов</t>
  </si>
  <si>
    <t>91.06.06-011</t>
  </si>
  <si>
    <t>ФСЭМ-2001, 91.06.06-011, приказ Минстроя России №1039/пр от 30.12.2016г.</t>
  </si>
  <si>
    <t>Автогидроподъемники высотой подъема 12 м</t>
  </si>
  <si>
    <t>маш.-ч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</si>
  <si>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</si>
  <si>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</si>
  <si>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</si>
  <si>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1-100-26</t>
  </si>
  <si>
    <t>Рабочий среднего разряда 2.6</t>
  </si>
  <si>
    <t>1-100-25</t>
  </si>
  <si>
    <t>Рабочий среднего разряда 2.5</t>
  </si>
  <si>
    <t>1-100-35</t>
  </si>
  <si>
    <t>Рабочий среднего разряда 3.5</t>
  </si>
  <si>
    <t>91.04.01-031</t>
  </si>
  <si>
    <t>ФСЭМ-2001, 91.04.01-031, приказ Минстроя России №1039/пр от 30.12.2016г.</t>
  </si>
  <si>
    <t>Машины бурильно-крановые на автомобиле, глубина бурения 3,5 м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</si>
  <si>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</si>
  <si>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</si>
  <si>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</si>
  <si>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91.15.01-001</t>
  </si>
  <si>
    <t>ФСЭМ-2001, 91.15.01-001, приказ Минстроя России №1039/пр от 30.12.2016г.</t>
  </si>
  <si>
    <t>Прицепы тракторные 2 т</t>
  </si>
  <si>
    <t>91.15.03-014</t>
  </si>
  <si>
    <t>ФСЭМ-2001, 91.15.03-014, приказ Минстроя России №1039/пр от 30.12.2016г.</t>
  </si>
  <si>
    <t>Тракторы на пневмоколесном ходу, мощность 59 кВт (80 л.с.)</t>
  </si>
  <si>
    <t>1-100-33</t>
  </si>
  <si>
    <t>Рабочий среднего разряда 3.3</t>
  </si>
  <si>
    <t>1-100-39</t>
  </si>
  <si>
    <t>Рабочий среднего разряда 3.9</t>
  </si>
  <si>
    <t>91.06.01-002</t>
  </si>
  <si>
    <t>ФСЭМ-2001, 91.06.01-002, приказ Минстроя России №1039/пр от 30.12.2016г.</t>
  </si>
  <si>
    <t>Домкраты гидравлические, грузоподъемность 6,3-25 т</t>
  </si>
  <si>
    <t>91.06.03-057</t>
  </si>
  <si>
    <t>ФСЭМ-2001, 91.06.03-057, приказ Минстроя России №1039/пр от 30.12.2016г.</t>
  </si>
  <si>
    <t>Лебедки электрические тяговым усилием 122,62 кН (12,5 т)</t>
  </si>
  <si>
    <t>1-100-38</t>
  </si>
  <si>
    <t>Рабочий среднего разряда 3.8</t>
  </si>
  <si>
    <t>1-100-29</t>
  </si>
  <si>
    <t>Рабочий среднего разряда 2.9</t>
  </si>
  <si>
    <t>91.17.04-036</t>
  </si>
  <si>
    <t>ФСЭМ-2001, 91.17.04-036, приказ Минстроя России №1039/пр от 30.12.2016г.</t>
  </si>
  <si>
    <t>Агрегаты сварочные передвижные номинальным сварочным током 250-400 А с дизельным двигателем</t>
  </si>
  <si>
    <t>91.18.01-007</t>
  </si>
  <si>
    <t>ФСЭМ-2001, 91.18.01-007, приказ Минстроя России №1039/пр от 30.12.2016г.</t>
  </si>
  <si>
    <t>Компрессоры передвижные с двигателем внутреннего сгорания, давлением до 686 кПа (7ат), производительность до 5мЗ/мин</t>
  </si>
  <si>
    <t>91.21.22-195</t>
  </si>
  <si>
    <t>ФСЭМ-2001, 91.21.22-195, приказ Минстроя России №1039/пр от 30.12.2016г.</t>
  </si>
  <si>
    <t>Машины пневматические ПУМ-3</t>
  </si>
  <si>
    <t>2-200-60</t>
  </si>
  <si>
    <t>Электромонтажник-наладчик, разряд VI</t>
  </si>
  <si>
    <t>2-400-30</t>
  </si>
  <si>
    <t>Инженер по наладке и испытаниям, категория III</t>
  </si>
  <si>
    <t>Колпачки герметичные СЕ 6.35 (СИП)</t>
  </si>
  <si>
    <t>Провода самонесущие изолированные</t>
  </si>
  <si>
    <t>Комплект для простого анкерного крепления ЕА1500-3 в составе: кронштейн CS10.3, зажим РА1500</t>
  </si>
  <si>
    <t>компл.</t>
  </si>
  <si>
    <t>Хомут стяжной (СИП) Е778</t>
  </si>
  <si>
    <t>Провода неизолированные</t>
  </si>
  <si>
    <t>Лента изоляционная прорезиненная односторонняя ширина 20 мм, толщина 0,25-0,35 мм</t>
  </si>
  <si>
    <t>Электроды диаметром 4 мм Э42</t>
  </si>
  <si>
    <t>Горячекатаная арматурная сталь гладкая класса А-I, диаметром 12 мм</t>
  </si>
  <si>
    <t>Поправка: Прил.2, Табл.1, п. 4  Наименование: Производство работ осуществляется в охранной зоне действующей воздушной линии электропередачи, вблизи объектов, находящихся под напряжением, внутри объектов капитального строительства, внутренняя проводка в которых не обесточена, если это приведет к ограничению действий рабочих в соответствии с требованиями техники безопасности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</si>
  <si>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</si>
  <si>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</si>
  <si>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</si>
  <si>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</si>
  <si>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- номер последнего сформированного листа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</si>
  <si>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</si>
  <si>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</si>
  <si>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</si>
  <si>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</si>
  <si>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</si>
  <si>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</si>
  <si>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</si>
  <si>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</si>
  <si>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</si>
  <si>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</si>
  <si>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</si>
  <si>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</si>
  <si>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</si>
  <si>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</si>
  <si>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</si>
  <si>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</si>
  <si>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</si>
  <si>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</si>
  <si>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</si>
  <si>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</si>
  <si>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</si>
  <si>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</si>
  <si>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</si>
  <si>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</si>
  <si>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</si>
  <si>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</si>
  <si>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</si>
  <si>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</si>
  <si>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</si>
  <si>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</si>
  <si>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</si>
  <si>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</t>
  </si>
  <si>
    <t>Шифр объекта:</t>
  </si>
  <si>
    <t xml:space="preserve"> </t>
  </si>
  <si>
    <t xml:space="preserve">ЛОКАЛЬНАЯ СМЕТА № </t>
  </si>
  <si>
    <t xml:space="preserve">Локальная смета: </t>
  </si>
  <si>
    <t>Локальная смета</t>
  </si>
  <si>
    <t>Основание:</t>
  </si>
  <si>
    <t>Составлена в уровне цен : I квартал 2018 г.</t>
  </si>
  <si>
    <t>Текущая цена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</si>
  <si>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</si>
  <si>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</si>
  <si>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</si>
  <si>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</si>
  <si>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</si>
  <si>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</si>
  <si>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</si>
  <si>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</si>
  <si>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</si>
  <si>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</si>
  <si>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</si>
  <si>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</si>
  <si>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</si>
  <si>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</si>
  <si>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</si>
  <si>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>ВСЕГО,            в уровне цен  I квартал 2018 г., руб.</t>
  </si>
  <si>
    <t xml:space="preserve">   ОЗП</t>
  </si>
  <si>
    <t xml:space="preserve">   ЭММ</t>
  </si>
  <si>
    <t xml:space="preserve">   в т.ч. ЗПМ</t>
  </si>
  <si>
    <t xml:space="preserve">   НР от ФОТ</t>
  </si>
  <si>
    <t>%</t>
  </si>
  <si>
    <t>105%*0,85=89%</t>
  </si>
  <si>
    <t xml:space="preserve">   СП от ФОТ</t>
  </si>
  <si>
    <t>60%*0,8=48%</t>
  </si>
  <si>
    <t xml:space="preserve">   Затраты труда рабочих</t>
  </si>
  <si>
    <t>чел-ч</t>
  </si>
  <si>
    <t>*1,2</t>
  </si>
  <si>
    <t xml:space="preserve"> Расчет цены </t>
  </si>
  <si>
    <t xml:space="preserve">   [195,5 /  7,5] = 26.07</t>
  </si>
  <si>
    <t xml:space="preserve">   [112,43 /  7,5] = 14.99</t>
  </si>
  <si>
    <t xml:space="preserve">   [459,82 /  7,5] = 61.31</t>
  </si>
  <si>
    <t xml:space="preserve">   [226,36 /  7,5] = 30.18</t>
  </si>
  <si>
    <t xml:space="preserve">   [364,8 /  7,5] = 48.64</t>
  </si>
  <si>
    <t xml:space="preserve">   [158,29 /  7,5] = 21.11</t>
  </si>
  <si>
    <t xml:space="preserve">   [195,05 /  7,5] = 26.01</t>
  </si>
  <si>
    <t xml:space="preserve">   [531,66 /  7,5] = 70.89</t>
  </si>
  <si>
    <t xml:space="preserve">   [196,36 /  7,5] = 26.18</t>
  </si>
  <si>
    <t xml:space="preserve">   [1 054,5 /  7,5] = 140.6</t>
  </si>
  <si>
    <t xml:space="preserve">   [21,8 /  7,5] = 2.91</t>
  </si>
  <si>
    <t xml:space="preserve">   [396,28 /  7,5] = 52.84</t>
  </si>
  <si>
    <t xml:space="preserve">   [43,96 /  7,5] = 5.86</t>
  </si>
  <si>
    <t>65%*0,85=55%</t>
  </si>
  <si>
    <t>40%*0,8=32%</t>
  </si>
  <si>
    <t>Итого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</si>
  <si>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</si>
  <si>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</si>
  <si>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</si>
  <si>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 xml:space="preserve">    В том числе:</t>
  </si>
  <si>
    <t xml:space="preserve">    Основная ЗП рабочих</t>
  </si>
  <si>
    <t xml:space="preserve">    Эксплуатация машин</t>
  </si>
  <si>
    <t xml:space="preserve">    Стоимость материалов и оборудования (всего)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</si>
  <si>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</si>
  <si>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</si>
  <si>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</si>
  <si>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</si>
  <si>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</si>
  <si>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</si>
  <si>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</si>
  <si>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</si>
  <si>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</si>
  <si>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</si>
  <si>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</si>
  <si>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</si>
  <si>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</si>
  <si>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</si>
  <si>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</si>
  <si>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</si>
  <si>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Конец</t>
  </si>
  <si>
    <t>Подрядчик:</t>
  </si>
  <si>
    <t>Реконструкция воздушных линий на один км ВЛИ СИП 2 3х50+1х54,6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</si>
</sst>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Times New Roman Cyr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0" fillId="0" borderId="0" xfId="0" applyAlignment="1">
      <alignment horizontal="left" vertical="top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49" fontId="13" fillId="0" borderId="0" xfId="0" applyNumberFormat="1" applyFont="1" applyAlignment="1">
      <alignment wrapText="1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wrapText="1"/>
    </xf>
    <xf numFmtId="49" fontId="21" fillId="0" borderId="0" xfId="0" applyNumberFormat="1" applyFont="1" applyAlignment="1">
      <alignment wrapText="1"/>
    </xf>
    <xf numFmtId="0" fontId="24" fillId="0" borderId="0" xfId="0" applyFont="1" applyAlignment="1">
      <alignment horizontal="right" shrinkToFit="1"/>
    </xf>
    <xf numFmtId="0" fontId="24" fillId="0" borderId="0" xfId="0" applyFont="1"/>
    <xf numFmtId="4" fontId="21" fillId="0" borderId="0" xfId="0" applyNumberFormat="1" applyFont="1" applyAlignment="1">
      <alignment horizontal="right" shrinkToFit="1"/>
    </xf>
    <xf numFmtId="0" fontId="21" fillId="0" borderId="17" xfId="0" applyFont="1" applyBorder="1" applyAlignment="1">
      <alignment horizontal="center" wrapText="1"/>
    </xf>
    <xf numFmtId="0" fontId="12" fillId="0" borderId="24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right" wrapText="1"/>
    </xf>
    <xf numFmtId="0" fontId="21" fillId="0" borderId="23" xfId="0" applyFont="1" applyBorder="1" applyAlignment="1">
      <alignment horizontal="right" shrinkToFit="1"/>
    </xf>
    <xf numFmtId="4" fontId="12" fillId="0" borderId="23" xfId="0" applyNumberFormat="1" applyFont="1" applyBorder="1" applyAlignment="1">
      <alignment vertical="top" shrinkToFit="1"/>
    </xf>
    <xf numFmtId="3" fontId="12" fillId="0" borderId="23" xfId="0" applyNumberFormat="1" applyFont="1" applyBorder="1" applyAlignment="1">
      <alignment vertical="top" shrinkToFit="1"/>
    </xf>
    <xf numFmtId="3" fontId="12" fillId="0" borderId="25" xfId="0" applyNumberFormat="1" applyFont="1" applyBorder="1" applyAlignment="1">
      <alignment vertical="top" shrinkToFit="1"/>
    </xf>
    <xf numFmtId="49" fontId="12" fillId="0" borderId="23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12" fillId="0" borderId="26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3" fontId="12" fillId="0" borderId="10" xfId="0" applyNumberFormat="1" applyFont="1" applyBorder="1" applyAlignment="1">
      <alignment vertical="top" shrinkToFit="1"/>
    </xf>
    <xf numFmtId="3" fontId="12" fillId="0" borderId="27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8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right" vertical="top" wrapText="1"/>
    </xf>
    <xf numFmtId="0" fontId="12" fillId="0" borderId="28" xfId="0" applyFont="1" applyBorder="1" applyAlignment="1">
      <alignment horizontal="right" vertical="top" shrinkToFit="1"/>
    </xf>
    <xf numFmtId="0" fontId="12" fillId="0" borderId="28" xfId="0" applyFont="1" applyBorder="1" applyAlignment="1">
      <alignment vertical="top" shrinkToFit="1"/>
    </xf>
    <xf numFmtId="0" fontId="12" fillId="0" borderId="15" xfId="0" applyFont="1" applyBorder="1" applyAlignment="1">
      <alignment horizontal="left" vertical="top" wrapText="1"/>
    </xf>
    <xf numFmtId="0" fontId="12" fillId="0" borderId="29" xfId="0" applyFont="1" applyBorder="1" applyAlignment="1">
      <alignment vertical="top" shrinkToFit="1"/>
    </xf>
    <xf numFmtId="4" fontId="12" fillId="0" borderId="28" xfId="0" applyNumberFormat="1" applyFont="1" applyBorder="1" applyAlignment="1">
      <alignment vertical="top" shrinkToFit="1"/>
    </xf>
    <xf numFmtId="3" fontId="12" fillId="0" borderId="28" xfId="0" applyNumberFormat="1" applyFont="1" applyBorder="1" applyAlignment="1">
      <alignment vertical="top" shrinkToFit="1"/>
    </xf>
    <xf numFmtId="3" fontId="12" fillId="0" borderId="29" xfId="0" applyNumberFormat="1" applyFont="1" applyBorder="1" applyAlignment="1">
      <alignment vertical="top" shrinkToFit="1"/>
    </xf>
    <xf numFmtId="0" fontId="18" fillId="0" borderId="28" xfId="0" applyFont="1" applyBorder="1" applyAlignment="1">
      <alignment vertical="top" shrinkToFit="1"/>
    </xf>
    <xf numFmtId="0" fontId="18" fillId="0" borderId="15" xfId="0" applyFont="1" applyBorder="1" applyAlignment="1">
      <alignment vertical="top" shrinkToFit="1"/>
    </xf>
    <xf numFmtId="0" fontId="12" fillId="0" borderId="16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right" vertical="top" wrapText="1"/>
    </xf>
    <xf numFmtId="0" fontId="12" fillId="0" borderId="30" xfId="0" applyFont="1" applyBorder="1" applyAlignment="1">
      <alignment horizontal="right" vertical="top" shrinkToFit="1"/>
    </xf>
    <xf numFmtId="0" fontId="12" fillId="0" borderId="30" xfId="0" applyFont="1" applyBorder="1" applyAlignment="1">
      <alignment vertical="top" shrinkToFit="1"/>
    </xf>
    <xf numFmtId="4" fontId="12" fillId="0" borderId="30" xfId="0" applyNumberFormat="1" applyFont="1" applyBorder="1" applyAlignment="1">
      <alignment vertical="top" shrinkToFit="1"/>
    </xf>
    <xf numFmtId="0" fontId="12" fillId="0" borderId="31" xfId="0" applyFont="1" applyBorder="1" applyAlignment="1">
      <alignment vertical="top" shrinkToFit="1"/>
    </xf>
    <xf numFmtId="0" fontId="12" fillId="0" borderId="32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1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3" fontId="12" fillId="0" borderId="6" xfId="0" applyNumberFormat="1" applyFont="1" applyBorder="1" applyAlignment="1">
      <alignment vertical="top" shrinkToFit="1"/>
    </xf>
    <xf numFmtId="3" fontId="12" fillId="0" borderId="33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horizontal="left" vertical="top" wrapText="1"/>
    </xf>
    <xf numFmtId="3" fontId="0" fillId="0" borderId="0" xfId="0" applyNumberFormat="1"/>
    <xf numFmtId="0" fontId="18" fillId="0" borderId="19" xfId="0" applyFont="1" applyBorder="1" applyAlignment="1">
      <alignment shrinkToFi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25" fillId="0" borderId="0" xfId="0" applyFont="1" applyAlignment="1">
      <alignment horizontal="left"/>
    </xf>
    <xf numFmtId="0" fontId="25" fillId="0" borderId="0" xfId="0" applyFont="1"/>
    <xf numFmtId="0" fontId="25" fillId="0" borderId="3" xfId="0" applyFont="1" applyBorder="1" applyAlignment="1">
      <alignment horizontal="center"/>
    </xf>
    <xf numFmtId="0" fontId="12" fillId="0" borderId="9" xfId="0" applyFont="1" applyBorder="1" applyAlignment="1">
      <alignment horizontal="left" wrapText="1"/>
    </xf>
    <xf numFmtId="3" fontId="18" fillId="0" borderId="0" xfId="0" applyNumberFormat="1" applyFont="1" applyAlignment="1">
      <alignment shrinkToFit="1"/>
    </xf>
    <xf numFmtId="4" fontId="18" fillId="0" borderId="0" xfId="0" applyNumberFormat="1" applyFont="1" applyAlignment="1">
      <alignment shrinkToFit="1"/>
    </xf>
    <xf numFmtId="0" fontId="18" fillId="0" borderId="0" xfId="0" applyFont="1" applyAlignment="1"/>
    <xf numFmtId="3" fontId="18" fillId="0" borderId="21" xfId="0" applyNumberFormat="1" applyFont="1" applyBorder="1" applyAlignment="1">
      <alignment vertical="top" shrinkToFit="1"/>
    </xf>
    <xf numFmtId="3" fontId="18" fillId="0" borderId="20" xfId="0" applyNumberFormat="1" applyFont="1" applyBorder="1" applyAlignment="1">
      <alignment vertical="top" shrinkToFit="1"/>
    </xf>
    <xf numFmtId="3" fontId="18" fillId="0" borderId="22" xfId="0" applyNumberFormat="1" applyFont="1" applyBorder="1" applyAlignment="1">
      <alignment vertical="top" shrinkToFit="1"/>
    </xf>
    <xf numFmtId="3" fontId="18" fillId="0" borderId="19" xfId="0" applyNumberFormat="1" applyFont="1" applyBorder="1" applyAlignment="1">
      <alignment shrinkToFi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21" fillId="0" borderId="0" xfId="0" applyFont="1" applyAlignment="1">
      <alignment horizontal="left" vertical="top" wrapText="1"/>
    </xf>
    <xf numFmtId="49" fontId="21" fillId="0" borderId="0" xfId="0" applyNumberFormat="1" applyFont="1" applyAlignment="1">
      <alignment horizontal="left" vertical="top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4" fillId="0" borderId="9" xfId="0" applyFont="1" applyBorder="1" applyAlignment="1">
      <alignment horizontal="right" shrinkToFi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49" fontId="18" fillId="0" borderId="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8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49" fontId="0" fillId="0" borderId="8" xfId="0" applyNumberFormat="1" applyBorder="1" applyAlignment="1">
      <alignment horizontal="center"/>
    </xf>
    <xf numFmtId="0" fontId="15" fillId="0" borderId="0" xfId="0" applyFont="1" applyAlignment="1">
      <alignment horizontal="right"/>
    </xf>
    <xf numFmtId="0" fontId="12" fillId="0" borderId="2" xfId="0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1" fillId="0" borderId="0" xfId="0" applyFont="1"/>
    <xf numFmtId="49" fontId="12" fillId="0" borderId="23" xfId="0" applyNumberFormat="1" applyFont="1" applyBorder="1" applyAlignment="1">
      <alignment vertical="top" wrapText="1" shrinkToFit="1"/>
    </xf>
    <xf numFmtId="0" fontId="12" fillId="0" borderId="23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vertical="top" shrinkToFit="1"/>
    </xf>
    <xf numFmtId="49" fontId="12" fillId="0" borderId="6" xfId="0" applyNumberFormat="1" applyFont="1" applyBorder="1" applyAlignment="1">
      <alignment vertical="top" wrapText="1" shrinkToFit="1"/>
    </xf>
    <xf numFmtId="0" fontId="12" fillId="0" borderId="6" xfId="0" applyFont="1" applyBorder="1" applyAlignment="1">
      <alignment horizontal="left" vertical="top" wrapText="1" shrinkToFit="1"/>
    </xf>
    <xf numFmtId="0" fontId="12" fillId="0" borderId="6" xfId="0" applyFont="1" applyBorder="1" applyAlignment="1">
      <alignment vertical="top" shrinkToFit="1"/>
    </xf>
    <xf numFmtId="0" fontId="11" fillId="0" borderId="26" xfId="0" applyFont="1" applyBorder="1"/>
    <xf numFmtId="0" fontId="12" fillId="0" borderId="10" xfId="0" applyFont="1" applyBorder="1" applyAlignment="1">
      <alignment horizontal="left" vertical="top"/>
    </xf>
    <xf numFmtId="0" fontId="11" fillId="0" borderId="10" xfId="0" applyFont="1" applyBorder="1"/>
    <xf numFmtId="0" fontId="11" fillId="0" borderId="27" xfId="0" applyFont="1" applyBorder="1"/>
    <xf numFmtId="0" fontId="11" fillId="0" borderId="34" xfId="0" applyFont="1" applyBorder="1"/>
    <xf numFmtId="0" fontId="12" fillId="0" borderId="35" xfId="0" applyFont="1" applyBorder="1" applyAlignment="1">
      <alignment horizontal="left" vertical="top"/>
    </xf>
    <xf numFmtId="0" fontId="11" fillId="0" borderId="35" xfId="0" applyFont="1" applyBorder="1"/>
    <xf numFmtId="0" fontId="11" fillId="0" borderId="36" xfId="0" applyFont="1" applyBorder="1"/>
    <xf numFmtId="0" fontId="11" fillId="0" borderId="19" xfId="0" applyFont="1" applyBorder="1" applyAlignment="1">
      <alignment shrinkToFit="1"/>
    </xf>
    <xf numFmtId="0" fontId="11" fillId="0" borderId="0" xfId="0" applyFont="1" applyAlignment="1"/>
    <xf numFmtId="3" fontId="11" fillId="0" borderId="0" xfId="0" applyNumberFormat="1" applyFont="1" applyAlignment="1">
      <alignment shrinkToFit="1"/>
    </xf>
    <xf numFmtId="0" fontId="11" fillId="0" borderId="0" xfId="0" applyFont="1" applyAlignment="1">
      <alignment shrinkToFit="1"/>
    </xf>
    <xf numFmtId="4" fontId="11" fillId="0" borderId="0" xfId="0" applyNumberFormat="1" applyFont="1" applyAlignment="1">
      <alignment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161"/>
  <sheetViews>
    <sheetView tabSelected="1" zoomScale="151" zoomScaleNormal="151" workbookViewId="0">
      <selection activeCell="C30" sqref="C30:K30"/>
    </sheetView>
  </sheetViews>
  <sheetFormatPr defaultRowHeight="12.75" outlineLevelRow="1" x14ac:dyDescent="0.2"/>
  <cols>
    <col min="1" max="1" width="4.7109375" customWidth="1"/>
    <col min="2" max="2" width="16.7109375" customWidth="1"/>
    <col min="3" max="3" width="36.7109375" customWidth="1"/>
    <col min="4" max="4" width="9.7109375" customWidth="1"/>
    <col min="5" max="5" width="7.7109375" customWidth="1"/>
    <col min="6" max="6" width="8.7109375" customWidth="1"/>
    <col min="7" max="7" width="13.7109375" customWidth="1"/>
    <col min="8" max="9" width="8.7109375" customWidth="1"/>
    <col min="10" max="10" width="13.7109375" customWidth="1"/>
    <col min="11" max="11" width="10.7109375" customWidth="1"/>
    <col min="16" max="69" width="0" hidden="1" customWidth="1"/>
    <col min="70" max="71" width="74.7109375" hidden="1" customWidth="1"/>
    <col min="72" max="72" width="113.7109375" hidden="1" customWidth="1"/>
    <col min="73" max="74" width="133.7109375" hidden="1" customWidth="1"/>
    <col min="75" max="75" width="24.7109375" hidden="1" customWidth="1"/>
    <col min="76" max="76" width="0" hidden="1" customWidth="1"/>
    <col min="77" max="77" width="61.7109375" hidden="1" customWidth="1"/>
    <col min="78" max="78" width="22.7109375" hidden="1" customWidth="1"/>
    <col min="79" max="256" width="0" hidden="1" customWidth="1"/>
  </cols>
  <sheetData>
    <row r="1" spans="1:255" s="13" customFormat="1" ht="11.25" x14ac:dyDescent="0.2">
      <c r="A1" s="13" t="s">
        <v>505</v>
      </c>
    </row>
    <row r="2" spans="1:255" hidden="1" outlineLevel="1" x14ac:dyDescent="0.2">
      <c r="H2" s="136" t="s">
        <v>506</v>
      </c>
      <c r="I2" s="136"/>
      <c r="J2" s="136"/>
      <c r="K2" s="136"/>
    </row>
    <row r="3" spans="1:255" hidden="1" outlineLevel="1" x14ac:dyDescent="0.2">
      <c r="H3" s="136" t="s">
        <v>507</v>
      </c>
      <c r="I3" s="136"/>
      <c r="J3" s="136"/>
      <c r="K3" s="136"/>
    </row>
    <row r="4" spans="1:255" hidden="1" outlineLevel="1" x14ac:dyDescent="0.2">
      <c r="H4" s="136" t="s">
        <v>508</v>
      </c>
      <c r="I4" s="136"/>
      <c r="J4" s="136"/>
      <c r="K4" s="136"/>
    </row>
    <row r="5" spans="1:255" s="12" customFormat="1" ht="11.25" hidden="1" outlineLevel="1" x14ac:dyDescent="0.2">
      <c r="J5" s="137" t="s">
        <v>509</v>
      </c>
      <c r="K5" s="131"/>
    </row>
    <row r="6" spans="1:255" s="14" customFormat="1" ht="9.75" hidden="1" outlineLevel="1" x14ac:dyDescent="0.2">
      <c r="I6" s="15" t="s">
        <v>510</v>
      </c>
      <c r="J6" s="138" t="s">
        <v>511</v>
      </c>
      <c r="K6" s="139"/>
    </row>
    <row r="7" spans="1:255" hidden="1" outlineLevel="1" x14ac:dyDescent="0.2">
      <c r="A7" s="17" t="s">
        <v>512</v>
      </c>
      <c r="B7" s="16"/>
      <c r="C7" s="140"/>
      <c r="D7" s="141"/>
      <c r="E7" s="141"/>
      <c r="F7" s="141"/>
      <c r="G7" s="141"/>
      <c r="I7" s="15" t="s">
        <v>513</v>
      </c>
      <c r="J7" s="130"/>
      <c r="K7" s="135"/>
      <c r="BR7" s="18">
        <f>C7</f>
        <v>0</v>
      </c>
      <c r="IU7" s="19"/>
    </row>
    <row r="8" spans="1:255" hidden="1" outlineLevel="1" x14ac:dyDescent="0.2">
      <c r="A8" s="17" t="s">
        <v>514</v>
      </c>
      <c r="B8" s="16"/>
      <c r="C8" s="134"/>
      <c r="D8" s="129"/>
      <c r="E8" s="129"/>
      <c r="F8" s="129"/>
      <c r="G8" s="129"/>
      <c r="I8" s="15" t="s">
        <v>513</v>
      </c>
      <c r="J8" s="130"/>
      <c r="K8" s="135"/>
      <c r="BR8" s="18">
        <f>C8</f>
        <v>0</v>
      </c>
      <c r="IU8" s="19"/>
    </row>
    <row r="9" spans="1:255" hidden="1" outlineLevel="1" x14ac:dyDescent="0.2">
      <c r="A9" s="17" t="s">
        <v>515</v>
      </c>
      <c r="B9" s="16"/>
      <c r="C9" s="134"/>
      <c r="D9" s="129"/>
      <c r="E9" s="129"/>
      <c r="F9" s="129"/>
      <c r="G9" s="129"/>
      <c r="I9" s="15" t="s">
        <v>513</v>
      </c>
      <c r="J9" s="130"/>
      <c r="K9" s="135"/>
      <c r="BR9" s="18">
        <f>C9</f>
        <v>0</v>
      </c>
      <c r="IU9" s="19"/>
    </row>
    <row r="10" spans="1:255" hidden="1" outlineLevel="1" x14ac:dyDescent="0.2">
      <c r="A10" s="17" t="s">
        <v>516</v>
      </c>
      <c r="B10" s="16"/>
      <c r="C10" s="134"/>
      <c r="D10" s="129"/>
      <c r="E10" s="129"/>
      <c r="F10" s="129"/>
      <c r="G10" s="129"/>
      <c r="I10" s="15" t="s">
        <v>513</v>
      </c>
      <c r="J10" s="130"/>
      <c r="K10" s="135"/>
      <c r="BR10" s="18">
        <f>C10</f>
        <v>0</v>
      </c>
      <c r="IU10" s="19"/>
    </row>
    <row r="11" spans="1:255" hidden="1" outlineLevel="1" x14ac:dyDescent="0.2">
      <c r="A11" s="17" t="s">
        <v>517</v>
      </c>
      <c r="C11" s="128"/>
      <c r="D11" s="129"/>
      <c r="E11" s="129"/>
      <c r="F11" s="129"/>
      <c r="G11" s="129"/>
      <c r="H11" s="12"/>
      <c r="I11" s="12"/>
      <c r="J11" s="130"/>
      <c r="K11" s="131"/>
      <c r="BS11" s="21">
        <f>C11</f>
        <v>0</v>
      </c>
      <c r="IU11" s="19"/>
    </row>
    <row r="12" spans="1:255" hidden="1" outlineLevel="1" x14ac:dyDescent="0.2">
      <c r="A12" s="17" t="s">
        <v>518</v>
      </c>
      <c r="C12" s="128" t="s">
        <v>5</v>
      </c>
      <c r="D12" s="129"/>
      <c r="E12" s="129"/>
      <c r="F12" s="129"/>
      <c r="G12" s="129"/>
      <c r="H12" s="12"/>
      <c r="I12" s="12"/>
      <c r="J12" s="130"/>
      <c r="K12" s="131"/>
      <c r="BS12" s="21" t="str">
        <f>C12</f>
        <v>ВЛ 0,4 кВ СИП 2 3х50+54,6 НО</v>
      </c>
      <c r="IU12" s="19"/>
    </row>
    <row r="13" spans="1:255" hidden="1" outlineLevel="1" x14ac:dyDescent="0.2">
      <c r="A13" s="17" t="s">
        <v>519</v>
      </c>
      <c r="C13" s="132"/>
      <c r="D13" s="133"/>
      <c r="E13" s="133"/>
      <c r="F13" s="133"/>
      <c r="G13" s="133"/>
      <c r="I13" s="15" t="s">
        <v>520</v>
      </c>
      <c r="J13" s="130"/>
      <c r="K13" s="131"/>
      <c r="BS13" s="21">
        <f>C13</f>
        <v>0</v>
      </c>
      <c r="IU13" s="19"/>
    </row>
    <row r="14" spans="1:255" hidden="1" outlineLevel="1" x14ac:dyDescent="0.2">
      <c r="G14" s="118" t="s">
        <v>521</v>
      </c>
      <c r="H14" s="118"/>
      <c r="I14" s="22" t="s">
        <v>522</v>
      </c>
      <c r="J14" s="119"/>
      <c r="K14" s="120"/>
      <c r="BW14" s="24">
        <f>J14</f>
        <v>0</v>
      </c>
      <c r="IU14" s="19"/>
    </row>
    <row r="15" spans="1:255" hidden="1" outlineLevel="1" x14ac:dyDescent="0.2">
      <c r="I15" s="23" t="s">
        <v>523</v>
      </c>
      <c r="J15" s="121"/>
      <c r="K15" s="122"/>
    </row>
    <row r="16" spans="1:255" s="14" customFormat="1" hidden="1" outlineLevel="1" x14ac:dyDescent="0.2">
      <c r="I16" s="15" t="s">
        <v>524</v>
      </c>
      <c r="J16" s="123"/>
      <c r="K16" s="124"/>
    </row>
    <row r="17" spans="1:255" hidden="1" outlineLevel="1" x14ac:dyDescent="0.2"/>
    <row r="18" spans="1:255" hidden="1" outlineLevel="1" x14ac:dyDescent="0.2">
      <c r="G18" s="125" t="s">
        <v>525</v>
      </c>
      <c r="H18" s="125" t="s">
        <v>526</v>
      </c>
      <c r="I18" s="125" t="s">
        <v>527</v>
      </c>
      <c r="J18" s="127"/>
    </row>
    <row r="19" spans="1:255" ht="13.5" hidden="1" outlineLevel="1" thickBot="1" x14ac:dyDescent="0.25">
      <c r="G19" s="126"/>
      <c r="H19" s="126"/>
      <c r="I19" s="25" t="s">
        <v>528</v>
      </c>
      <c r="J19" s="26" t="s">
        <v>529</v>
      </c>
    </row>
    <row r="20" spans="1:255" ht="14.25" hidden="1" outlineLevel="1" thickBot="1" x14ac:dyDescent="0.3">
      <c r="C20" s="110" t="s">
        <v>530</v>
      </c>
      <c r="D20" s="111"/>
      <c r="E20" s="111"/>
      <c r="F20" s="112"/>
      <c r="G20" s="27"/>
      <c r="H20" s="28"/>
      <c r="I20" s="29"/>
      <c r="J20" s="30"/>
      <c r="K20" s="31"/>
    </row>
    <row r="21" spans="1:255" ht="13.5" hidden="1" outlineLevel="1" x14ac:dyDescent="0.25">
      <c r="C21" s="110" t="s">
        <v>531</v>
      </c>
      <c r="D21" s="111"/>
      <c r="E21" s="111"/>
      <c r="F21" s="111"/>
    </row>
    <row r="22" spans="1:255" hidden="1" outlineLevel="1" x14ac:dyDescent="0.2">
      <c r="A22" s="113"/>
      <c r="B22" s="111"/>
      <c r="C22" s="111"/>
      <c r="D22" s="111"/>
      <c r="E22" s="111"/>
      <c r="F22" s="111"/>
      <c r="G22" s="111"/>
      <c r="H22" s="111"/>
      <c r="I22" s="111"/>
      <c r="J22" s="111"/>
      <c r="K22" s="111"/>
    </row>
    <row r="23" spans="1:255" hidden="1" outlineLevel="1" x14ac:dyDescent="0.2">
      <c r="A23" s="114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32">
        <f>A23</f>
        <v>0</v>
      </c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</row>
    <row r="24" spans="1:255" hidden="1" outlineLevel="1" x14ac:dyDescent="0.2">
      <c r="A24" s="14" t="s">
        <v>532</v>
      </c>
    </row>
    <row r="25" spans="1:255" hidden="1" outlineLevel="1" x14ac:dyDescent="0.2">
      <c r="A25" s="14" t="s">
        <v>533</v>
      </c>
    </row>
    <row r="26" spans="1:255" hidden="1" outlineLevel="1" x14ac:dyDescent="0.2">
      <c r="A26" s="14" t="s">
        <v>534</v>
      </c>
      <c r="B26" s="14"/>
      <c r="C26" s="14"/>
      <c r="D26" s="14"/>
      <c r="E26" s="116">
        <f>J139/1000</f>
        <v>391.77100000000002</v>
      </c>
      <c r="F26" s="117"/>
      <c r="G26" s="14" t="s">
        <v>535</v>
      </c>
      <c r="H26" s="14"/>
      <c r="I26" s="14"/>
      <c r="J26" s="14"/>
      <c r="K26" s="14"/>
    </row>
    <row r="27" spans="1:255" collapsed="1" x14ac:dyDescent="0.2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142"/>
    </row>
    <row r="28" spans="1:255" outlineLevel="1" x14ac:dyDescent="0.2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33" t="s">
        <v>536</v>
      </c>
    </row>
    <row r="29" spans="1:255" outlineLevel="1" x14ac:dyDescent="0.2">
      <c r="A29" s="142"/>
      <c r="B29" s="142"/>
      <c r="C29" s="142"/>
      <c r="D29" s="142"/>
      <c r="E29" s="142"/>
      <c r="F29" s="142"/>
      <c r="G29" s="142"/>
      <c r="H29" s="142"/>
      <c r="I29" s="142"/>
      <c r="J29" s="142"/>
      <c r="K29" s="142"/>
    </row>
    <row r="30" spans="1:255" outlineLevel="1" x14ac:dyDescent="0.2">
      <c r="A30" s="17" t="s">
        <v>517</v>
      </c>
      <c r="B30" s="142"/>
      <c r="C30" s="104"/>
      <c r="D30" s="104"/>
      <c r="E30" s="104"/>
      <c r="F30" s="104"/>
      <c r="G30" s="104"/>
      <c r="H30" s="104"/>
      <c r="I30" s="104"/>
      <c r="J30" s="104"/>
      <c r="K30" s="104"/>
      <c r="BT30" s="34">
        <f>C30</f>
        <v>0</v>
      </c>
      <c r="IU30" s="19"/>
    </row>
    <row r="31" spans="1:255" outlineLevel="1" x14ac:dyDescent="0.2">
      <c r="A31" s="17" t="s">
        <v>518</v>
      </c>
      <c r="B31" s="142"/>
      <c r="C31" s="104"/>
      <c r="D31" s="104"/>
      <c r="E31" s="104"/>
      <c r="F31" s="104"/>
      <c r="G31" s="104"/>
      <c r="H31" s="104"/>
      <c r="I31" s="104"/>
      <c r="J31" s="104"/>
      <c r="K31" s="104"/>
      <c r="BT31" s="34">
        <f>C31</f>
        <v>0</v>
      </c>
      <c r="IU31" s="19"/>
    </row>
    <row r="32" spans="1:255" outlineLevel="1" x14ac:dyDescent="0.2">
      <c r="A32" s="17" t="s">
        <v>537</v>
      </c>
      <c r="B32" s="142"/>
      <c r="C32" s="105" t="s">
        <v>538</v>
      </c>
      <c r="D32" s="104"/>
      <c r="E32" s="104"/>
      <c r="F32" s="104"/>
      <c r="G32" s="104"/>
      <c r="H32" s="104"/>
      <c r="I32" s="104"/>
      <c r="J32" s="104"/>
      <c r="K32" s="104"/>
      <c r="BT32" s="35" t="str">
        <f>C32</f>
        <v xml:space="preserve"> </v>
      </c>
      <c r="IU32" s="19"/>
    </row>
    <row r="33" spans="1:255" outlineLevel="1" x14ac:dyDescent="0.2">
      <c r="A33" s="142"/>
      <c r="B33" s="142"/>
      <c r="C33" s="142"/>
      <c r="D33" s="142"/>
      <c r="E33" s="142"/>
      <c r="F33" s="142"/>
      <c r="G33" s="142"/>
      <c r="H33" s="142"/>
      <c r="I33" s="142"/>
      <c r="J33" s="142"/>
      <c r="K33" s="142"/>
    </row>
    <row r="34" spans="1:255" ht="18.75" outlineLevel="1" x14ac:dyDescent="0.3">
      <c r="A34" s="106" t="s">
        <v>539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</row>
    <row r="35" spans="1:255" outlineLevel="1" x14ac:dyDescent="0.2">
      <c r="A35" s="107" t="s">
        <v>614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Y35" s="19">
        <v>3</v>
      </c>
      <c r="Z35" s="19" t="s">
        <v>540</v>
      </c>
      <c r="AA35" s="19"/>
      <c r="AB35" s="19" t="s">
        <v>541</v>
      </c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32" t="str">
        <f>A35</f>
        <v>Реконструкция воздушных линий на один км ВЛИ СИП 2 3х50+1х54,6</v>
      </c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</row>
    <row r="36" spans="1:255" outlineLevel="1" x14ac:dyDescent="0.2">
      <c r="A36" s="17" t="s">
        <v>542</v>
      </c>
      <c r="B36" s="142"/>
      <c r="C36" s="104"/>
      <c r="D36" s="104"/>
      <c r="E36" s="104"/>
      <c r="F36" s="104"/>
      <c r="G36" s="104"/>
      <c r="H36" s="104"/>
      <c r="I36" s="104"/>
      <c r="J36" s="104"/>
      <c r="K36" s="104"/>
      <c r="BT36" s="34">
        <f>C36</f>
        <v>0</v>
      </c>
      <c r="IU36" s="19"/>
    </row>
    <row r="37" spans="1:255" outlineLevel="1" x14ac:dyDescent="0.2">
      <c r="A37" s="142"/>
      <c r="B37" s="142"/>
      <c r="C37" s="142"/>
      <c r="D37" s="142"/>
      <c r="E37" s="142"/>
      <c r="F37" s="142"/>
      <c r="G37" s="142"/>
      <c r="H37" s="142"/>
      <c r="I37" s="36" t="s">
        <v>591</v>
      </c>
      <c r="J37" s="36" t="s">
        <v>544</v>
      </c>
      <c r="K37" s="142"/>
    </row>
    <row r="38" spans="1:255" outlineLevel="1" x14ac:dyDescent="0.2">
      <c r="A38" s="14" t="s">
        <v>543</v>
      </c>
      <c r="B38" s="142"/>
      <c r="C38" s="142"/>
      <c r="D38" s="142"/>
      <c r="E38" s="142"/>
      <c r="F38" s="142"/>
      <c r="G38" s="37" t="s">
        <v>545</v>
      </c>
      <c r="H38" s="142"/>
      <c r="I38" s="38">
        <f>H139/1000</f>
        <v>42.889000000000003</v>
      </c>
      <c r="J38" s="38">
        <f>J139/1000</f>
        <v>391.77100000000002</v>
      </c>
      <c r="K38" s="14" t="s">
        <v>546</v>
      </c>
    </row>
    <row r="39" spans="1:255" outlineLevel="1" x14ac:dyDescent="0.2">
      <c r="A39" s="14" t="s">
        <v>533</v>
      </c>
      <c r="B39" s="142"/>
      <c r="C39" s="142"/>
      <c r="D39" s="142"/>
      <c r="E39" s="142"/>
      <c r="F39" s="142"/>
      <c r="G39" s="37" t="s">
        <v>547</v>
      </c>
      <c r="H39" s="142"/>
      <c r="I39" s="38">
        <f>ET122</f>
        <v>135.44</v>
      </c>
      <c r="J39" s="38">
        <f>CW122</f>
        <v>135.44</v>
      </c>
      <c r="K39" s="14" t="s">
        <v>548</v>
      </c>
    </row>
    <row r="40" spans="1:255" ht="13.5" outlineLevel="1" thickBot="1" x14ac:dyDescent="0.25">
      <c r="A40" s="142"/>
      <c r="B40" s="142"/>
      <c r="C40" s="142"/>
      <c r="D40" s="142"/>
      <c r="E40" s="142"/>
      <c r="F40" s="142"/>
      <c r="G40" s="37" t="s">
        <v>549</v>
      </c>
      <c r="H40" s="142"/>
      <c r="I40" s="38">
        <f>(EW122+EY122)/1000</f>
        <v>1.9570000000000001</v>
      </c>
      <c r="J40" s="38">
        <f>(CZ122+DB122)/1000</f>
        <v>35.781999999999996</v>
      </c>
      <c r="K40" s="14" t="s">
        <v>546</v>
      </c>
    </row>
    <row r="41" spans="1:255" x14ac:dyDescent="0.2">
      <c r="A41" s="108" t="s">
        <v>550</v>
      </c>
      <c r="B41" s="100" t="s">
        <v>551</v>
      </c>
      <c r="C41" s="100" t="s">
        <v>552</v>
      </c>
      <c r="D41" s="100" t="s">
        <v>553</v>
      </c>
      <c r="E41" s="100" t="s">
        <v>554</v>
      </c>
      <c r="F41" s="100" t="s">
        <v>555</v>
      </c>
      <c r="G41" s="100" t="s">
        <v>556</v>
      </c>
      <c r="H41" s="100" t="s">
        <v>557</v>
      </c>
      <c r="I41" s="100" t="s">
        <v>558</v>
      </c>
      <c r="J41" s="100" t="s">
        <v>559</v>
      </c>
      <c r="K41" s="102" t="s">
        <v>560</v>
      </c>
    </row>
    <row r="42" spans="1:255" x14ac:dyDescent="0.2">
      <c r="A42" s="109"/>
      <c r="B42" s="101"/>
      <c r="C42" s="101"/>
      <c r="D42" s="101"/>
      <c r="E42" s="101"/>
      <c r="F42" s="101"/>
      <c r="G42" s="101"/>
      <c r="H42" s="101"/>
      <c r="I42" s="101"/>
      <c r="J42" s="101"/>
      <c r="K42" s="103"/>
    </row>
    <row r="43" spans="1:255" x14ac:dyDescent="0.2">
      <c r="A43" s="109"/>
      <c r="B43" s="101"/>
      <c r="C43" s="101"/>
      <c r="D43" s="101"/>
      <c r="E43" s="101"/>
      <c r="F43" s="101"/>
      <c r="G43" s="101"/>
      <c r="H43" s="101"/>
      <c r="I43" s="101"/>
      <c r="J43" s="101"/>
      <c r="K43" s="103"/>
    </row>
    <row r="44" spans="1:255" ht="13.5" thickBot="1" x14ac:dyDescent="0.25">
      <c r="A44" s="109"/>
      <c r="B44" s="101"/>
      <c r="C44" s="101"/>
      <c r="D44" s="101"/>
      <c r="E44" s="101"/>
      <c r="F44" s="101"/>
      <c r="G44" s="101"/>
      <c r="H44" s="101"/>
      <c r="I44" s="101"/>
      <c r="J44" s="101"/>
      <c r="K44" s="103"/>
    </row>
    <row r="45" spans="1:255" ht="13.5" thickBot="1" x14ac:dyDescent="0.25">
      <c r="A45" s="39">
        <v>1</v>
      </c>
      <c r="B45" s="39">
        <v>2</v>
      </c>
      <c r="C45" s="39">
        <v>3</v>
      </c>
      <c r="D45" s="39">
        <v>4</v>
      </c>
      <c r="E45" s="39">
        <v>5</v>
      </c>
      <c r="F45" s="39">
        <v>6</v>
      </c>
      <c r="G45" s="39">
        <v>7</v>
      </c>
      <c r="H45" s="39">
        <v>8</v>
      </c>
      <c r="I45" s="39">
        <v>9</v>
      </c>
      <c r="J45" s="39">
        <v>10</v>
      </c>
      <c r="K45" s="39">
        <v>11</v>
      </c>
    </row>
    <row r="46" spans="1:255" ht="24" x14ac:dyDescent="0.2">
      <c r="A46" s="40">
        <v>1</v>
      </c>
      <c r="B46" s="47" t="s">
        <v>15</v>
      </c>
      <c r="C46" s="41" t="s">
        <v>16</v>
      </c>
      <c r="D46" s="42" t="s">
        <v>17</v>
      </c>
      <c r="E46" s="43">
        <v>29</v>
      </c>
      <c r="F46" s="44">
        <f>Source!AK25</f>
        <v>43.36</v>
      </c>
      <c r="G46" s="143" t="s">
        <v>6</v>
      </c>
      <c r="H46" s="44">
        <f>Source!AB25</f>
        <v>43.36</v>
      </c>
      <c r="I46" s="45"/>
      <c r="J46" s="144"/>
      <c r="K46" s="46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</row>
    <row r="47" spans="1:255" x14ac:dyDescent="0.2">
      <c r="A47" s="51"/>
      <c r="B47" s="48"/>
      <c r="C47" s="48" t="s">
        <v>561</v>
      </c>
      <c r="D47" s="49"/>
      <c r="E47" s="50"/>
      <c r="F47" s="52">
        <v>10.64</v>
      </c>
      <c r="G47" s="145"/>
      <c r="H47" s="52">
        <f>Source!AF25</f>
        <v>10.64</v>
      </c>
      <c r="I47" s="53">
        <f>T47</f>
        <v>309</v>
      </c>
      <c r="J47" s="145">
        <v>18.3</v>
      </c>
      <c r="K47" s="54">
        <f>U47</f>
        <v>5647</v>
      </c>
      <c r="O47" s="19"/>
      <c r="P47" s="19"/>
      <c r="Q47" s="19"/>
      <c r="R47" s="19"/>
      <c r="S47" s="19"/>
      <c r="T47" s="19">
        <f>ROUND(Source!AF25*Source!AV25*Source!I25,0)</f>
        <v>309</v>
      </c>
      <c r="U47" s="19">
        <f>Source!S25</f>
        <v>5647</v>
      </c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>
        <f>T47</f>
        <v>309</v>
      </c>
      <c r="GK47" s="19">
        <f>T47</f>
        <v>309</v>
      </c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>
        <f>T47</f>
        <v>309</v>
      </c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</row>
    <row r="48" spans="1:255" x14ac:dyDescent="0.2">
      <c r="A48" s="60"/>
      <c r="B48" s="56"/>
      <c r="C48" s="56" t="s">
        <v>562</v>
      </c>
      <c r="D48" s="57"/>
      <c r="E48" s="58"/>
      <c r="F48" s="62">
        <v>32.72</v>
      </c>
      <c r="G48" s="59"/>
      <c r="H48" s="62">
        <f>Source!AD25</f>
        <v>32.72</v>
      </c>
      <c r="I48" s="63">
        <f>T48</f>
        <v>949</v>
      </c>
      <c r="J48" s="59">
        <v>12.5</v>
      </c>
      <c r="K48" s="64">
        <f>U48</f>
        <v>11861</v>
      </c>
      <c r="O48" s="19"/>
      <c r="P48" s="19"/>
      <c r="Q48" s="19"/>
      <c r="R48" s="19"/>
      <c r="S48" s="19"/>
      <c r="T48" s="19">
        <f>ROUND(Source!AD25*Source!AV25*Source!I25,0)</f>
        <v>949</v>
      </c>
      <c r="U48" s="19">
        <f>Source!Q25</f>
        <v>11861</v>
      </c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>
        <f>T48</f>
        <v>949</v>
      </c>
      <c r="GK48" s="19"/>
      <c r="GL48" s="19">
        <f>T48</f>
        <v>949</v>
      </c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>
        <f>T48</f>
        <v>949</v>
      </c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</row>
    <row r="49" spans="1:255" x14ac:dyDescent="0.2">
      <c r="A49" s="60"/>
      <c r="B49" s="56"/>
      <c r="C49" s="56" t="s">
        <v>563</v>
      </c>
      <c r="D49" s="57"/>
      <c r="E49" s="58"/>
      <c r="F49" s="62">
        <v>4.22</v>
      </c>
      <c r="G49" s="59"/>
      <c r="H49" s="62">
        <f>Source!AE25</f>
        <v>4.22</v>
      </c>
      <c r="I49" s="63">
        <f>GM49</f>
        <v>122</v>
      </c>
      <c r="J49" s="59">
        <v>18.3</v>
      </c>
      <c r="K49" s="64">
        <f>Source!R25</f>
        <v>2240</v>
      </c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>
        <f>ROUND(Source!AE25*Source!AV25*Source!I25,0)</f>
        <v>122</v>
      </c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</row>
    <row r="50" spans="1:255" x14ac:dyDescent="0.2">
      <c r="A50" s="60"/>
      <c r="B50" s="56"/>
      <c r="C50" s="56" t="s">
        <v>564</v>
      </c>
      <c r="D50" s="57"/>
      <c r="E50" s="58">
        <v>105</v>
      </c>
      <c r="F50" s="63" t="s">
        <v>565</v>
      </c>
      <c r="G50" s="59"/>
      <c r="H50" s="62">
        <f>ROUND((Source!AF25*Source!AV25+Source!AE25*Source!AV25)*(Source!FX25)/100,2)</f>
        <v>15.6</v>
      </c>
      <c r="I50" s="63">
        <f>T50</f>
        <v>453</v>
      </c>
      <c r="J50" s="59" t="s">
        <v>566</v>
      </c>
      <c r="K50" s="64">
        <f>U50</f>
        <v>7019</v>
      </c>
      <c r="O50" s="19"/>
      <c r="P50" s="19"/>
      <c r="Q50" s="19"/>
      <c r="R50" s="19"/>
      <c r="S50" s="19"/>
      <c r="T50" s="19">
        <f>ROUND((ROUND(Source!AF25*Source!AV25*Source!I25,0)+ROUND(Source!AE25*Source!AV25*Source!I25,0))*(Source!FX25)/100,0)</f>
        <v>453</v>
      </c>
      <c r="U50" s="19">
        <f>Source!X25</f>
        <v>7019</v>
      </c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>
        <f>T50</f>
        <v>453</v>
      </c>
      <c r="GZ50" s="19"/>
      <c r="HA50" s="19"/>
      <c r="HB50" s="19">
        <f>T50</f>
        <v>453</v>
      </c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</row>
    <row r="51" spans="1:255" x14ac:dyDescent="0.2">
      <c r="A51" s="60"/>
      <c r="B51" s="56"/>
      <c r="C51" s="56" t="s">
        <v>567</v>
      </c>
      <c r="D51" s="57"/>
      <c r="E51" s="58">
        <v>60</v>
      </c>
      <c r="F51" s="63" t="s">
        <v>565</v>
      </c>
      <c r="G51" s="59"/>
      <c r="H51" s="62">
        <f>ROUND((Source!AF25*Source!AV25+Source!AE25*Source!AV25)*(Source!FY25)/100,2)</f>
        <v>8.92</v>
      </c>
      <c r="I51" s="63">
        <f>T51</f>
        <v>259</v>
      </c>
      <c r="J51" s="59" t="s">
        <v>568</v>
      </c>
      <c r="K51" s="64">
        <f>U51</f>
        <v>3786</v>
      </c>
      <c r="O51" s="19"/>
      <c r="P51" s="19"/>
      <c r="Q51" s="19"/>
      <c r="R51" s="19"/>
      <c r="S51" s="19"/>
      <c r="T51" s="19">
        <f>ROUND((ROUND(Source!AF25*Source!AV25*Source!I25,0)+ROUND(Source!AE25*Source!AV25*Source!I25,0))*(Source!FY25)/100,0)</f>
        <v>259</v>
      </c>
      <c r="U51" s="19">
        <f>Source!Y25</f>
        <v>3786</v>
      </c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>
        <f>T51</f>
        <v>259</v>
      </c>
      <c r="HA51" s="19"/>
      <c r="HB51" s="19">
        <f>T51</f>
        <v>259</v>
      </c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</row>
    <row r="52" spans="1:255" ht="13.5" thickBot="1" x14ac:dyDescent="0.25">
      <c r="A52" s="67"/>
      <c r="B52" s="68"/>
      <c r="C52" s="68" t="s">
        <v>569</v>
      </c>
      <c r="D52" s="69" t="s">
        <v>570</v>
      </c>
      <c r="E52" s="70">
        <v>1.27</v>
      </c>
      <c r="F52" s="71"/>
      <c r="G52" s="71"/>
      <c r="H52" s="71">
        <f>ROUND(Source!AH25,2)</f>
        <v>1.27</v>
      </c>
      <c r="I52" s="72">
        <f>Source!U25</f>
        <v>36.83</v>
      </c>
      <c r="J52" s="71"/>
      <c r="K52" s="73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</row>
    <row r="53" spans="1:255" x14ac:dyDescent="0.2">
      <c r="A53" s="66"/>
      <c r="B53" s="65"/>
      <c r="C53" s="65"/>
      <c r="D53" s="65"/>
      <c r="E53" s="65"/>
      <c r="F53" s="65"/>
      <c r="G53" s="65"/>
      <c r="H53" s="96">
        <f>R53</f>
        <v>1970</v>
      </c>
      <c r="I53" s="97"/>
      <c r="J53" s="96">
        <f>S53</f>
        <v>28313</v>
      </c>
      <c r="K53" s="98"/>
      <c r="O53" s="19"/>
      <c r="P53" s="19"/>
      <c r="Q53" s="19"/>
      <c r="R53" s="19">
        <f>SUM(T46:T52)</f>
        <v>1970</v>
      </c>
      <c r="S53" s="19">
        <f>SUM(U46:U52)</f>
        <v>28313</v>
      </c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>
        <f>R53</f>
        <v>1970</v>
      </c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</row>
    <row r="54" spans="1:255" ht="24" x14ac:dyDescent="0.2">
      <c r="A54" s="74">
        <v>2</v>
      </c>
      <c r="B54" s="81" t="s">
        <v>25</v>
      </c>
      <c r="C54" s="75" t="s">
        <v>26</v>
      </c>
      <c r="D54" s="76" t="s">
        <v>17</v>
      </c>
      <c r="E54" s="77">
        <v>29</v>
      </c>
      <c r="F54" s="78">
        <f>Source!AK27</f>
        <v>7.66</v>
      </c>
      <c r="G54" s="146" t="s">
        <v>6</v>
      </c>
      <c r="H54" s="78">
        <f>Source!AB27</f>
        <v>7.66</v>
      </c>
      <c r="I54" s="79"/>
      <c r="J54" s="147"/>
      <c r="K54" s="80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</row>
    <row r="55" spans="1:255" x14ac:dyDescent="0.2">
      <c r="A55" s="51"/>
      <c r="B55" s="48"/>
      <c r="C55" s="48" t="s">
        <v>561</v>
      </c>
      <c r="D55" s="49"/>
      <c r="E55" s="50"/>
      <c r="F55" s="52">
        <v>1.24</v>
      </c>
      <c r="G55" s="145"/>
      <c r="H55" s="52">
        <f>Source!AF27</f>
        <v>1.24</v>
      </c>
      <c r="I55" s="53">
        <f>T55</f>
        <v>36</v>
      </c>
      <c r="J55" s="145">
        <v>18.3</v>
      </c>
      <c r="K55" s="54">
        <f>U55</f>
        <v>658</v>
      </c>
      <c r="O55" s="19"/>
      <c r="P55" s="19"/>
      <c r="Q55" s="19"/>
      <c r="R55" s="19"/>
      <c r="S55" s="19"/>
      <c r="T55" s="19">
        <f>ROUND(Source!AF27*Source!AV27*Source!I27,0)</f>
        <v>36</v>
      </c>
      <c r="U55" s="19">
        <f>Source!S27</f>
        <v>658</v>
      </c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>
        <f>T55</f>
        <v>36</v>
      </c>
      <c r="GK55" s="19">
        <f>T55</f>
        <v>36</v>
      </c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>
        <f>T55</f>
        <v>36</v>
      </c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</row>
    <row r="56" spans="1:255" x14ac:dyDescent="0.2">
      <c r="A56" s="60"/>
      <c r="B56" s="56"/>
      <c r="C56" s="56" t="s">
        <v>562</v>
      </c>
      <c r="D56" s="57"/>
      <c r="E56" s="58"/>
      <c r="F56" s="62">
        <v>6.42</v>
      </c>
      <c r="G56" s="59"/>
      <c r="H56" s="62">
        <f>Source!AD27</f>
        <v>6.42</v>
      </c>
      <c r="I56" s="63">
        <f>T56</f>
        <v>186</v>
      </c>
      <c r="J56" s="59">
        <v>12.5</v>
      </c>
      <c r="K56" s="64">
        <f>U56</f>
        <v>2327</v>
      </c>
      <c r="O56" s="19"/>
      <c r="P56" s="19"/>
      <c r="Q56" s="19"/>
      <c r="R56" s="19"/>
      <c r="S56" s="19"/>
      <c r="T56" s="19">
        <f>ROUND(Source!AD27*Source!AV27*Source!I27,0)</f>
        <v>186</v>
      </c>
      <c r="U56" s="19">
        <f>Source!Q27</f>
        <v>2327</v>
      </c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>
        <f>T56</f>
        <v>186</v>
      </c>
      <c r="GK56" s="19"/>
      <c r="GL56" s="19">
        <f>T56</f>
        <v>186</v>
      </c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>
        <f>T56</f>
        <v>186</v>
      </c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</row>
    <row r="57" spans="1:255" x14ac:dyDescent="0.2">
      <c r="A57" s="60"/>
      <c r="B57" s="56"/>
      <c r="C57" s="56" t="s">
        <v>563</v>
      </c>
      <c r="D57" s="57"/>
      <c r="E57" s="58"/>
      <c r="F57" s="62">
        <v>0.82</v>
      </c>
      <c r="G57" s="59"/>
      <c r="H57" s="62">
        <f>Source!AE27</f>
        <v>0.82</v>
      </c>
      <c r="I57" s="63">
        <f>GM57</f>
        <v>24</v>
      </c>
      <c r="J57" s="59">
        <v>18.3</v>
      </c>
      <c r="K57" s="64">
        <f>Source!R27</f>
        <v>435</v>
      </c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>
        <f>ROUND(Source!AE27*Source!AV27*Source!I27,0)</f>
        <v>24</v>
      </c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</row>
    <row r="58" spans="1:255" x14ac:dyDescent="0.2">
      <c r="A58" s="60"/>
      <c r="B58" s="56"/>
      <c r="C58" s="56" t="s">
        <v>564</v>
      </c>
      <c r="D58" s="57"/>
      <c r="E58" s="58">
        <v>105</v>
      </c>
      <c r="F58" s="63" t="s">
        <v>565</v>
      </c>
      <c r="G58" s="59"/>
      <c r="H58" s="62">
        <f>ROUND((Source!AF27*Source!AV27+Source!AE27*Source!AV27)*(Source!FX27)/100,2)</f>
        <v>2.16</v>
      </c>
      <c r="I58" s="63">
        <f>T58</f>
        <v>63</v>
      </c>
      <c r="J58" s="59" t="s">
        <v>566</v>
      </c>
      <c r="K58" s="64">
        <f>U58</f>
        <v>973</v>
      </c>
      <c r="O58" s="19"/>
      <c r="P58" s="19"/>
      <c r="Q58" s="19"/>
      <c r="R58" s="19"/>
      <c r="S58" s="19"/>
      <c r="T58" s="19">
        <f>ROUND((ROUND(Source!AF27*Source!AV27*Source!I27,0)+ROUND(Source!AE27*Source!AV27*Source!I27,0))*(Source!FX27)/100,0)</f>
        <v>63</v>
      </c>
      <c r="U58" s="19">
        <f>Source!X27</f>
        <v>973</v>
      </c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>
        <f>T58</f>
        <v>63</v>
      </c>
      <c r="GZ58" s="19"/>
      <c r="HA58" s="19"/>
      <c r="HB58" s="19">
        <f>T58</f>
        <v>63</v>
      </c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  <c r="IU58" s="19"/>
    </row>
    <row r="59" spans="1:255" x14ac:dyDescent="0.2">
      <c r="A59" s="60"/>
      <c r="B59" s="56"/>
      <c r="C59" s="56" t="s">
        <v>567</v>
      </c>
      <c r="D59" s="57"/>
      <c r="E59" s="58">
        <v>60</v>
      </c>
      <c r="F59" s="63" t="s">
        <v>565</v>
      </c>
      <c r="G59" s="59"/>
      <c r="H59" s="62">
        <f>ROUND((Source!AF27*Source!AV27+Source!AE27*Source!AV27)*(Source!FY27)/100,2)</f>
        <v>1.24</v>
      </c>
      <c r="I59" s="63">
        <f>T59</f>
        <v>36</v>
      </c>
      <c r="J59" s="59" t="s">
        <v>568</v>
      </c>
      <c r="K59" s="64">
        <f>U59</f>
        <v>525</v>
      </c>
      <c r="O59" s="19"/>
      <c r="P59" s="19"/>
      <c r="Q59" s="19"/>
      <c r="R59" s="19"/>
      <c r="S59" s="19"/>
      <c r="T59" s="19">
        <f>ROUND((ROUND(Source!AF27*Source!AV27*Source!I27,0)+ROUND(Source!AE27*Source!AV27*Source!I27,0))*(Source!FY27)/100,0)</f>
        <v>36</v>
      </c>
      <c r="U59" s="19">
        <f>Source!Y27</f>
        <v>525</v>
      </c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>
        <f>T59</f>
        <v>36</v>
      </c>
      <c r="HA59" s="19"/>
      <c r="HB59" s="19">
        <f>T59</f>
        <v>36</v>
      </c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</row>
    <row r="60" spans="1:255" ht="13.5" thickBot="1" x14ac:dyDescent="0.25">
      <c r="A60" s="67"/>
      <c r="B60" s="68"/>
      <c r="C60" s="68" t="s">
        <v>569</v>
      </c>
      <c r="D60" s="69" t="s">
        <v>570</v>
      </c>
      <c r="E60" s="70">
        <v>0.15</v>
      </c>
      <c r="F60" s="71"/>
      <c r="G60" s="71"/>
      <c r="H60" s="71">
        <f>ROUND(Source!AH27,2)</f>
        <v>0.15</v>
      </c>
      <c r="I60" s="72">
        <f>Source!U27</f>
        <v>4.3499999999999996</v>
      </c>
      <c r="J60" s="71"/>
      <c r="K60" s="73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  <c r="IU60" s="19"/>
    </row>
    <row r="61" spans="1:255" x14ac:dyDescent="0.2">
      <c r="A61" s="66"/>
      <c r="B61" s="65"/>
      <c r="C61" s="65"/>
      <c r="D61" s="65"/>
      <c r="E61" s="65"/>
      <c r="F61" s="65"/>
      <c r="G61" s="65"/>
      <c r="H61" s="96">
        <f>R61</f>
        <v>321</v>
      </c>
      <c r="I61" s="97"/>
      <c r="J61" s="96">
        <f>S61</f>
        <v>4483</v>
      </c>
      <c r="K61" s="98"/>
      <c r="O61" s="19"/>
      <c r="P61" s="19"/>
      <c r="Q61" s="19"/>
      <c r="R61" s="19">
        <f>SUM(T54:T60)</f>
        <v>321</v>
      </c>
      <c r="S61" s="19">
        <f>SUM(U54:U60)</f>
        <v>4483</v>
      </c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>
        <f>R61</f>
        <v>321</v>
      </c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</row>
    <row r="62" spans="1:255" ht="60" x14ac:dyDescent="0.2">
      <c r="A62" s="74">
        <v>3</v>
      </c>
      <c r="B62" s="81" t="s">
        <v>147</v>
      </c>
      <c r="C62" s="75" t="s">
        <v>148</v>
      </c>
      <c r="D62" s="76" t="s">
        <v>151</v>
      </c>
      <c r="E62" s="77">
        <v>1</v>
      </c>
      <c r="F62" s="78">
        <f>Source!AK101</f>
        <v>11146.19</v>
      </c>
      <c r="G62" s="146" t="s">
        <v>54</v>
      </c>
      <c r="H62" s="78">
        <f>Source!AB101</f>
        <v>4452.55</v>
      </c>
      <c r="I62" s="79"/>
      <c r="J62" s="147"/>
      <c r="K62" s="80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  <c r="IU62" s="19"/>
    </row>
    <row r="63" spans="1:255" x14ac:dyDescent="0.2">
      <c r="A63" s="51"/>
      <c r="B63" s="48"/>
      <c r="C63" s="48" t="s">
        <v>561</v>
      </c>
      <c r="D63" s="49"/>
      <c r="E63" s="50"/>
      <c r="F63" s="52">
        <v>620.42999999999995</v>
      </c>
      <c r="G63" s="145" t="s">
        <v>571</v>
      </c>
      <c r="H63" s="52">
        <f>Source!AF101</f>
        <v>744.52</v>
      </c>
      <c r="I63" s="53">
        <f>T63</f>
        <v>745</v>
      </c>
      <c r="J63" s="145">
        <v>18.3</v>
      </c>
      <c r="K63" s="54">
        <f>U63</f>
        <v>13625</v>
      </c>
      <c r="O63" s="19"/>
      <c r="P63" s="19"/>
      <c r="Q63" s="19"/>
      <c r="R63" s="19"/>
      <c r="S63" s="19"/>
      <c r="T63" s="19">
        <f>ROUND(Source!AF101*Source!AV101*Source!I101,0)</f>
        <v>745</v>
      </c>
      <c r="U63" s="19">
        <f>Source!S101</f>
        <v>13625</v>
      </c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>
        <f>T63</f>
        <v>745</v>
      </c>
      <c r="GK63" s="19">
        <f>T63</f>
        <v>745</v>
      </c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>
        <f>T63</f>
        <v>745</v>
      </c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  <c r="IT63" s="19"/>
      <c r="IU63" s="19"/>
    </row>
    <row r="64" spans="1:255" x14ac:dyDescent="0.2">
      <c r="A64" s="60"/>
      <c r="B64" s="56"/>
      <c r="C64" s="56" t="s">
        <v>562</v>
      </c>
      <c r="D64" s="57"/>
      <c r="E64" s="58"/>
      <c r="F64" s="62">
        <v>3090.02</v>
      </c>
      <c r="G64" s="59" t="s">
        <v>571</v>
      </c>
      <c r="H64" s="62">
        <f>Source!AD101</f>
        <v>3708.03</v>
      </c>
      <c r="I64" s="63">
        <f>T64</f>
        <v>3708</v>
      </c>
      <c r="J64" s="59">
        <v>12.5</v>
      </c>
      <c r="K64" s="64">
        <f>U64</f>
        <v>46350</v>
      </c>
      <c r="O64" s="19"/>
      <c r="P64" s="19"/>
      <c r="Q64" s="19"/>
      <c r="R64" s="19"/>
      <c r="S64" s="19"/>
      <c r="T64" s="19">
        <f>ROUND(Source!AD101*Source!AV101*Source!I101,0)</f>
        <v>3708</v>
      </c>
      <c r="U64" s="19">
        <f>Source!Q101</f>
        <v>46350</v>
      </c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>
        <f>T64</f>
        <v>3708</v>
      </c>
      <c r="GK64" s="19"/>
      <c r="GL64" s="19">
        <f>T64</f>
        <v>3708</v>
      </c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>
        <f>T64</f>
        <v>3708</v>
      </c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  <c r="IU64" s="19"/>
    </row>
    <row r="65" spans="1:255" x14ac:dyDescent="0.2">
      <c r="A65" s="60"/>
      <c r="B65" s="56"/>
      <c r="C65" s="56" t="s">
        <v>563</v>
      </c>
      <c r="D65" s="57"/>
      <c r="E65" s="58"/>
      <c r="F65" s="62">
        <v>399.08</v>
      </c>
      <c r="G65" s="59" t="s">
        <v>571</v>
      </c>
      <c r="H65" s="62">
        <f>Source!AE101</f>
        <v>478.9</v>
      </c>
      <c r="I65" s="63">
        <f>GM65</f>
        <v>479</v>
      </c>
      <c r="J65" s="59">
        <v>18.3</v>
      </c>
      <c r="K65" s="64">
        <f>Source!R101</f>
        <v>8764</v>
      </c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>
        <f>ROUND(Source!AE101*Source!AV101*Source!I101,0)</f>
        <v>479</v>
      </c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</row>
    <row r="66" spans="1:255" x14ac:dyDescent="0.2">
      <c r="A66" s="60"/>
      <c r="B66" s="56"/>
      <c r="C66" s="56" t="s">
        <v>564</v>
      </c>
      <c r="D66" s="57"/>
      <c r="E66" s="58">
        <v>105</v>
      </c>
      <c r="F66" s="63" t="s">
        <v>565</v>
      </c>
      <c r="G66" s="59"/>
      <c r="H66" s="62">
        <f>ROUND((Source!AF101*Source!AV101+Source!AE101*Source!AV101)*(Source!FX101)/100,2)</f>
        <v>1284.5899999999999</v>
      </c>
      <c r="I66" s="63">
        <f>T66</f>
        <v>1285</v>
      </c>
      <c r="J66" s="59" t="s">
        <v>566</v>
      </c>
      <c r="K66" s="64">
        <f>U66</f>
        <v>19926</v>
      </c>
      <c r="O66" s="19"/>
      <c r="P66" s="19"/>
      <c r="Q66" s="19"/>
      <c r="R66" s="19"/>
      <c r="S66" s="19"/>
      <c r="T66" s="19">
        <f>ROUND((ROUND(Source!AF101*Source!AV101*Source!I101,0)+ROUND(Source!AE101*Source!AV101*Source!I101,0))*(Source!FX101)/100,0)</f>
        <v>1285</v>
      </c>
      <c r="U66" s="19">
        <f>Source!X101</f>
        <v>19926</v>
      </c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>
        <f>T66</f>
        <v>1285</v>
      </c>
      <c r="GZ66" s="19"/>
      <c r="HA66" s="19"/>
      <c r="HB66" s="19">
        <f>T66</f>
        <v>1285</v>
      </c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  <c r="IT66" s="19"/>
      <c r="IU66" s="19"/>
    </row>
    <row r="67" spans="1:255" x14ac:dyDescent="0.2">
      <c r="A67" s="60"/>
      <c r="B67" s="56"/>
      <c r="C67" s="56" t="s">
        <v>567</v>
      </c>
      <c r="D67" s="57"/>
      <c r="E67" s="58">
        <v>60</v>
      </c>
      <c r="F67" s="63" t="s">
        <v>565</v>
      </c>
      <c r="G67" s="59"/>
      <c r="H67" s="62">
        <f>ROUND((Source!AF101*Source!AV101+Source!AE101*Source!AV101)*(Source!FY101)/100,2)</f>
        <v>734.05</v>
      </c>
      <c r="I67" s="63">
        <f>T67</f>
        <v>734</v>
      </c>
      <c r="J67" s="59" t="s">
        <v>568</v>
      </c>
      <c r="K67" s="64">
        <f>U67</f>
        <v>10747</v>
      </c>
      <c r="O67" s="19"/>
      <c r="P67" s="19"/>
      <c r="Q67" s="19"/>
      <c r="R67" s="19"/>
      <c r="S67" s="19"/>
      <c r="T67" s="19">
        <f>ROUND((ROUND(Source!AF101*Source!AV101*Source!I101,0)+ROUND(Source!AE101*Source!AV101*Source!I101,0))*(Source!FY101)/100,0)</f>
        <v>734</v>
      </c>
      <c r="U67" s="19">
        <f>Source!Y101</f>
        <v>10747</v>
      </c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>
        <f>T67</f>
        <v>734</v>
      </c>
      <c r="HA67" s="19"/>
      <c r="HB67" s="19">
        <f>T67</f>
        <v>734</v>
      </c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  <c r="IT67" s="19"/>
      <c r="IU67" s="19"/>
    </row>
    <row r="68" spans="1:255" x14ac:dyDescent="0.2">
      <c r="A68" s="60"/>
      <c r="B68" s="56"/>
      <c r="C68" s="56" t="s">
        <v>569</v>
      </c>
      <c r="D68" s="57" t="s">
        <v>570</v>
      </c>
      <c r="E68" s="58">
        <v>65.239999999999995</v>
      </c>
      <c r="F68" s="59"/>
      <c r="G68" s="59" t="s">
        <v>571</v>
      </c>
      <c r="H68" s="59">
        <f>ROUND(Source!AH101,2)</f>
        <v>78.290000000000006</v>
      </c>
      <c r="I68" s="62">
        <f>Source!U101</f>
        <v>78.287999999999997</v>
      </c>
      <c r="J68" s="59"/>
      <c r="K68" s="61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  <c r="IS68" s="19"/>
      <c r="IT68" s="19"/>
      <c r="IU68" s="19"/>
    </row>
    <row r="69" spans="1:255" x14ac:dyDescent="0.2">
      <c r="A69" s="74">
        <v>3.1</v>
      </c>
      <c r="B69" s="81" t="s">
        <v>153</v>
      </c>
      <c r="C69" s="75" t="s">
        <v>154</v>
      </c>
      <c r="D69" s="76" t="s">
        <v>79</v>
      </c>
      <c r="E69" s="77">
        <f>Source!I103</f>
        <v>31</v>
      </c>
      <c r="F69" s="78">
        <v>26.07</v>
      </c>
      <c r="G69" s="148"/>
      <c r="H69" s="78">
        <f>Source!AC103</f>
        <v>26.07</v>
      </c>
      <c r="I69" s="79">
        <f>T69</f>
        <v>808</v>
      </c>
      <c r="J69" s="148">
        <v>7.5</v>
      </c>
      <c r="K69" s="80">
        <f>U69</f>
        <v>6061</v>
      </c>
      <c r="O69" s="19"/>
      <c r="P69" s="19"/>
      <c r="Q69" s="19"/>
      <c r="R69" s="19"/>
      <c r="S69" s="19"/>
      <c r="T69" s="19">
        <f>ROUND(Source!AC103*Source!AW103*Source!I103,0)</f>
        <v>808</v>
      </c>
      <c r="U69" s="19">
        <f>Source!P103</f>
        <v>6061</v>
      </c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>
        <f>T69</f>
        <v>808</v>
      </c>
      <c r="GK69" s="19"/>
      <c r="GL69" s="19"/>
      <c r="GM69" s="19"/>
      <c r="GN69" s="19">
        <f>T69</f>
        <v>808</v>
      </c>
      <c r="GO69" s="19"/>
      <c r="GP69" s="19">
        <f>T69</f>
        <v>808</v>
      </c>
      <c r="GQ69" s="19">
        <f>T69</f>
        <v>808</v>
      </c>
      <c r="GR69" s="19"/>
      <c r="GS69" s="19">
        <f>T69</f>
        <v>808</v>
      </c>
      <c r="GT69" s="19"/>
      <c r="GU69" s="19"/>
      <c r="GV69" s="19"/>
      <c r="GW69" s="19">
        <f>ROUND(Source!AG103*Source!I103,0)</f>
        <v>0</v>
      </c>
      <c r="GX69" s="19">
        <f>ROUND(Source!AJ103*Source!I103,0)</f>
        <v>0</v>
      </c>
      <c r="GY69" s="19"/>
      <c r="GZ69" s="19"/>
      <c r="HA69" s="19"/>
      <c r="HB69" s="19">
        <f>T69</f>
        <v>808</v>
      </c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  <c r="IR69" s="19"/>
      <c r="IS69" s="19"/>
      <c r="IT69" s="19"/>
      <c r="IU69" s="19"/>
    </row>
    <row r="70" spans="1:255" x14ac:dyDescent="0.2">
      <c r="A70" s="149"/>
      <c r="B70" s="150" t="s">
        <v>572</v>
      </c>
      <c r="C70" s="150" t="s">
        <v>573</v>
      </c>
      <c r="D70" s="151"/>
      <c r="E70" s="151"/>
      <c r="F70" s="151"/>
      <c r="G70" s="151"/>
      <c r="H70" s="151"/>
      <c r="I70" s="151"/>
      <c r="J70" s="151"/>
      <c r="K70" s="152"/>
    </row>
    <row r="71" spans="1:255" x14ac:dyDescent="0.2">
      <c r="A71" s="74">
        <v>3.2</v>
      </c>
      <c r="B71" s="81" t="s">
        <v>153</v>
      </c>
      <c r="C71" s="75" t="s">
        <v>157</v>
      </c>
      <c r="D71" s="76" t="s">
        <v>79</v>
      </c>
      <c r="E71" s="77">
        <f>Source!I105</f>
        <v>172</v>
      </c>
      <c r="F71" s="78">
        <v>14.99</v>
      </c>
      <c r="G71" s="148"/>
      <c r="H71" s="78">
        <f>Source!AC105</f>
        <v>14.99</v>
      </c>
      <c r="I71" s="79">
        <f>T71</f>
        <v>2578</v>
      </c>
      <c r="J71" s="148">
        <v>7.5</v>
      </c>
      <c r="K71" s="80">
        <f>U71</f>
        <v>19337</v>
      </c>
      <c r="O71" s="19"/>
      <c r="P71" s="19"/>
      <c r="Q71" s="19"/>
      <c r="R71" s="19"/>
      <c r="S71" s="19"/>
      <c r="T71" s="19">
        <f>ROUND(Source!AC105*Source!AW105*Source!I105,0)</f>
        <v>2578</v>
      </c>
      <c r="U71" s="19">
        <f>Source!P105</f>
        <v>19337</v>
      </c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>
        <f>T71</f>
        <v>2578</v>
      </c>
      <c r="GK71" s="19"/>
      <c r="GL71" s="19"/>
      <c r="GM71" s="19"/>
      <c r="GN71" s="19">
        <f>T71</f>
        <v>2578</v>
      </c>
      <c r="GO71" s="19"/>
      <c r="GP71" s="19">
        <f>T71</f>
        <v>2578</v>
      </c>
      <c r="GQ71" s="19">
        <f>T71</f>
        <v>2578</v>
      </c>
      <c r="GR71" s="19"/>
      <c r="GS71" s="19">
        <f>T71</f>
        <v>2578</v>
      </c>
      <c r="GT71" s="19"/>
      <c r="GU71" s="19"/>
      <c r="GV71" s="19"/>
      <c r="GW71" s="19">
        <f>ROUND(Source!AG105*Source!I105,0)</f>
        <v>0</v>
      </c>
      <c r="GX71" s="19">
        <f>ROUND(Source!AJ105*Source!I105,0)</f>
        <v>0</v>
      </c>
      <c r="GY71" s="19"/>
      <c r="GZ71" s="19"/>
      <c r="HA71" s="19"/>
      <c r="HB71" s="19">
        <f>T71</f>
        <v>2578</v>
      </c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  <c r="IR71" s="19"/>
      <c r="IS71" s="19"/>
      <c r="IT71" s="19"/>
      <c r="IU71" s="19"/>
    </row>
    <row r="72" spans="1:255" x14ac:dyDescent="0.2">
      <c r="A72" s="149"/>
      <c r="B72" s="150" t="s">
        <v>572</v>
      </c>
      <c r="C72" s="150" t="s">
        <v>574</v>
      </c>
      <c r="D72" s="151"/>
      <c r="E72" s="151"/>
      <c r="F72" s="151"/>
      <c r="G72" s="151"/>
      <c r="H72" s="151"/>
      <c r="I72" s="151"/>
      <c r="J72" s="151"/>
      <c r="K72" s="152"/>
    </row>
    <row r="73" spans="1:255" x14ac:dyDescent="0.2">
      <c r="A73" s="74">
        <v>3.3</v>
      </c>
      <c r="B73" s="81" t="s">
        <v>153</v>
      </c>
      <c r="C73" s="75" t="s">
        <v>166</v>
      </c>
      <c r="D73" s="76" t="s">
        <v>79</v>
      </c>
      <c r="E73" s="77">
        <f>Source!I111</f>
        <v>18</v>
      </c>
      <c r="F73" s="78">
        <v>61.31</v>
      </c>
      <c r="G73" s="148"/>
      <c r="H73" s="78">
        <f>Source!AC111</f>
        <v>61.31</v>
      </c>
      <c r="I73" s="79">
        <f>T73</f>
        <v>1104</v>
      </c>
      <c r="J73" s="148">
        <v>7.5</v>
      </c>
      <c r="K73" s="80">
        <f>U73</f>
        <v>8277</v>
      </c>
      <c r="O73" s="19"/>
      <c r="P73" s="19"/>
      <c r="Q73" s="19"/>
      <c r="R73" s="19"/>
      <c r="S73" s="19"/>
      <c r="T73" s="19">
        <f>ROUND(Source!AC111*Source!AW111*Source!I111,0)</f>
        <v>1104</v>
      </c>
      <c r="U73" s="19">
        <f>Source!P111</f>
        <v>8277</v>
      </c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>
        <f>T73</f>
        <v>1104</v>
      </c>
      <c r="GK73" s="19"/>
      <c r="GL73" s="19"/>
      <c r="GM73" s="19"/>
      <c r="GN73" s="19">
        <f>T73</f>
        <v>1104</v>
      </c>
      <c r="GO73" s="19"/>
      <c r="GP73" s="19">
        <f>T73</f>
        <v>1104</v>
      </c>
      <c r="GQ73" s="19">
        <f>T73</f>
        <v>1104</v>
      </c>
      <c r="GR73" s="19"/>
      <c r="GS73" s="19">
        <f>T73</f>
        <v>1104</v>
      </c>
      <c r="GT73" s="19"/>
      <c r="GU73" s="19"/>
      <c r="GV73" s="19"/>
      <c r="GW73" s="19">
        <f>ROUND(Source!AG111*Source!I111,0)</f>
        <v>0</v>
      </c>
      <c r="GX73" s="19">
        <f>ROUND(Source!AJ111*Source!I111,0)</f>
        <v>0</v>
      </c>
      <c r="GY73" s="19"/>
      <c r="GZ73" s="19"/>
      <c r="HA73" s="19"/>
      <c r="HB73" s="19">
        <f>T73</f>
        <v>1104</v>
      </c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  <c r="IQ73" s="19"/>
      <c r="IR73" s="19"/>
      <c r="IS73" s="19"/>
      <c r="IT73" s="19"/>
      <c r="IU73" s="19"/>
    </row>
    <row r="74" spans="1:255" x14ac:dyDescent="0.2">
      <c r="A74" s="149"/>
      <c r="B74" s="150" t="s">
        <v>572</v>
      </c>
      <c r="C74" s="150" t="s">
        <v>575</v>
      </c>
      <c r="D74" s="151"/>
      <c r="E74" s="151"/>
      <c r="F74" s="151"/>
      <c r="G74" s="151"/>
      <c r="H74" s="151"/>
      <c r="I74" s="151"/>
      <c r="J74" s="151"/>
      <c r="K74" s="152"/>
    </row>
    <row r="75" spans="1:255" ht="24" x14ac:dyDescent="0.2">
      <c r="A75" s="74">
        <v>3.4</v>
      </c>
      <c r="B75" s="81" t="s">
        <v>153</v>
      </c>
      <c r="C75" s="75" t="s">
        <v>173</v>
      </c>
      <c r="D75" s="76" t="s">
        <v>79</v>
      </c>
      <c r="E75" s="77">
        <f>Source!I115</f>
        <v>32</v>
      </c>
      <c r="F75" s="78">
        <v>30.18</v>
      </c>
      <c r="G75" s="148"/>
      <c r="H75" s="78">
        <f>Source!AC115</f>
        <v>30.18</v>
      </c>
      <c r="I75" s="79">
        <f>T75</f>
        <v>966</v>
      </c>
      <c r="J75" s="148">
        <v>7.5</v>
      </c>
      <c r="K75" s="80">
        <f>U75</f>
        <v>7243</v>
      </c>
      <c r="O75" s="19"/>
      <c r="P75" s="19"/>
      <c r="Q75" s="19"/>
      <c r="R75" s="19"/>
      <c r="S75" s="19"/>
      <c r="T75" s="19">
        <f>ROUND(Source!AC115*Source!AW115*Source!I115,0)</f>
        <v>966</v>
      </c>
      <c r="U75" s="19">
        <f>Source!P115</f>
        <v>7243</v>
      </c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>
        <f>T75</f>
        <v>966</v>
      </c>
      <c r="GK75" s="19"/>
      <c r="GL75" s="19"/>
      <c r="GM75" s="19"/>
      <c r="GN75" s="19">
        <f>T75</f>
        <v>966</v>
      </c>
      <c r="GO75" s="19"/>
      <c r="GP75" s="19">
        <f>T75</f>
        <v>966</v>
      </c>
      <c r="GQ75" s="19">
        <f>T75</f>
        <v>966</v>
      </c>
      <c r="GR75" s="19"/>
      <c r="GS75" s="19">
        <f>T75</f>
        <v>966</v>
      </c>
      <c r="GT75" s="19"/>
      <c r="GU75" s="19"/>
      <c r="GV75" s="19"/>
      <c r="GW75" s="19">
        <f>ROUND(Source!AG115*Source!I115,0)</f>
        <v>0</v>
      </c>
      <c r="GX75" s="19">
        <f>ROUND(Source!AJ115*Source!I115,0)</f>
        <v>0</v>
      </c>
      <c r="GY75" s="19"/>
      <c r="GZ75" s="19"/>
      <c r="HA75" s="19"/>
      <c r="HB75" s="19"/>
      <c r="HC75" s="19">
        <f>T75</f>
        <v>966</v>
      </c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  <c r="IM75" s="19"/>
      <c r="IN75" s="19"/>
      <c r="IO75" s="19"/>
      <c r="IP75" s="19"/>
      <c r="IQ75" s="19"/>
      <c r="IR75" s="19"/>
      <c r="IS75" s="19"/>
      <c r="IT75" s="19"/>
      <c r="IU75" s="19"/>
    </row>
    <row r="76" spans="1:255" x14ac:dyDescent="0.2">
      <c r="A76" s="149"/>
      <c r="B76" s="150" t="s">
        <v>572</v>
      </c>
      <c r="C76" s="150" t="s">
        <v>576</v>
      </c>
      <c r="D76" s="151"/>
      <c r="E76" s="151"/>
      <c r="F76" s="151"/>
      <c r="G76" s="151"/>
      <c r="H76" s="151"/>
      <c r="I76" s="151"/>
      <c r="J76" s="151"/>
      <c r="K76" s="152"/>
    </row>
    <row r="77" spans="1:255" x14ac:dyDescent="0.2">
      <c r="A77" s="74">
        <v>3.5</v>
      </c>
      <c r="B77" s="81" t="s">
        <v>153</v>
      </c>
      <c r="C77" s="75" t="s">
        <v>178</v>
      </c>
      <c r="D77" s="76" t="s">
        <v>79</v>
      </c>
      <c r="E77" s="77">
        <f>Source!I117</f>
        <v>6</v>
      </c>
      <c r="F77" s="78">
        <v>48.64</v>
      </c>
      <c r="G77" s="148"/>
      <c r="H77" s="78">
        <f>Source!AC117</f>
        <v>48.64</v>
      </c>
      <c r="I77" s="79">
        <f>T77</f>
        <v>292</v>
      </c>
      <c r="J77" s="148">
        <v>7.5</v>
      </c>
      <c r="K77" s="80">
        <f>U77</f>
        <v>2189</v>
      </c>
      <c r="O77" s="19"/>
      <c r="P77" s="19"/>
      <c r="Q77" s="19"/>
      <c r="R77" s="19"/>
      <c r="S77" s="19"/>
      <c r="T77" s="19">
        <f>ROUND(Source!AC117*Source!AW117*Source!I117,0)</f>
        <v>292</v>
      </c>
      <c r="U77" s="19">
        <f>Source!P117</f>
        <v>2189</v>
      </c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>
        <f>T77</f>
        <v>292</v>
      </c>
      <c r="GK77" s="19"/>
      <c r="GL77" s="19"/>
      <c r="GM77" s="19"/>
      <c r="GN77" s="19">
        <f>T77</f>
        <v>292</v>
      </c>
      <c r="GO77" s="19"/>
      <c r="GP77" s="19">
        <f>T77</f>
        <v>292</v>
      </c>
      <c r="GQ77" s="19">
        <f>T77</f>
        <v>292</v>
      </c>
      <c r="GR77" s="19"/>
      <c r="GS77" s="19">
        <f>T77</f>
        <v>292</v>
      </c>
      <c r="GT77" s="19"/>
      <c r="GU77" s="19"/>
      <c r="GV77" s="19"/>
      <c r="GW77" s="19">
        <f>ROUND(Source!AG117*Source!I117,0)</f>
        <v>0</v>
      </c>
      <c r="GX77" s="19">
        <f>ROUND(Source!AJ117*Source!I117,0)</f>
        <v>0</v>
      </c>
      <c r="GY77" s="19"/>
      <c r="GZ77" s="19"/>
      <c r="HA77" s="19"/>
      <c r="HB77" s="19"/>
      <c r="HC77" s="19">
        <f>T77</f>
        <v>292</v>
      </c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19"/>
      <c r="IQ77" s="19"/>
      <c r="IR77" s="19"/>
      <c r="IS77" s="19"/>
      <c r="IT77" s="19"/>
      <c r="IU77" s="19"/>
    </row>
    <row r="78" spans="1:255" x14ac:dyDescent="0.2">
      <c r="A78" s="149"/>
      <c r="B78" s="150" t="s">
        <v>572</v>
      </c>
      <c r="C78" s="150" t="s">
        <v>577</v>
      </c>
      <c r="D78" s="151"/>
      <c r="E78" s="151"/>
      <c r="F78" s="151"/>
      <c r="G78" s="151"/>
      <c r="H78" s="151"/>
      <c r="I78" s="151"/>
      <c r="J78" s="151"/>
      <c r="K78" s="152"/>
    </row>
    <row r="79" spans="1:255" ht="24" x14ac:dyDescent="0.2">
      <c r="A79" s="74">
        <v>3.6</v>
      </c>
      <c r="B79" s="81" t="s">
        <v>153</v>
      </c>
      <c r="C79" s="75" t="s">
        <v>183</v>
      </c>
      <c r="D79" s="76" t="s">
        <v>184</v>
      </c>
      <c r="E79" s="77">
        <f>Source!I119</f>
        <v>1000</v>
      </c>
      <c r="F79" s="78">
        <v>21.11</v>
      </c>
      <c r="G79" s="148"/>
      <c r="H79" s="78">
        <f>Source!AC119</f>
        <v>21.11</v>
      </c>
      <c r="I79" s="79">
        <f>T79</f>
        <v>21110</v>
      </c>
      <c r="J79" s="148">
        <v>7.5</v>
      </c>
      <c r="K79" s="80">
        <f>U79</f>
        <v>158325</v>
      </c>
      <c r="O79" s="19"/>
      <c r="P79" s="19"/>
      <c r="Q79" s="19"/>
      <c r="R79" s="19"/>
      <c r="S79" s="19"/>
      <c r="T79" s="19">
        <f>ROUND(Source!AC119*Source!AW119*Source!I119,0)</f>
        <v>21110</v>
      </c>
      <c r="U79" s="19">
        <f>Source!P119</f>
        <v>158325</v>
      </c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>
        <f>T79</f>
        <v>21110</v>
      </c>
      <c r="GK79" s="19"/>
      <c r="GL79" s="19"/>
      <c r="GM79" s="19"/>
      <c r="GN79" s="19">
        <f>T79</f>
        <v>21110</v>
      </c>
      <c r="GO79" s="19"/>
      <c r="GP79" s="19">
        <f>T79</f>
        <v>21110</v>
      </c>
      <c r="GQ79" s="19">
        <f>T79</f>
        <v>21110</v>
      </c>
      <c r="GR79" s="19"/>
      <c r="GS79" s="19">
        <f>T79</f>
        <v>21110</v>
      </c>
      <c r="GT79" s="19"/>
      <c r="GU79" s="19"/>
      <c r="GV79" s="19"/>
      <c r="GW79" s="19">
        <f>ROUND(Source!AG119*Source!I119,0)</f>
        <v>0</v>
      </c>
      <c r="GX79" s="19">
        <f>ROUND(Source!AJ119*Source!I119,0)</f>
        <v>0</v>
      </c>
      <c r="GY79" s="19"/>
      <c r="GZ79" s="19"/>
      <c r="HA79" s="19"/>
      <c r="HB79" s="19">
        <f>T79</f>
        <v>21110</v>
      </c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  <c r="IL79" s="19"/>
      <c r="IM79" s="19"/>
      <c r="IN79" s="19"/>
      <c r="IO79" s="19"/>
      <c r="IP79" s="19"/>
      <c r="IQ79" s="19"/>
      <c r="IR79" s="19"/>
      <c r="IS79" s="19"/>
      <c r="IT79" s="19"/>
      <c r="IU79" s="19"/>
    </row>
    <row r="80" spans="1:255" x14ac:dyDescent="0.2">
      <c r="A80" s="149"/>
      <c r="B80" s="150" t="s">
        <v>572</v>
      </c>
      <c r="C80" s="150" t="s">
        <v>578</v>
      </c>
      <c r="D80" s="151"/>
      <c r="E80" s="151"/>
      <c r="F80" s="151"/>
      <c r="G80" s="151"/>
      <c r="H80" s="151"/>
      <c r="I80" s="151"/>
      <c r="J80" s="151"/>
      <c r="K80" s="152"/>
    </row>
    <row r="81" spans="1:255" x14ac:dyDescent="0.2">
      <c r="A81" s="74">
        <v>3.7</v>
      </c>
      <c r="B81" s="81" t="s">
        <v>153</v>
      </c>
      <c r="C81" s="75" t="s">
        <v>188</v>
      </c>
      <c r="D81" s="76" t="s">
        <v>79</v>
      </c>
      <c r="E81" s="77">
        <f>Source!I121</f>
        <v>18</v>
      </c>
      <c r="F81" s="78">
        <v>26.01</v>
      </c>
      <c r="G81" s="148"/>
      <c r="H81" s="78">
        <f>Source!AC121</f>
        <v>26.01</v>
      </c>
      <c r="I81" s="79">
        <f>T81</f>
        <v>468</v>
      </c>
      <c r="J81" s="148">
        <v>7.5</v>
      </c>
      <c r="K81" s="80">
        <f>U81</f>
        <v>3511</v>
      </c>
      <c r="O81" s="19"/>
      <c r="P81" s="19"/>
      <c r="Q81" s="19"/>
      <c r="R81" s="19"/>
      <c r="S81" s="19"/>
      <c r="T81" s="19">
        <f>ROUND(Source!AC121*Source!AW121*Source!I121,0)</f>
        <v>468</v>
      </c>
      <c r="U81" s="19">
        <f>Source!P121</f>
        <v>3511</v>
      </c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>
        <f>T81</f>
        <v>468</v>
      </c>
      <c r="GK81" s="19"/>
      <c r="GL81" s="19"/>
      <c r="GM81" s="19"/>
      <c r="GN81" s="19">
        <f>T81</f>
        <v>468</v>
      </c>
      <c r="GO81" s="19"/>
      <c r="GP81" s="19">
        <f>T81</f>
        <v>468</v>
      </c>
      <c r="GQ81" s="19">
        <f>T81</f>
        <v>468</v>
      </c>
      <c r="GR81" s="19"/>
      <c r="GS81" s="19">
        <f>T81</f>
        <v>468</v>
      </c>
      <c r="GT81" s="19"/>
      <c r="GU81" s="19"/>
      <c r="GV81" s="19"/>
      <c r="GW81" s="19">
        <f>ROUND(Source!AG121*Source!I121,0)</f>
        <v>0</v>
      </c>
      <c r="GX81" s="19">
        <f>ROUND(Source!AJ121*Source!I121,0)</f>
        <v>0</v>
      </c>
      <c r="GY81" s="19"/>
      <c r="GZ81" s="19"/>
      <c r="HA81" s="19"/>
      <c r="HB81" s="19">
        <f>T81</f>
        <v>468</v>
      </c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  <c r="IM81" s="19"/>
      <c r="IN81" s="19"/>
      <c r="IO81" s="19"/>
      <c r="IP81" s="19"/>
      <c r="IQ81" s="19"/>
      <c r="IR81" s="19"/>
      <c r="IS81" s="19"/>
      <c r="IT81" s="19"/>
      <c r="IU81" s="19"/>
    </row>
    <row r="82" spans="1:255" x14ac:dyDescent="0.2">
      <c r="A82" s="149"/>
      <c r="B82" s="150" t="s">
        <v>572</v>
      </c>
      <c r="C82" s="150" t="s">
        <v>579</v>
      </c>
      <c r="D82" s="151"/>
      <c r="E82" s="151"/>
      <c r="F82" s="151"/>
      <c r="G82" s="151"/>
      <c r="H82" s="151"/>
      <c r="I82" s="151"/>
      <c r="J82" s="151"/>
      <c r="K82" s="152"/>
    </row>
    <row r="83" spans="1:255" ht="24" x14ac:dyDescent="0.2">
      <c r="A83" s="74">
        <v>3.8</v>
      </c>
      <c r="B83" s="81" t="s">
        <v>153</v>
      </c>
      <c r="C83" s="75" t="s">
        <v>193</v>
      </c>
      <c r="D83" s="76" t="s">
        <v>79</v>
      </c>
      <c r="E83" s="77">
        <f>Source!I123</f>
        <v>19</v>
      </c>
      <c r="F83" s="78">
        <v>70.89</v>
      </c>
      <c r="G83" s="148"/>
      <c r="H83" s="78">
        <f>Source!AC123</f>
        <v>70.89</v>
      </c>
      <c r="I83" s="79">
        <f>T83</f>
        <v>1347</v>
      </c>
      <c r="J83" s="148">
        <v>7.5</v>
      </c>
      <c r="K83" s="80">
        <f>U83</f>
        <v>10102</v>
      </c>
      <c r="O83" s="19"/>
      <c r="P83" s="19"/>
      <c r="Q83" s="19"/>
      <c r="R83" s="19"/>
      <c r="S83" s="19"/>
      <c r="T83" s="19">
        <f>ROUND(Source!AC123*Source!AW123*Source!I123,0)</f>
        <v>1347</v>
      </c>
      <c r="U83" s="19">
        <f>Source!P123</f>
        <v>10102</v>
      </c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>
        <f>T83</f>
        <v>1347</v>
      </c>
      <c r="GK83" s="19"/>
      <c r="GL83" s="19"/>
      <c r="GM83" s="19"/>
      <c r="GN83" s="19">
        <f>T83</f>
        <v>1347</v>
      </c>
      <c r="GO83" s="19"/>
      <c r="GP83" s="19">
        <f>T83</f>
        <v>1347</v>
      </c>
      <c r="GQ83" s="19">
        <f>T83</f>
        <v>1347</v>
      </c>
      <c r="GR83" s="19"/>
      <c r="GS83" s="19">
        <f>T83</f>
        <v>1347</v>
      </c>
      <c r="GT83" s="19"/>
      <c r="GU83" s="19"/>
      <c r="GV83" s="19"/>
      <c r="GW83" s="19">
        <f>ROUND(Source!AG123*Source!I123,0)</f>
        <v>0</v>
      </c>
      <c r="GX83" s="19">
        <f>ROUND(Source!AJ123*Source!I123,0)</f>
        <v>0</v>
      </c>
      <c r="GY83" s="19"/>
      <c r="GZ83" s="19"/>
      <c r="HA83" s="19"/>
      <c r="HB83" s="19">
        <f>T83</f>
        <v>1347</v>
      </c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</row>
    <row r="84" spans="1:255" x14ac:dyDescent="0.2">
      <c r="A84" s="149"/>
      <c r="B84" s="150" t="s">
        <v>572</v>
      </c>
      <c r="C84" s="150" t="s">
        <v>580</v>
      </c>
      <c r="D84" s="151"/>
      <c r="E84" s="151"/>
      <c r="F84" s="151"/>
      <c r="G84" s="151"/>
      <c r="H84" s="151"/>
      <c r="I84" s="151"/>
      <c r="J84" s="151"/>
      <c r="K84" s="152"/>
    </row>
    <row r="85" spans="1:255" x14ac:dyDescent="0.2">
      <c r="A85" s="74">
        <v>3.9</v>
      </c>
      <c r="B85" s="81" t="s">
        <v>153</v>
      </c>
      <c r="C85" s="75" t="s">
        <v>198</v>
      </c>
      <c r="D85" s="76" t="s">
        <v>79</v>
      </c>
      <c r="E85" s="77">
        <f>Source!I125</f>
        <v>16</v>
      </c>
      <c r="F85" s="78">
        <v>26.18</v>
      </c>
      <c r="G85" s="148"/>
      <c r="H85" s="78">
        <f>Source!AC125</f>
        <v>26.18</v>
      </c>
      <c r="I85" s="79">
        <f>T85</f>
        <v>419</v>
      </c>
      <c r="J85" s="148">
        <v>7.5</v>
      </c>
      <c r="K85" s="80">
        <f>U85</f>
        <v>3142</v>
      </c>
      <c r="O85" s="19"/>
      <c r="P85" s="19"/>
      <c r="Q85" s="19"/>
      <c r="R85" s="19"/>
      <c r="S85" s="19"/>
      <c r="T85" s="19">
        <f>ROUND(Source!AC125*Source!AW125*Source!I125,0)</f>
        <v>419</v>
      </c>
      <c r="U85" s="19">
        <f>Source!P125</f>
        <v>3142</v>
      </c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>
        <f>T85</f>
        <v>419</v>
      </c>
      <c r="GK85" s="19"/>
      <c r="GL85" s="19"/>
      <c r="GM85" s="19"/>
      <c r="GN85" s="19">
        <f>T85</f>
        <v>419</v>
      </c>
      <c r="GO85" s="19"/>
      <c r="GP85" s="19">
        <f>T85</f>
        <v>419</v>
      </c>
      <c r="GQ85" s="19">
        <f>T85</f>
        <v>419</v>
      </c>
      <c r="GR85" s="19"/>
      <c r="GS85" s="19">
        <f>T85</f>
        <v>419</v>
      </c>
      <c r="GT85" s="19"/>
      <c r="GU85" s="19"/>
      <c r="GV85" s="19"/>
      <c r="GW85" s="19">
        <f>ROUND(Source!AG125*Source!I125,0)</f>
        <v>0</v>
      </c>
      <c r="GX85" s="19">
        <f>ROUND(Source!AJ125*Source!I125,0)</f>
        <v>0</v>
      </c>
      <c r="GY85" s="19"/>
      <c r="GZ85" s="19"/>
      <c r="HA85" s="19"/>
      <c r="HB85" s="19">
        <f>T85</f>
        <v>419</v>
      </c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  <c r="IM85" s="19"/>
      <c r="IN85" s="19"/>
      <c r="IO85" s="19"/>
      <c r="IP85" s="19"/>
      <c r="IQ85" s="19"/>
      <c r="IR85" s="19"/>
      <c r="IS85" s="19"/>
      <c r="IT85" s="19"/>
      <c r="IU85" s="19"/>
    </row>
    <row r="86" spans="1:255" x14ac:dyDescent="0.2">
      <c r="A86" s="149"/>
      <c r="B86" s="150" t="s">
        <v>572</v>
      </c>
      <c r="C86" s="150" t="s">
        <v>581</v>
      </c>
      <c r="D86" s="151"/>
      <c r="E86" s="151"/>
      <c r="F86" s="151"/>
      <c r="G86" s="151"/>
      <c r="H86" s="151"/>
      <c r="I86" s="151"/>
      <c r="J86" s="151"/>
      <c r="K86" s="152"/>
    </row>
    <row r="87" spans="1:255" ht="48" x14ac:dyDescent="0.2">
      <c r="A87" s="74">
        <v>3.1</v>
      </c>
      <c r="B87" s="81" t="s">
        <v>153</v>
      </c>
      <c r="C87" s="75" t="s">
        <v>203</v>
      </c>
      <c r="D87" s="76" t="s">
        <v>204</v>
      </c>
      <c r="E87" s="77">
        <f>Source!I127</f>
        <v>10</v>
      </c>
      <c r="F87" s="78">
        <v>140.6</v>
      </c>
      <c r="G87" s="148"/>
      <c r="H87" s="78">
        <f>Source!AC127</f>
        <v>140.6</v>
      </c>
      <c r="I87" s="79">
        <f>T87</f>
        <v>1406</v>
      </c>
      <c r="J87" s="148">
        <v>7.5</v>
      </c>
      <c r="K87" s="80">
        <f>U87</f>
        <v>10545</v>
      </c>
      <c r="O87" s="19"/>
      <c r="P87" s="19"/>
      <c r="Q87" s="19"/>
      <c r="R87" s="19"/>
      <c r="S87" s="19"/>
      <c r="T87" s="19">
        <f>ROUND(Source!AC127*Source!AW127*Source!I127,0)</f>
        <v>1406</v>
      </c>
      <c r="U87" s="19">
        <f>Source!P127</f>
        <v>10545</v>
      </c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>
        <f>T87</f>
        <v>1406</v>
      </c>
      <c r="GK87" s="19"/>
      <c r="GL87" s="19"/>
      <c r="GM87" s="19"/>
      <c r="GN87" s="19">
        <f>T87</f>
        <v>1406</v>
      </c>
      <c r="GO87" s="19"/>
      <c r="GP87" s="19">
        <f>T87</f>
        <v>1406</v>
      </c>
      <c r="GQ87" s="19">
        <f>T87</f>
        <v>1406</v>
      </c>
      <c r="GR87" s="19"/>
      <c r="GS87" s="19">
        <f>T87</f>
        <v>1406</v>
      </c>
      <c r="GT87" s="19"/>
      <c r="GU87" s="19"/>
      <c r="GV87" s="19"/>
      <c r="GW87" s="19">
        <f>ROUND(Source!AG127*Source!I127,0)</f>
        <v>0</v>
      </c>
      <c r="GX87" s="19">
        <f>ROUND(Source!AJ127*Source!I127,0)</f>
        <v>0</v>
      </c>
      <c r="GY87" s="19"/>
      <c r="GZ87" s="19"/>
      <c r="HA87" s="19"/>
      <c r="HB87" s="19">
        <f>T87</f>
        <v>1406</v>
      </c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  <c r="IM87" s="19"/>
      <c r="IN87" s="19"/>
      <c r="IO87" s="19"/>
      <c r="IP87" s="19"/>
      <c r="IQ87" s="19"/>
      <c r="IR87" s="19"/>
      <c r="IS87" s="19"/>
      <c r="IT87" s="19"/>
      <c r="IU87" s="19"/>
    </row>
    <row r="88" spans="1:255" x14ac:dyDescent="0.2">
      <c r="A88" s="149"/>
      <c r="B88" s="150" t="s">
        <v>572</v>
      </c>
      <c r="C88" s="150" t="s">
        <v>582</v>
      </c>
      <c r="D88" s="151"/>
      <c r="E88" s="151"/>
      <c r="F88" s="151"/>
      <c r="G88" s="151"/>
      <c r="H88" s="151"/>
      <c r="I88" s="151"/>
      <c r="J88" s="151"/>
      <c r="K88" s="152"/>
    </row>
    <row r="89" spans="1:255" x14ac:dyDescent="0.2">
      <c r="A89" s="74">
        <v>3.11</v>
      </c>
      <c r="B89" s="81" t="s">
        <v>153</v>
      </c>
      <c r="C89" s="75" t="s">
        <v>209</v>
      </c>
      <c r="D89" s="76" t="s">
        <v>79</v>
      </c>
      <c r="E89" s="77">
        <f>Source!I129</f>
        <v>200</v>
      </c>
      <c r="F89" s="78">
        <v>2.91</v>
      </c>
      <c r="G89" s="148"/>
      <c r="H89" s="78">
        <f>Source!AC129</f>
        <v>2.91</v>
      </c>
      <c r="I89" s="79">
        <f>T89</f>
        <v>582</v>
      </c>
      <c r="J89" s="148">
        <v>7.5</v>
      </c>
      <c r="K89" s="80">
        <f>U89</f>
        <v>4365</v>
      </c>
      <c r="O89" s="19"/>
      <c r="P89" s="19"/>
      <c r="Q89" s="19"/>
      <c r="R89" s="19"/>
      <c r="S89" s="19"/>
      <c r="T89" s="19">
        <f>ROUND(Source!AC129*Source!AW129*Source!I129,0)</f>
        <v>582</v>
      </c>
      <c r="U89" s="19">
        <f>Source!P129</f>
        <v>4365</v>
      </c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>
        <f>T89</f>
        <v>582</v>
      </c>
      <c r="GK89" s="19"/>
      <c r="GL89" s="19"/>
      <c r="GM89" s="19"/>
      <c r="GN89" s="19">
        <f>T89</f>
        <v>582</v>
      </c>
      <c r="GO89" s="19"/>
      <c r="GP89" s="19">
        <f>T89</f>
        <v>582</v>
      </c>
      <c r="GQ89" s="19">
        <f>T89</f>
        <v>582</v>
      </c>
      <c r="GR89" s="19"/>
      <c r="GS89" s="19">
        <f>T89</f>
        <v>582</v>
      </c>
      <c r="GT89" s="19"/>
      <c r="GU89" s="19"/>
      <c r="GV89" s="19"/>
      <c r="GW89" s="19">
        <f>ROUND(Source!AG129*Source!I129,0)</f>
        <v>0</v>
      </c>
      <c r="GX89" s="19">
        <f>ROUND(Source!AJ129*Source!I129,0)</f>
        <v>0</v>
      </c>
      <c r="GY89" s="19"/>
      <c r="GZ89" s="19"/>
      <c r="HA89" s="19"/>
      <c r="HB89" s="19">
        <f>T89</f>
        <v>582</v>
      </c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  <c r="II89" s="19"/>
      <c r="IJ89" s="19"/>
      <c r="IK89" s="19"/>
      <c r="IL89" s="19"/>
      <c r="IM89" s="19"/>
      <c r="IN89" s="19"/>
      <c r="IO89" s="19"/>
      <c r="IP89" s="19"/>
      <c r="IQ89" s="19"/>
      <c r="IR89" s="19"/>
      <c r="IS89" s="19"/>
      <c r="IT89" s="19"/>
      <c r="IU89" s="19"/>
    </row>
    <row r="90" spans="1:255" ht="13.5" thickBot="1" x14ac:dyDescent="0.25">
      <c r="A90" s="153"/>
      <c r="B90" s="154" t="s">
        <v>572</v>
      </c>
      <c r="C90" s="154" t="s">
        <v>583</v>
      </c>
      <c r="D90" s="155"/>
      <c r="E90" s="155"/>
      <c r="F90" s="155"/>
      <c r="G90" s="155"/>
      <c r="H90" s="155"/>
      <c r="I90" s="155"/>
      <c r="J90" s="155"/>
      <c r="K90" s="156"/>
    </row>
    <row r="91" spans="1:255" x14ac:dyDescent="0.2">
      <c r="A91" s="66"/>
      <c r="B91" s="65"/>
      <c r="C91" s="65"/>
      <c r="D91" s="65"/>
      <c r="E91" s="65"/>
      <c r="F91" s="65"/>
      <c r="G91" s="65"/>
      <c r="H91" s="96">
        <f>R91</f>
        <v>37552</v>
      </c>
      <c r="I91" s="97"/>
      <c r="J91" s="96">
        <f>S91</f>
        <v>323745</v>
      </c>
      <c r="K91" s="98"/>
      <c r="O91" s="19"/>
      <c r="P91" s="19"/>
      <c r="Q91" s="19"/>
      <c r="R91" s="19">
        <f>SUM(T62:T90)</f>
        <v>37552</v>
      </c>
      <c r="S91" s="19">
        <f>SUM(U62:U90)</f>
        <v>323745</v>
      </c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>
        <f>R91</f>
        <v>37552</v>
      </c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19"/>
      <c r="IL91" s="19"/>
      <c r="IM91" s="19"/>
      <c r="IN91" s="19"/>
      <c r="IO91" s="19"/>
      <c r="IP91" s="19"/>
      <c r="IQ91" s="19"/>
      <c r="IR91" s="19"/>
      <c r="IS91" s="19"/>
      <c r="IT91" s="19"/>
      <c r="IU91" s="19"/>
    </row>
    <row r="92" spans="1:255" ht="24" x14ac:dyDescent="0.2">
      <c r="A92" s="74">
        <v>4</v>
      </c>
      <c r="B92" s="81" t="s">
        <v>289</v>
      </c>
      <c r="C92" s="75" t="s">
        <v>290</v>
      </c>
      <c r="D92" s="76" t="s">
        <v>17</v>
      </c>
      <c r="E92" s="77">
        <v>14</v>
      </c>
      <c r="F92" s="78">
        <f>Source!AK181</f>
        <v>152.85</v>
      </c>
      <c r="G92" s="146" t="s">
        <v>6</v>
      </c>
      <c r="H92" s="78">
        <f>Source!AB181</f>
        <v>120</v>
      </c>
      <c r="I92" s="79"/>
      <c r="J92" s="147"/>
      <c r="K92" s="80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  <c r="HZ92" s="19"/>
      <c r="IA92" s="19"/>
      <c r="IB92" s="19"/>
      <c r="IC92" s="19"/>
      <c r="ID92" s="19"/>
      <c r="IE92" s="19"/>
      <c r="IF92" s="19"/>
      <c r="IG92" s="19"/>
      <c r="IH92" s="19"/>
      <c r="II92" s="19"/>
      <c r="IJ92" s="19"/>
      <c r="IK92" s="19"/>
      <c r="IL92" s="19"/>
      <c r="IM92" s="19"/>
      <c r="IN92" s="19"/>
      <c r="IO92" s="19"/>
      <c r="IP92" s="19"/>
      <c r="IQ92" s="19"/>
      <c r="IR92" s="19"/>
      <c r="IS92" s="19"/>
      <c r="IT92" s="19"/>
      <c r="IU92" s="19"/>
    </row>
    <row r="93" spans="1:255" x14ac:dyDescent="0.2">
      <c r="A93" s="51"/>
      <c r="B93" s="48"/>
      <c r="C93" s="48" t="s">
        <v>561</v>
      </c>
      <c r="D93" s="49"/>
      <c r="E93" s="50"/>
      <c r="F93" s="52">
        <v>6.85</v>
      </c>
      <c r="G93" s="145"/>
      <c r="H93" s="52">
        <f>Source!AF181</f>
        <v>6.85</v>
      </c>
      <c r="I93" s="53">
        <f>T93</f>
        <v>96</v>
      </c>
      <c r="J93" s="145">
        <v>18.3</v>
      </c>
      <c r="K93" s="54">
        <f>U93</f>
        <v>1755</v>
      </c>
      <c r="O93" s="19"/>
      <c r="P93" s="19"/>
      <c r="Q93" s="19"/>
      <c r="R93" s="19"/>
      <c r="S93" s="19"/>
      <c r="T93" s="19">
        <f>ROUND(Source!AF181*Source!AV181*Source!I181,0)</f>
        <v>96</v>
      </c>
      <c r="U93" s="19">
        <f>Source!S181</f>
        <v>1755</v>
      </c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>
        <f>T93</f>
        <v>96</v>
      </c>
      <c r="GK93" s="19">
        <f>T93</f>
        <v>96</v>
      </c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>
        <f>T93</f>
        <v>96</v>
      </c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19"/>
      <c r="IL93" s="19"/>
      <c r="IM93" s="19"/>
      <c r="IN93" s="19"/>
      <c r="IO93" s="19"/>
      <c r="IP93" s="19"/>
      <c r="IQ93" s="19"/>
      <c r="IR93" s="19"/>
      <c r="IS93" s="19"/>
      <c r="IT93" s="19"/>
      <c r="IU93" s="19"/>
    </row>
    <row r="94" spans="1:255" x14ac:dyDescent="0.2">
      <c r="A94" s="60"/>
      <c r="B94" s="56"/>
      <c r="C94" s="56" t="s">
        <v>562</v>
      </c>
      <c r="D94" s="57"/>
      <c r="E94" s="58"/>
      <c r="F94" s="62">
        <v>113.15</v>
      </c>
      <c r="G94" s="59"/>
      <c r="H94" s="62">
        <f>Source!AD181</f>
        <v>113.15</v>
      </c>
      <c r="I94" s="63">
        <f>T94</f>
        <v>1584</v>
      </c>
      <c r="J94" s="59">
        <v>12.5</v>
      </c>
      <c r="K94" s="64">
        <f>U94</f>
        <v>19801</v>
      </c>
      <c r="O94" s="19"/>
      <c r="P94" s="19"/>
      <c r="Q94" s="19"/>
      <c r="R94" s="19"/>
      <c r="S94" s="19"/>
      <c r="T94" s="19">
        <f>ROUND(Source!AD181*Source!AV181*Source!I181,0)</f>
        <v>1584</v>
      </c>
      <c r="U94" s="19">
        <f>Source!Q181</f>
        <v>19801</v>
      </c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>
        <f>T94</f>
        <v>1584</v>
      </c>
      <c r="GK94" s="19"/>
      <c r="GL94" s="19">
        <f>T94</f>
        <v>1584</v>
      </c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>
        <f>T94</f>
        <v>1584</v>
      </c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19"/>
      <c r="IL94" s="19"/>
      <c r="IM94" s="19"/>
      <c r="IN94" s="19"/>
      <c r="IO94" s="19"/>
      <c r="IP94" s="19"/>
      <c r="IQ94" s="19"/>
      <c r="IR94" s="19"/>
      <c r="IS94" s="19"/>
      <c r="IT94" s="19"/>
      <c r="IU94" s="19"/>
    </row>
    <row r="95" spans="1:255" x14ac:dyDescent="0.2">
      <c r="A95" s="60"/>
      <c r="B95" s="56"/>
      <c r="C95" s="56" t="s">
        <v>563</v>
      </c>
      <c r="D95" s="57"/>
      <c r="E95" s="58"/>
      <c r="F95" s="62">
        <v>6.14</v>
      </c>
      <c r="G95" s="59"/>
      <c r="H95" s="62">
        <f>Source!AE181</f>
        <v>6.14</v>
      </c>
      <c r="I95" s="63">
        <f>GM95</f>
        <v>86</v>
      </c>
      <c r="J95" s="59">
        <v>18.3</v>
      </c>
      <c r="K95" s="64">
        <f>Source!R181</f>
        <v>1573</v>
      </c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>
        <f>ROUND(Source!AE181*Source!AV181*Source!I181,0)</f>
        <v>86</v>
      </c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  <c r="IH95" s="19"/>
      <c r="II95" s="19"/>
      <c r="IJ95" s="19"/>
      <c r="IK95" s="19"/>
      <c r="IL95" s="19"/>
      <c r="IM95" s="19"/>
      <c r="IN95" s="19"/>
      <c r="IO95" s="19"/>
      <c r="IP95" s="19"/>
      <c r="IQ95" s="19"/>
      <c r="IR95" s="19"/>
      <c r="IS95" s="19"/>
      <c r="IT95" s="19"/>
      <c r="IU95" s="19"/>
    </row>
    <row r="96" spans="1:255" x14ac:dyDescent="0.2">
      <c r="A96" s="60"/>
      <c r="B96" s="56"/>
      <c r="C96" s="56" t="s">
        <v>564</v>
      </c>
      <c r="D96" s="57"/>
      <c r="E96" s="58">
        <v>105</v>
      </c>
      <c r="F96" s="63" t="s">
        <v>565</v>
      </c>
      <c r="G96" s="59"/>
      <c r="H96" s="62">
        <f>ROUND((Source!AF181*Source!AV181+Source!AE181*Source!AV181)*(Source!FX181)/100,2)</f>
        <v>13.64</v>
      </c>
      <c r="I96" s="63">
        <f>T96</f>
        <v>191</v>
      </c>
      <c r="J96" s="59" t="s">
        <v>566</v>
      </c>
      <c r="K96" s="64">
        <f>U96</f>
        <v>2962</v>
      </c>
      <c r="O96" s="19"/>
      <c r="P96" s="19"/>
      <c r="Q96" s="19"/>
      <c r="R96" s="19"/>
      <c r="S96" s="19"/>
      <c r="T96" s="19">
        <f>ROUND((ROUND(Source!AF181*Source!AV181*Source!I181,0)+ROUND(Source!AE181*Source!AV181*Source!I181,0))*(Source!FX181)/100,0)</f>
        <v>191</v>
      </c>
      <c r="U96" s="19">
        <f>Source!X181</f>
        <v>2962</v>
      </c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>
        <f>T96</f>
        <v>191</v>
      </c>
      <c r="GZ96" s="19"/>
      <c r="HA96" s="19"/>
      <c r="HB96" s="19">
        <f>T96</f>
        <v>191</v>
      </c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  <c r="IM96" s="19"/>
      <c r="IN96" s="19"/>
      <c r="IO96" s="19"/>
      <c r="IP96" s="19"/>
      <c r="IQ96" s="19"/>
      <c r="IR96" s="19"/>
      <c r="IS96" s="19"/>
      <c r="IT96" s="19"/>
      <c r="IU96" s="19"/>
    </row>
    <row r="97" spans="1:255" x14ac:dyDescent="0.2">
      <c r="A97" s="60"/>
      <c r="B97" s="56"/>
      <c r="C97" s="56" t="s">
        <v>567</v>
      </c>
      <c r="D97" s="57"/>
      <c r="E97" s="58">
        <v>60</v>
      </c>
      <c r="F97" s="63" t="s">
        <v>565</v>
      </c>
      <c r="G97" s="59"/>
      <c r="H97" s="62">
        <f>ROUND((Source!AF181*Source!AV181+Source!AE181*Source!AV181)*(Source!FY181)/100,2)</f>
        <v>7.79</v>
      </c>
      <c r="I97" s="63">
        <f>T97</f>
        <v>109</v>
      </c>
      <c r="J97" s="59" t="s">
        <v>568</v>
      </c>
      <c r="K97" s="64">
        <f>U97</f>
        <v>1597</v>
      </c>
      <c r="O97" s="19"/>
      <c r="P97" s="19"/>
      <c r="Q97" s="19"/>
      <c r="R97" s="19"/>
      <c r="S97" s="19"/>
      <c r="T97" s="19">
        <f>ROUND((ROUND(Source!AF181*Source!AV181*Source!I181,0)+ROUND(Source!AE181*Source!AV181*Source!I181,0))*(Source!FY181)/100,0)</f>
        <v>109</v>
      </c>
      <c r="U97" s="19">
        <f>Source!Y181</f>
        <v>1597</v>
      </c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>
        <f>T97</f>
        <v>109</v>
      </c>
      <c r="HA97" s="19"/>
      <c r="HB97" s="19">
        <f>T97</f>
        <v>109</v>
      </c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  <c r="IS97" s="19"/>
      <c r="IT97" s="19"/>
      <c r="IU97" s="19"/>
    </row>
    <row r="98" spans="1:255" x14ac:dyDescent="0.2">
      <c r="A98" s="60"/>
      <c r="B98" s="56"/>
      <c r="C98" s="56" t="s">
        <v>569</v>
      </c>
      <c r="D98" s="57" t="s">
        <v>570</v>
      </c>
      <c r="E98" s="58">
        <v>0.81</v>
      </c>
      <c r="F98" s="59"/>
      <c r="G98" s="59"/>
      <c r="H98" s="59">
        <f>ROUND(Source!AH181,2)</f>
        <v>0.81</v>
      </c>
      <c r="I98" s="62">
        <f>Source!U181</f>
        <v>11.34</v>
      </c>
      <c r="J98" s="59"/>
      <c r="K98" s="61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  <c r="II98" s="19"/>
      <c r="IJ98" s="19"/>
      <c r="IK98" s="19"/>
      <c r="IL98" s="19"/>
      <c r="IM98" s="19"/>
      <c r="IN98" s="19"/>
      <c r="IO98" s="19"/>
      <c r="IP98" s="19"/>
      <c r="IQ98" s="19"/>
      <c r="IR98" s="19"/>
      <c r="IS98" s="19"/>
      <c r="IT98" s="19"/>
      <c r="IU98" s="19"/>
    </row>
    <row r="99" spans="1:255" x14ac:dyDescent="0.2">
      <c r="A99" s="74">
        <v>4.0999999999999996</v>
      </c>
      <c r="B99" s="81" t="s">
        <v>153</v>
      </c>
      <c r="C99" s="75" t="s">
        <v>294</v>
      </c>
      <c r="D99" s="76" t="s">
        <v>79</v>
      </c>
      <c r="E99" s="77">
        <f>Source!I183</f>
        <v>14</v>
      </c>
      <c r="F99" s="78">
        <v>52.84</v>
      </c>
      <c r="G99" s="148"/>
      <c r="H99" s="78">
        <f>Source!AC183</f>
        <v>52.84</v>
      </c>
      <c r="I99" s="79">
        <f>T99</f>
        <v>740</v>
      </c>
      <c r="J99" s="148">
        <v>7.5</v>
      </c>
      <c r="K99" s="80">
        <f>U99</f>
        <v>5548</v>
      </c>
      <c r="O99" s="19"/>
      <c r="P99" s="19"/>
      <c r="Q99" s="19"/>
      <c r="R99" s="19"/>
      <c r="S99" s="19"/>
      <c r="T99" s="19">
        <f>ROUND(Source!AC183*Source!AW183*Source!I183,0)</f>
        <v>740</v>
      </c>
      <c r="U99" s="19">
        <f>Source!P183</f>
        <v>5548</v>
      </c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>
        <f>T99</f>
        <v>740</v>
      </c>
      <c r="GK99" s="19"/>
      <c r="GL99" s="19"/>
      <c r="GM99" s="19"/>
      <c r="GN99" s="19">
        <f>T99</f>
        <v>740</v>
      </c>
      <c r="GO99" s="19"/>
      <c r="GP99" s="19">
        <f>T99</f>
        <v>740</v>
      </c>
      <c r="GQ99" s="19">
        <f>T99</f>
        <v>740</v>
      </c>
      <c r="GR99" s="19"/>
      <c r="GS99" s="19">
        <f>T99</f>
        <v>740</v>
      </c>
      <c r="GT99" s="19"/>
      <c r="GU99" s="19"/>
      <c r="GV99" s="19"/>
      <c r="GW99" s="19">
        <f>ROUND(Source!AG183*Source!I183,0)</f>
        <v>0</v>
      </c>
      <c r="GX99" s="19">
        <f>ROUND(Source!AJ183*Source!I183,0)</f>
        <v>0</v>
      </c>
      <c r="GY99" s="19"/>
      <c r="GZ99" s="19"/>
      <c r="HA99" s="19"/>
      <c r="HB99" s="19">
        <f>T99</f>
        <v>740</v>
      </c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  <c r="IH99" s="19"/>
      <c r="II99" s="19"/>
      <c r="IJ99" s="19"/>
      <c r="IK99" s="19"/>
      <c r="IL99" s="19"/>
      <c r="IM99" s="19"/>
      <c r="IN99" s="19"/>
      <c r="IO99" s="19"/>
      <c r="IP99" s="19"/>
      <c r="IQ99" s="19"/>
      <c r="IR99" s="19"/>
      <c r="IS99" s="19"/>
      <c r="IT99" s="19"/>
      <c r="IU99" s="19"/>
    </row>
    <row r="100" spans="1:255" x14ac:dyDescent="0.2">
      <c r="A100" s="149"/>
      <c r="B100" s="150" t="s">
        <v>572</v>
      </c>
      <c r="C100" s="150" t="s">
        <v>584</v>
      </c>
      <c r="D100" s="151"/>
      <c r="E100" s="151"/>
      <c r="F100" s="151"/>
      <c r="G100" s="151"/>
      <c r="H100" s="151"/>
      <c r="I100" s="151"/>
      <c r="J100" s="151"/>
      <c r="K100" s="152"/>
    </row>
    <row r="101" spans="1:255" x14ac:dyDescent="0.2">
      <c r="A101" s="74">
        <v>4.2</v>
      </c>
      <c r="B101" s="81" t="s">
        <v>153</v>
      </c>
      <c r="C101" s="75" t="s">
        <v>299</v>
      </c>
      <c r="D101" s="76" t="s">
        <v>58</v>
      </c>
      <c r="E101" s="77">
        <f>Source!I185</f>
        <v>35</v>
      </c>
      <c r="F101" s="78">
        <v>5.86</v>
      </c>
      <c r="G101" s="148"/>
      <c r="H101" s="78">
        <f>Source!AC185</f>
        <v>5.86</v>
      </c>
      <c r="I101" s="79">
        <f>T101</f>
        <v>205</v>
      </c>
      <c r="J101" s="148">
        <v>7.5</v>
      </c>
      <c r="K101" s="80">
        <f>U101</f>
        <v>1538</v>
      </c>
      <c r="O101" s="19"/>
      <c r="P101" s="19"/>
      <c r="Q101" s="19"/>
      <c r="R101" s="19"/>
      <c r="S101" s="19"/>
      <c r="T101" s="19">
        <f>ROUND(Source!AC185*Source!AW185*Source!I185,0)</f>
        <v>205</v>
      </c>
      <c r="U101" s="19">
        <f>Source!P185</f>
        <v>1538</v>
      </c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>
        <f>T101</f>
        <v>205</v>
      </c>
      <c r="GK101" s="19"/>
      <c r="GL101" s="19"/>
      <c r="GM101" s="19"/>
      <c r="GN101" s="19">
        <f>T101</f>
        <v>205</v>
      </c>
      <c r="GO101" s="19"/>
      <c r="GP101" s="19">
        <f>T101</f>
        <v>205</v>
      </c>
      <c r="GQ101" s="19">
        <f>T101</f>
        <v>205</v>
      </c>
      <c r="GR101" s="19"/>
      <c r="GS101" s="19">
        <f>T101</f>
        <v>205</v>
      </c>
      <c r="GT101" s="19"/>
      <c r="GU101" s="19"/>
      <c r="GV101" s="19"/>
      <c r="GW101" s="19">
        <f>ROUND(Source!AG185*Source!I185,0)</f>
        <v>0</v>
      </c>
      <c r="GX101" s="19">
        <f>ROUND(Source!AJ185*Source!I185,0)</f>
        <v>0</v>
      </c>
      <c r="GY101" s="19"/>
      <c r="GZ101" s="19"/>
      <c r="HA101" s="19"/>
      <c r="HB101" s="19">
        <f>T101</f>
        <v>205</v>
      </c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  <c r="IM101" s="19"/>
      <c r="IN101" s="19"/>
      <c r="IO101" s="19"/>
      <c r="IP101" s="19"/>
      <c r="IQ101" s="19"/>
      <c r="IR101" s="19"/>
      <c r="IS101" s="19"/>
      <c r="IT101" s="19"/>
      <c r="IU101" s="19"/>
    </row>
    <row r="102" spans="1:255" ht="13.5" thickBot="1" x14ac:dyDescent="0.25">
      <c r="A102" s="153"/>
      <c r="B102" s="154" t="s">
        <v>572</v>
      </c>
      <c r="C102" s="154" t="s">
        <v>585</v>
      </c>
      <c r="D102" s="155"/>
      <c r="E102" s="155"/>
      <c r="F102" s="155"/>
      <c r="G102" s="155"/>
      <c r="H102" s="155"/>
      <c r="I102" s="155"/>
      <c r="J102" s="155"/>
      <c r="K102" s="156"/>
    </row>
    <row r="103" spans="1:255" x14ac:dyDescent="0.2">
      <c r="A103" s="66"/>
      <c r="B103" s="65"/>
      <c r="C103" s="65"/>
      <c r="D103" s="65"/>
      <c r="E103" s="65"/>
      <c r="F103" s="65"/>
      <c r="G103" s="65"/>
      <c r="H103" s="96">
        <f>R103</f>
        <v>2925</v>
      </c>
      <c r="I103" s="97"/>
      <c r="J103" s="96">
        <f>S103</f>
        <v>33201</v>
      </c>
      <c r="K103" s="98"/>
      <c r="O103" s="19"/>
      <c r="P103" s="19"/>
      <c r="Q103" s="19"/>
      <c r="R103" s="19">
        <f>SUM(T92:T102)</f>
        <v>2925</v>
      </c>
      <c r="S103" s="19">
        <f>SUM(U92:U102)</f>
        <v>33201</v>
      </c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>
        <f>R103</f>
        <v>2925</v>
      </c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T103" s="19"/>
      <c r="HU103" s="19"/>
      <c r="HV103" s="19"/>
      <c r="HW103" s="19"/>
      <c r="HX103" s="19"/>
      <c r="HY103" s="19"/>
      <c r="HZ103" s="19"/>
      <c r="IA103" s="19"/>
      <c r="IB103" s="19"/>
      <c r="IC103" s="19"/>
      <c r="ID103" s="19"/>
      <c r="IE103" s="19"/>
      <c r="IF103" s="19"/>
      <c r="IG103" s="19"/>
      <c r="IH103" s="19"/>
      <c r="II103" s="19"/>
      <c r="IJ103" s="19"/>
      <c r="IK103" s="19"/>
      <c r="IL103" s="19"/>
      <c r="IM103" s="19"/>
      <c r="IN103" s="19"/>
      <c r="IO103" s="19"/>
      <c r="IP103" s="19"/>
      <c r="IQ103" s="19"/>
      <c r="IR103" s="19"/>
      <c r="IS103" s="19"/>
      <c r="IT103" s="19"/>
      <c r="IU103" s="19"/>
    </row>
    <row r="104" spans="1:255" ht="36" x14ac:dyDescent="0.2">
      <c r="A104" s="74">
        <v>5</v>
      </c>
      <c r="B104" s="81" t="s">
        <v>303</v>
      </c>
      <c r="C104" s="75" t="s">
        <v>304</v>
      </c>
      <c r="D104" s="76" t="s">
        <v>17</v>
      </c>
      <c r="E104" s="77">
        <v>1</v>
      </c>
      <c r="F104" s="78">
        <f>Source!AK187</f>
        <v>10.5</v>
      </c>
      <c r="G104" s="146" t="s">
        <v>6</v>
      </c>
      <c r="H104" s="78">
        <f>Source!AB187</f>
        <v>10.5</v>
      </c>
      <c r="I104" s="79"/>
      <c r="J104" s="147"/>
      <c r="K104" s="80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/>
      <c r="GK104" s="19"/>
      <c r="GL104" s="19"/>
      <c r="GM104" s="19"/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  <c r="GX104" s="19"/>
      <c r="GY104" s="19"/>
      <c r="GZ104" s="19"/>
      <c r="HA104" s="19"/>
      <c r="HB104" s="19"/>
      <c r="HC104" s="19"/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  <c r="HQ104" s="19"/>
      <c r="HR104" s="19"/>
      <c r="HS104" s="19"/>
      <c r="HT104" s="19"/>
      <c r="HU104" s="19"/>
      <c r="HV104" s="19"/>
      <c r="HW104" s="19"/>
      <c r="HX104" s="19"/>
      <c r="HY104" s="19"/>
      <c r="HZ104" s="19"/>
      <c r="IA104" s="19"/>
      <c r="IB104" s="19"/>
      <c r="IC104" s="19"/>
      <c r="ID104" s="19"/>
      <c r="IE104" s="19"/>
      <c r="IF104" s="19"/>
      <c r="IG104" s="19"/>
      <c r="IH104" s="19"/>
      <c r="II104" s="19"/>
      <c r="IJ104" s="19"/>
      <c r="IK104" s="19"/>
      <c r="IL104" s="19"/>
      <c r="IM104" s="19"/>
      <c r="IN104" s="19"/>
      <c r="IO104" s="19"/>
      <c r="IP104" s="19"/>
      <c r="IQ104" s="19"/>
      <c r="IR104" s="19"/>
      <c r="IS104" s="19"/>
      <c r="IT104" s="19"/>
      <c r="IU104" s="19"/>
    </row>
    <row r="105" spans="1:255" x14ac:dyDescent="0.2">
      <c r="A105" s="51"/>
      <c r="B105" s="48"/>
      <c r="C105" s="48" t="s">
        <v>561</v>
      </c>
      <c r="D105" s="49"/>
      <c r="E105" s="50"/>
      <c r="F105" s="52">
        <v>10.5</v>
      </c>
      <c r="G105" s="145"/>
      <c r="H105" s="52">
        <f>Source!AF187</f>
        <v>10.5</v>
      </c>
      <c r="I105" s="53">
        <f>T105</f>
        <v>11</v>
      </c>
      <c r="J105" s="145">
        <v>18.3</v>
      </c>
      <c r="K105" s="54">
        <f>U105</f>
        <v>192</v>
      </c>
      <c r="O105" s="19"/>
      <c r="P105" s="19"/>
      <c r="Q105" s="19"/>
      <c r="R105" s="19"/>
      <c r="S105" s="19"/>
      <c r="T105" s="19">
        <f>ROUND(Source!AF187*Source!AV187*Source!I187,0)</f>
        <v>11</v>
      </c>
      <c r="U105" s="19">
        <f>Source!S187</f>
        <v>192</v>
      </c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>
        <f>T105</f>
        <v>11</v>
      </c>
      <c r="GK105" s="19">
        <f>T105</f>
        <v>11</v>
      </c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/>
      <c r="GZ105" s="19"/>
      <c r="HA105" s="19"/>
      <c r="HB105" s="19"/>
      <c r="HC105" s="19"/>
      <c r="HD105" s="19"/>
      <c r="HE105" s="19">
        <f>T105</f>
        <v>11</v>
      </c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  <c r="HQ105" s="19"/>
      <c r="HR105" s="19"/>
      <c r="HS105" s="19"/>
      <c r="HT105" s="19"/>
      <c r="HU105" s="19"/>
      <c r="HV105" s="19"/>
      <c r="HW105" s="19"/>
      <c r="HX105" s="19"/>
      <c r="HY105" s="19"/>
      <c r="HZ105" s="19"/>
      <c r="IA105" s="19"/>
      <c r="IB105" s="19"/>
      <c r="IC105" s="19"/>
      <c r="ID105" s="19"/>
      <c r="IE105" s="19"/>
      <c r="IF105" s="19"/>
      <c r="IG105" s="19"/>
      <c r="IH105" s="19"/>
      <c r="II105" s="19"/>
      <c r="IJ105" s="19"/>
      <c r="IK105" s="19"/>
      <c r="IL105" s="19"/>
      <c r="IM105" s="19"/>
      <c r="IN105" s="19"/>
      <c r="IO105" s="19"/>
      <c r="IP105" s="19"/>
      <c r="IQ105" s="19"/>
      <c r="IR105" s="19"/>
      <c r="IS105" s="19"/>
      <c r="IT105" s="19"/>
      <c r="IU105" s="19"/>
    </row>
    <row r="106" spans="1:255" x14ac:dyDescent="0.2">
      <c r="A106" s="60"/>
      <c r="B106" s="56"/>
      <c r="C106" s="56" t="s">
        <v>564</v>
      </c>
      <c r="D106" s="57"/>
      <c r="E106" s="58">
        <v>65</v>
      </c>
      <c r="F106" s="63" t="s">
        <v>565</v>
      </c>
      <c r="G106" s="59"/>
      <c r="H106" s="62">
        <f>ROUND((Source!AF187*Source!AV187+Source!AE187*Source!AV187)*(Source!FX187)/100,2)</f>
        <v>6.83</v>
      </c>
      <c r="I106" s="63">
        <f>T106</f>
        <v>7</v>
      </c>
      <c r="J106" s="59" t="s">
        <v>586</v>
      </c>
      <c r="K106" s="64">
        <f>U106</f>
        <v>106</v>
      </c>
      <c r="O106" s="19"/>
      <c r="P106" s="19"/>
      <c r="Q106" s="19"/>
      <c r="R106" s="19"/>
      <c r="S106" s="19"/>
      <c r="T106" s="19">
        <f>ROUND((ROUND(Source!AF187*Source!AV187*Source!I187,0)+ROUND(Source!AE187*Source!AV187*Source!I187,0))*(Source!FX187)/100,0)</f>
        <v>7</v>
      </c>
      <c r="U106" s="19">
        <f>Source!X187</f>
        <v>106</v>
      </c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/>
      <c r="GK106" s="19"/>
      <c r="GL106" s="19"/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>
        <f>T106</f>
        <v>7</v>
      </c>
      <c r="GZ106" s="19"/>
      <c r="HA106" s="19"/>
      <c r="HB106" s="19"/>
      <c r="HC106" s="19"/>
      <c r="HD106" s="19"/>
      <c r="HE106" s="19">
        <f>T106</f>
        <v>7</v>
      </c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9"/>
      <c r="HQ106" s="19"/>
      <c r="HR106" s="19"/>
      <c r="HS106" s="19"/>
      <c r="HT106" s="19"/>
      <c r="HU106" s="19"/>
      <c r="HV106" s="19"/>
      <c r="HW106" s="19"/>
      <c r="HX106" s="19"/>
      <c r="HY106" s="19"/>
      <c r="HZ106" s="19"/>
      <c r="IA106" s="19"/>
      <c r="IB106" s="19"/>
      <c r="IC106" s="19"/>
      <c r="ID106" s="19"/>
      <c r="IE106" s="19"/>
      <c r="IF106" s="19"/>
      <c r="IG106" s="19"/>
      <c r="IH106" s="19"/>
      <c r="II106" s="19"/>
      <c r="IJ106" s="19"/>
      <c r="IK106" s="19"/>
      <c r="IL106" s="19"/>
      <c r="IM106" s="19"/>
      <c r="IN106" s="19"/>
      <c r="IO106" s="19"/>
      <c r="IP106" s="19"/>
      <c r="IQ106" s="19"/>
      <c r="IR106" s="19"/>
      <c r="IS106" s="19"/>
      <c r="IT106" s="19"/>
      <c r="IU106" s="19"/>
    </row>
    <row r="107" spans="1:255" x14ac:dyDescent="0.2">
      <c r="A107" s="60"/>
      <c r="B107" s="56"/>
      <c r="C107" s="56" t="s">
        <v>567</v>
      </c>
      <c r="D107" s="57"/>
      <c r="E107" s="58">
        <v>40</v>
      </c>
      <c r="F107" s="63" t="s">
        <v>565</v>
      </c>
      <c r="G107" s="59"/>
      <c r="H107" s="62">
        <f>ROUND((Source!AF187*Source!AV187+Source!AE187*Source!AV187)*(Source!FY187)/100,2)</f>
        <v>4.2</v>
      </c>
      <c r="I107" s="63">
        <f>T107</f>
        <v>4</v>
      </c>
      <c r="J107" s="59" t="s">
        <v>587</v>
      </c>
      <c r="K107" s="64">
        <f>U107</f>
        <v>61</v>
      </c>
      <c r="O107" s="19"/>
      <c r="P107" s="19"/>
      <c r="Q107" s="19"/>
      <c r="R107" s="19"/>
      <c r="S107" s="19"/>
      <c r="T107" s="19">
        <f>ROUND((ROUND(Source!AF187*Source!AV187*Source!I187,0)+ROUND(Source!AE187*Source!AV187*Source!I187,0))*(Source!FY187)/100,0)</f>
        <v>4</v>
      </c>
      <c r="U107" s="19">
        <f>Source!Y187</f>
        <v>61</v>
      </c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>
        <f>T107</f>
        <v>4</v>
      </c>
      <c r="HA107" s="19"/>
      <c r="HB107" s="19"/>
      <c r="HC107" s="19"/>
      <c r="HD107" s="19"/>
      <c r="HE107" s="19">
        <f>T107</f>
        <v>4</v>
      </c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  <c r="IA107" s="19"/>
      <c r="IB107" s="19"/>
      <c r="IC107" s="19"/>
      <c r="ID107" s="19"/>
      <c r="IE107" s="19"/>
      <c r="IF107" s="19"/>
      <c r="IG107" s="19"/>
      <c r="IH107" s="19"/>
      <c r="II107" s="19"/>
      <c r="IJ107" s="19"/>
      <c r="IK107" s="19"/>
      <c r="IL107" s="19"/>
      <c r="IM107" s="19"/>
      <c r="IN107" s="19"/>
      <c r="IO107" s="19"/>
      <c r="IP107" s="19"/>
      <c r="IQ107" s="19"/>
      <c r="IR107" s="19"/>
      <c r="IS107" s="19"/>
      <c r="IT107" s="19"/>
      <c r="IU107" s="19"/>
    </row>
    <row r="108" spans="1:255" ht="13.5" thickBot="1" x14ac:dyDescent="0.25">
      <c r="A108" s="67"/>
      <c r="B108" s="68"/>
      <c r="C108" s="68" t="s">
        <v>569</v>
      </c>
      <c r="D108" s="69" t="s">
        <v>570</v>
      </c>
      <c r="E108" s="70">
        <v>0.82</v>
      </c>
      <c r="F108" s="71"/>
      <c r="G108" s="71"/>
      <c r="H108" s="71">
        <f>ROUND(Source!AH187,2)</f>
        <v>0.82</v>
      </c>
      <c r="I108" s="72">
        <f>Source!U187</f>
        <v>0.82</v>
      </c>
      <c r="J108" s="71"/>
      <c r="K108" s="73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/>
      <c r="HA108" s="19"/>
      <c r="HB108" s="19"/>
      <c r="HC108" s="19"/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  <c r="HQ108" s="19"/>
      <c r="HR108" s="19"/>
      <c r="HS108" s="19"/>
      <c r="HT108" s="19"/>
      <c r="HU108" s="19"/>
      <c r="HV108" s="19"/>
      <c r="HW108" s="19"/>
      <c r="HX108" s="19"/>
      <c r="HY108" s="19"/>
      <c r="HZ108" s="19"/>
      <c r="IA108" s="19"/>
      <c r="IB108" s="19"/>
      <c r="IC108" s="19"/>
      <c r="ID108" s="19"/>
      <c r="IE108" s="19"/>
      <c r="IF108" s="19"/>
      <c r="IG108" s="19"/>
      <c r="IH108" s="19"/>
      <c r="II108" s="19"/>
      <c r="IJ108" s="19"/>
      <c r="IK108" s="19"/>
      <c r="IL108" s="19"/>
      <c r="IM108" s="19"/>
      <c r="IN108" s="19"/>
      <c r="IO108" s="19"/>
      <c r="IP108" s="19"/>
      <c r="IQ108" s="19"/>
      <c r="IR108" s="19"/>
      <c r="IS108" s="19"/>
      <c r="IT108" s="19"/>
      <c r="IU108" s="19"/>
    </row>
    <row r="109" spans="1:255" x14ac:dyDescent="0.2">
      <c r="A109" s="66"/>
      <c r="B109" s="65"/>
      <c r="C109" s="65"/>
      <c r="D109" s="65"/>
      <c r="E109" s="65"/>
      <c r="F109" s="65"/>
      <c r="G109" s="65"/>
      <c r="H109" s="96">
        <f>R109</f>
        <v>22</v>
      </c>
      <c r="I109" s="97"/>
      <c r="J109" s="96">
        <f>S109</f>
        <v>359</v>
      </c>
      <c r="K109" s="98"/>
      <c r="O109" s="19"/>
      <c r="P109" s="19"/>
      <c r="Q109" s="19"/>
      <c r="R109" s="19">
        <f>SUM(T104:T108)</f>
        <v>22</v>
      </c>
      <c r="S109" s="19">
        <f>SUM(U104:U108)</f>
        <v>359</v>
      </c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/>
      <c r="HA109" s="19">
        <f>R109</f>
        <v>22</v>
      </c>
      <c r="HB109" s="19"/>
      <c r="HC109" s="19"/>
      <c r="HD109" s="19"/>
      <c r="HE109" s="19"/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  <c r="HQ109" s="19"/>
      <c r="HR109" s="19"/>
      <c r="HS109" s="19"/>
      <c r="HT109" s="19"/>
      <c r="HU109" s="19"/>
      <c r="HV109" s="19"/>
      <c r="HW109" s="19"/>
      <c r="HX109" s="19"/>
      <c r="HY109" s="19"/>
      <c r="HZ109" s="19"/>
      <c r="IA109" s="19"/>
      <c r="IB109" s="19"/>
      <c r="IC109" s="19"/>
      <c r="ID109" s="19"/>
      <c r="IE109" s="19"/>
      <c r="IF109" s="19"/>
      <c r="IG109" s="19"/>
      <c r="IH109" s="19"/>
      <c r="II109" s="19"/>
      <c r="IJ109" s="19"/>
      <c r="IK109" s="19"/>
      <c r="IL109" s="19"/>
      <c r="IM109" s="19"/>
      <c r="IN109" s="19"/>
      <c r="IO109" s="19"/>
      <c r="IP109" s="19"/>
      <c r="IQ109" s="19"/>
      <c r="IR109" s="19"/>
      <c r="IS109" s="19"/>
      <c r="IT109" s="19"/>
      <c r="IU109" s="19"/>
    </row>
    <row r="110" spans="1:255" ht="24" x14ac:dyDescent="0.2">
      <c r="A110" s="74">
        <v>6</v>
      </c>
      <c r="B110" s="81" t="s">
        <v>310</v>
      </c>
      <c r="C110" s="75" t="s">
        <v>311</v>
      </c>
      <c r="D110" s="76" t="s">
        <v>17</v>
      </c>
      <c r="E110" s="77">
        <v>1</v>
      </c>
      <c r="F110" s="78">
        <f>Source!AK189</f>
        <v>15.62</v>
      </c>
      <c r="G110" s="146" t="s">
        <v>6</v>
      </c>
      <c r="H110" s="78">
        <f>Source!AB189</f>
        <v>15.62</v>
      </c>
      <c r="I110" s="79"/>
      <c r="J110" s="147"/>
      <c r="K110" s="80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/>
      <c r="GK110" s="19"/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/>
      <c r="GZ110" s="19"/>
      <c r="HA110" s="19"/>
      <c r="HB110" s="19"/>
      <c r="HC110" s="19"/>
      <c r="HD110" s="19"/>
      <c r="HE110" s="19"/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  <c r="HQ110" s="19"/>
      <c r="HR110" s="19"/>
      <c r="HS110" s="19"/>
      <c r="HT110" s="19"/>
      <c r="HU110" s="19"/>
      <c r="HV110" s="19"/>
      <c r="HW110" s="19"/>
      <c r="HX110" s="19"/>
      <c r="HY110" s="19"/>
      <c r="HZ110" s="19"/>
      <c r="IA110" s="19"/>
      <c r="IB110" s="19"/>
      <c r="IC110" s="19"/>
      <c r="ID110" s="19"/>
      <c r="IE110" s="19"/>
      <c r="IF110" s="19"/>
      <c r="IG110" s="19"/>
      <c r="IH110" s="19"/>
      <c r="II110" s="19"/>
      <c r="IJ110" s="19"/>
      <c r="IK110" s="19"/>
      <c r="IL110" s="19"/>
      <c r="IM110" s="19"/>
      <c r="IN110" s="19"/>
      <c r="IO110" s="19"/>
      <c r="IP110" s="19"/>
      <c r="IQ110" s="19"/>
      <c r="IR110" s="19"/>
      <c r="IS110" s="19"/>
      <c r="IT110" s="19"/>
      <c r="IU110" s="19"/>
    </row>
    <row r="111" spans="1:255" x14ac:dyDescent="0.2">
      <c r="A111" s="51"/>
      <c r="B111" s="48"/>
      <c r="C111" s="48" t="s">
        <v>561</v>
      </c>
      <c r="D111" s="49"/>
      <c r="E111" s="50"/>
      <c r="F111" s="52">
        <v>15.62</v>
      </c>
      <c r="G111" s="145"/>
      <c r="H111" s="52">
        <f>Source!AF189</f>
        <v>15.62</v>
      </c>
      <c r="I111" s="53">
        <f>T111</f>
        <v>16</v>
      </c>
      <c r="J111" s="145">
        <v>18.3</v>
      </c>
      <c r="K111" s="54">
        <f>U111</f>
        <v>286</v>
      </c>
      <c r="O111" s="19"/>
      <c r="P111" s="19"/>
      <c r="Q111" s="19"/>
      <c r="R111" s="19"/>
      <c r="S111" s="19"/>
      <c r="T111" s="19">
        <f>ROUND(Source!AF189*Source!AV189*Source!I189,0)</f>
        <v>16</v>
      </c>
      <c r="U111" s="19">
        <f>Source!S189</f>
        <v>286</v>
      </c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>
        <f>T111</f>
        <v>16</v>
      </c>
      <c r="GK111" s="19">
        <f>T111</f>
        <v>16</v>
      </c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/>
      <c r="GZ111" s="19"/>
      <c r="HA111" s="19"/>
      <c r="HB111" s="19"/>
      <c r="HC111" s="19"/>
      <c r="HD111" s="19"/>
      <c r="HE111" s="19">
        <f>T111</f>
        <v>16</v>
      </c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  <c r="HQ111" s="19"/>
      <c r="HR111" s="19"/>
      <c r="HS111" s="19"/>
      <c r="HT111" s="19"/>
      <c r="HU111" s="19"/>
      <c r="HV111" s="19"/>
      <c r="HW111" s="19"/>
      <c r="HX111" s="19"/>
      <c r="HY111" s="19"/>
      <c r="HZ111" s="19"/>
      <c r="IA111" s="19"/>
      <c r="IB111" s="19"/>
      <c r="IC111" s="19"/>
      <c r="ID111" s="19"/>
      <c r="IE111" s="19"/>
      <c r="IF111" s="19"/>
      <c r="IG111" s="19"/>
      <c r="IH111" s="19"/>
      <c r="II111" s="19"/>
      <c r="IJ111" s="19"/>
      <c r="IK111" s="19"/>
      <c r="IL111" s="19"/>
      <c r="IM111" s="19"/>
      <c r="IN111" s="19"/>
      <c r="IO111" s="19"/>
      <c r="IP111" s="19"/>
      <c r="IQ111" s="19"/>
      <c r="IR111" s="19"/>
      <c r="IS111" s="19"/>
      <c r="IT111" s="19"/>
      <c r="IU111" s="19"/>
    </row>
    <row r="112" spans="1:255" x14ac:dyDescent="0.2">
      <c r="A112" s="60"/>
      <c r="B112" s="56"/>
      <c r="C112" s="56" t="s">
        <v>564</v>
      </c>
      <c r="D112" s="57"/>
      <c r="E112" s="58">
        <v>65</v>
      </c>
      <c r="F112" s="63" t="s">
        <v>565</v>
      </c>
      <c r="G112" s="59"/>
      <c r="H112" s="62">
        <f>ROUND((Source!AF189*Source!AV189+Source!AE189*Source!AV189)*(Source!FX189)/100,2)</f>
        <v>10.15</v>
      </c>
      <c r="I112" s="63">
        <f>T112</f>
        <v>10</v>
      </c>
      <c r="J112" s="59" t="s">
        <v>586</v>
      </c>
      <c r="K112" s="64">
        <f>U112</f>
        <v>157</v>
      </c>
      <c r="O112" s="19"/>
      <c r="P112" s="19"/>
      <c r="Q112" s="19"/>
      <c r="R112" s="19"/>
      <c r="S112" s="19"/>
      <c r="T112" s="19">
        <f>ROUND((ROUND(Source!AF189*Source!AV189*Source!I189,0)+ROUND(Source!AE189*Source!AV189*Source!I189,0))*(Source!FX189)/100,0)</f>
        <v>10</v>
      </c>
      <c r="U112" s="19">
        <f>Source!X189</f>
        <v>157</v>
      </c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>
        <f>T112</f>
        <v>10</v>
      </c>
      <c r="GZ112" s="19"/>
      <c r="HA112" s="19"/>
      <c r="HB112" s="19"/>
      <c r="HC112" s="19"/>
      <c r="HD112" s="19"/>
      <c r="HE112" s="19">
        <f>T112</f>
        <v>10</v>
      </c>
      <c r="HF112" s="19"/>
      <c r="HG112" s="19"/>
      <c r="HH112" s="19"/>
      <c r="HI112" s="19"/>
      <c r="HJ112" s="19"/>
      <c r="HK112" s="19"/>
      <c r="HL112" s="19"/>
      <c r="HM112" s="19"/>
      <c r="HN112" s="19"/>
      <c r="HO112" s="19"/>
      <c r="HP112" s="19"/>
      <c r="HQ112" s="19"/>
      <c r="HR112" s="19"/>
      <c r="HS112" s="19"/>
      <c r="HT112" s="19"/>
      <c r="HU112" s="19"/>
      <c r="HV112" s="19"/>
      <c r="HW112" s="19"/>
      <c r="HX112" s="19"/>
      <c r="HY112" s="19"/>
      <c r="HZ112" s="19"/>
      <c r="IA112" s="19"/>
      <c r="IB112" s="19"/>
      <c r="IC112" s="19"/>
      <c r="ID112" s="19"/>
      <c r="IE112" s="19"/>
      <c r="IF112" s="19"/>
      <c r="IG112" s="19"/>
      <c r="IH112" s="19"/>
      <c r="II112" s="19"/>
      <c r="IJ112" s="19"/>
      <c r="IK112" s="19"/>
      <c r="IL112" s="19"/>
      <c r="IM112" s="19"/>
      <c r="IN112" s="19"/>
      <c r="IO112" s="19"/>
      <c r="IP112" s="19"/>
      <c r="IQ112" s="19"/>
      <c r="IR112" s="19"/>
      <c r="IS112" s="19"/>
      <c r="IT112" s="19"/>
      <c r="IU112" s="19"/>
    </row>
    <row r="113" spans="1:255" x14ac:dyDescent="0.2">
      <c r="A113" s="60"/>
      <c r="B113" s="56"/>
      <c r="C113" s="56" t="s">
        <v>567</v>
      </c>
      <c r="D113" s="57"/>
      <c r="E113" s="58">
        <v>40</v>
      </c>
      <c r="F113" s="63" t="s">
        <v>565</v>
      </c>
      <c r="G113" s="59"/>
      <c r="H113" s="62">
        <f>ROUND((Source!AF189*Source!AV189+Source!AE189*Source!AV189)*(Source!FY189)/100,2)</f>
        <v>6.25</v>
      </c>
      <c r="I113" s="63">
        <f>T113</f>
        <v>6</v>
      </c>
      <c r="J113" s="59" t="s">
        <v>587</v>
      </c>
      <c r="K113" s="64">
        <f>U113</f>
        <v>92</v>
      </c>
      <c r="O113" s="19"/>
      <c r="P113" s="19"/>
      <c r="Q113" s="19"/>
      <c r="R113" s="19"/>
      <c r="S113" s="19"/>
      <c r="T113" s="19">
        <f>ROUND((ROUND(Source!AF189*Source!AV189*Source!I189,0)+ROUND(Source!AE189*Source!AV189*Source!I189,0))*(Source!FY189)/100,0)</f>
        <v>6</v>
      </c>
      <c r="U113" s="19">
        <f>Source!Y189</f>
        <v>92</v>
      </c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>
        <f>T113</f>
        <v>6</v>
      </c>
      <c r="HA113" s="19"/>
      <c r="HB113" s="19"/>
      <c r="HC113" s="19"/>
      <c r="HD113" s="19"/>
      <c r="HE113" s="19">
        <f>T113</f>
        <v>6</v>
      </c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  <c r="HQ113" s="19"/>
      <c r="HR113" s="19"/>
      <c r="HS113" s="19"/>
      <c r="HT113" s="19"/>
      <c r="HU113" s="19"/>
      <c r="HV113" s="19"/>
      <c r="HW113" s="19"/>
      <c r="HX113" s="19"/>
      <c r="HY113" s="19"/>
      <c r="HZ113" s="19"/>
      <c r="IA113" s="19"/>
      <c r="IB113" s="19"/>
      <c r="IC113" s="19"/>
      <c r="ID113" s="19"/>
      <c r="IE113" s="19"/>
      <c r="IF113" s="19"/>
      <c r="IG113" s="19"/>
      <c r="IH113" s="19"/>
      <c r="II113" s="19"/>
      <c r="IJ113" s="19"/>
      <c r="IK113" s="19"/>
      <c r="IL113" s="19"/>
      <c r="IM113" s="19"/>
      <c r="IN113" s="19"/>
      <c r="IO113" s="19"/>
      <c r="IP113" s="19"/>
      <c r="IQ113" s="19"/>
      <c r="IR113" s="19"/>
      <c r="IS113" s="19"/>
      <c r="IT113" s="19"/>
      <c r="IU113" s="19"/>
    </row>
    <row r="114" spans="1:255" ht="13.5" thickBot="1" x14ac:dyDescent="0.25">
      <c r="A114" s="67"/>
      <c r="B114" s="68"/>
      <c r="C114" s="68" t="s">
        <v>569</v>
      </c>
      <c r="D114" s="69" t="s">
        <v>570</v>
      </c>
      <c r="E114" s="70">
        <v>1.22</v>
      </c>
      <c r="F114" s="71"/>
      <c r="G114" s="71"/>
      <c r="H114" s="71">
        <f>ROUND(Source!AH189,2)</f>
        <v>1.22</v>
      </c>
      <c r="I114" s="72">
        <f>Source!U189</f>
        <v>1.22</v>
      </c>
      <c r="J114" s="71"/>
      <c r="K114" s="73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9"/>
      <c r="HA114" s="19"/>
      <c r="HB114" s="19"/>
      <c r="HC114" s="19"/>
      <c r="HD114" s="19"/>
      <c r="HE114" s="19"/>
      <c r="HF114" s="19"/>
      <c r="HG114" s="19"/>
      <c r="HH114" s="19"/>
      <c r="HI114" s="19"/>
      <c r="HJ114" s="19"/>
      <c r="HK114" s="19"/>
      <c r="HL114" s="19"/>
      <c r="HM114" s="19"/>
      <c r="HN114" s="19"/>
      <c r="HO114" s="19"/>
      <c r="HP114" s="19"/>
      <c r="HQ114" s="19"/>
      <c r="HR114" s="19"/>
      <c r="HS114" s="19"/>
      <c r="HT114" s="19"/>
      <c r="HU114" s="19"/>
      <c r="HV114" s="19"/>
      <c r="HW114" s="19"/>
      <c r="HX114" s="19"/>
      <c r="HY114" s="19"/>
      <c r="HZ114" s="19"/>
      <c r="IA114" s="19"/>
      <c r="IB114" s="19"/>
      <c r="IC114" s="19"/>
      <c r="ID114" s="19"/>
      <c r="IE114" s="19"/>
      <c r="IF114" s="19"/>
      <c r="IG114" s="19"/>
      <c r="IH114" s="19"/>
      <c r="II114" s="19"/>
      <c r="IJ114" s="19"/>
      <c r="IK114" s="19"/>
      <c r="IL114" s="19"/>
      <c r="IM114" s="19"/>
      <c r="IN114" s="19"/>
      <c r="IO114" s="19"/>
      <c r="IP114" s="19"/>
      <c r="IQ114" s="19"/>
      <c r="IR114" s="19"/>
      <c r="IS114" s="19"/>
      <c r="IT114" s="19"/>
      <c r="IU114" s="19"/>
    </row>
    <row r="115" spans="1:255" x14ac:dyDescent="0.2">
      <c r="A115" s="66"/>
      <c r="B115" s="65"/>
      <c r="C115" s="65"/>
      <c r="D115" s="65"/>
      <c r="E115" s="65"/>
      <c r="F115" s="65"/>
      <c r="G115" s="65"/>
      <c r="H115" s="96">
        <f>R115</f>
        <v>32</v>
      </c>
      <c r="I115" s="97"/>
      <c r="J115" s="96">
        <f>S115</f>
        <v>535</v>
      </c>
      <c r="K115" s="98"/>
      <c r="O115" s="19"/>
      <c r="P115" s="19"/>
      <c r="Q115" s="19"/>
      <c r="R115" s="19">
        <f>SUM(T110:T114)</f>
        <v>32</v>
      </c>
      <c r="S115" s="19">
        <f>SUM(U110:U114)</f>
        <v>535</v>
      </c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/>
      <c r="GK115" s="19"/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>
        <f>R115</f>
        <v>32</v>
      </c>
      <c r="HB115" s="19"/>
      <c r="HC115" s="19"/>
      <c r="HD115" s="19"/>
      <c r="HE115" s="19"/>
      <c r="HF115" s="19"/>
      <c r="HG115" s="19"/>
      <c r="HH115" s="19"/>
      <c r="HI115" s="19"/>
      <c r="HJ115" s="19"/>
      <c r="HK115" s="19"/>
      <c r="HL115" s="19"/>
      <c r="HM115" s="19"/>
      <c r="HN115" s="19"/>
      <c r="HO115" s="19"/>
      <c r="HP115" s="19"/>
      <c r="HQ115" s="19"/>
      <c r="HR115" s="19"/>
      <c r="HS115" s="19"/>
      <c r="HT115" s="19"/>
      <c r="HU115" s="19"/>
      <c r="HV115" s="19"/>
      <c r="HW115" s="19"/>
      <c r="HX115" s="19"/>
      <c r="HY115" s="19"/>
      <c r="HZ115" s="19"/>
      <c r="IA115" s="19"/>
      <c r="IB115" s="19"/>
      <c r="IC115" s="19"/>
      <c r="ID115" s="19"/>
      <c r="IE115" s="19"/>
      <c r="IF115" s="19"/>
      <c r="IG115" s="19"/>
      <c r="IH115" s="19"/>
      <c r="II115" s="19"/>
      <c r="IJ115" s="19"/>
      <c r="IK115" s="19"/>
      <c r="IL115" s="19"/>
      <c r="IM115" s="19"/>
      <c r="IN115" s="19"/>
      <c r="IO115" s="19"/>
      <c r="IP115" s="19"/>
      <c r="IQ115" s="19"/>
      <c r="IR115" s="19"/>
      <c r="IS115" s="19"/>
      <c r="IT115" s="19"/>
      <c r="IU115" s="19"/>
    </row>
    <row r="116" spans="1:255" ht="36" x14ac:dyDescent="0.2">
      <c r="A116" s="74">
        <v>7</v>
      </c>
      <c r="B116" s="81" t="s">
        <v>314</v>
      </c>
      <c r="C116" s="75" t="s">
        <v>315</v>
      </c>
      <c r="D116" s="76" t="s">
        <v>316</v>
      </c>
      <c r="E116" s="77">
        <v>0.2</v>
      </c>
      <c r="F116" s="78">
        <f>Source!AK191</f>
        <v>165.95</v>
      </c>
      <c r="G116" s="146" t="s">
        <v>6</v>
      </c>
      <c r="H116" s="78">
        <f>Source!AB191</f>
        <v>165.95</v>
      </c>
      <c r="I116" s="79"/>
      <c r="J116" s="147"/>
      <c r="K116" s="80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/>
      <c r="GK116" s="19"/>
      <c r="GL116" s="19"/>
      <c r="GM116" s="19"/>
      <c r="GN116" s="19"/>
      <c r="GO116" s="19"/>
      <c r="GP116" s="19"/>
      <c r="GQ116" s="19"/>
      <c r="GR116" s="19"/>
      <c r="GS116" s="19"/>
      <c r="GT116" s="19"/>
      <c r="GU116" s="19"/>
      <c r="GV116" s="19"/>
      <c r="GW116" s="19"/>
      <c r="GX116" s="19"/>
      <c r="GY116" s="19"/>
      <c r="GZ116" s="19"/>
      <c r="HA116" s="19"/>
      <c r="HB116" s="19"/>
      <c r="HC116" s="19"/>
      <c r="HD116" s="19"/>
      <c r="HE116" s="19"/>
      <c r="HF116" s="19"/>
      <c r="HG116" s="19"/>
      <c r="HH116" s="19"/>
      <c r="HI116" s="19"/>
      <c r="HJ116" s="19"/>
      <c r="HK116" s="19"/>
      <c r="HL116" s="19"/>
      <c r="HM116" s="19"/>
      <c r="HN116" s="19"/>
      <c r="HO116" s="19"/>
      <c r="HP116" s="19"/>
      <c r="HQ116" s="19"/>
      <c r="HR116" s="19"/>
      <c r="HS116" s="19"/>
      <c r="HT116" s="19"/>
      <c r="HU116" s="19"/>
      <c r="HV116" s="19"/>
      <c r="HW116" s="19"/>
      <c r="HX116" s="19"/>
      <c r="HY116" s="19"/>
      <c r="HZ116" s="19"/>
      <c r="IA116" s="19"/>
      <c r="IB116" s="19"/>
      <c r="IC116" s="19"/>
      <c r="ID116" s="19"/>
      <c r="IE116" s="19"/>
      <c r="IF116" s="19"/>
      <c r="IG116" s="19"/>
      <c r="IH116" s="19"/>
      <c r="II116" s="19"/>
      <c r="IJ116" s="19"/>
      <c r="IK116" s="19"/>
      <c r="IL116" s="19"/>
      <c r="IM116" s="19"/>
      <c r="IN116" s="19"/>
      <c r="IO116" s="19"/>
      <c r="IP116" s="19"/>
      <c r="IQ116" s="19"/>
      <c r="IR116" s="19"/>
      <c r="IS116" s="19"/>
      <c r="IT116" s="19"/>
      <c r="IU116" s="19"/>
    </row>
    <row r="117" spans="1:255" x14ac:dyDescent="0.2">
      <c r="A117" s="51"/>
      <c r="B117" s="48"/>
      <c r="C117" s="48" t="s">
        <v>561</v>
      </c>
      <c r="D117" s="49"/>
      <c r="E117" s="50"/>
      <c r="F117" s="52">
        <v>165.95</v>
      </c>
      <c r="G117" s="145"/>
      <c r="H117" s="52">
        <f>Source!AF191</f>
        <v>165.95</v>
      </c>
      <c r="I117" s="53">
        <f>T117</f>
        <v>33</v>
      </c>
      <c r="J117" s="145">
        <v>18.3</v>
      </c>
      <c r="K117" s="54">
        <f>U117</f>
        <v>607</v>
      </c>
      <c r="O117" s="19"/>
      <c r="P117" s="19"/>
      <c r="Q117" s="19"/>
      <c r="R117" s="19"/>
      <c r="S117" s="19"/>
      <c r="T117" s="19">
        <f>ROUND(Source!AF191*Source!AV191*Source!I191,0)</f>
        <v>33</v>
      </c>
      <c r="U117" s="19">
        <f>Source!S191</f>
        <v>607</v>
      </c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>
        <f>T117</f>
        <v>33</v>
      </c>
      <c r="GK117" s="19">
        <f>T117</f>
        <v>33</v>
      </c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/>
      <c r="GZ117" s="19"/>
      <c r="HA117" s="19"/>
      <c r="HB117" s="19"/>
      <c r="HC117" s="19"/>
      <c r="HD117" s="19"/>
      <c r="HE117" s="19">
        <f>T117</f>
        <v>33</v>
      </c>
      <c r="HF117" s="19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  <c r="HQ117" s="19"/>
      <c r="HR117" s="19"/>
      <c r="HS117" s="19"/>
      <c r="HT117" s="19"/>
      <c r="HU117" s="19"/>
      <c r="HV117" s="19"/>
      <c r="HW117" s="19"/>
      <c r="HX117" s="19"/>
      <c r="HY117" s="19"/>
      <c r="HZ117" s="19"/>
      <c r="IA117" s="19"/>
      <c r="IB117" s="19"/>
      <c r="IC117" s="19"/>
      <c r="ID117" s="19"/>
      <c r="IE117" s="19"/>
      <c r="IF117" s="19"/>
      <c r="IG117" s="19"/>
      <c r="IH117" s="19"/>
      <c r="II117" s="19"/>
      <c r="IJ117" s="19"/>
      <c r="IK117" s="19"/>
      <c r="IL117" s="19"/>
      <c r="IM117" s="19"/>
      <c r="IN117" s="19"/>
      <c r="IO117" s="19"/>
      <c r="IP117" s="19"/>
      <c r="IQ117" s="19"/>
      <c r="IR117" s="19"/>
      <c r="IS117" s="19"/>
      <c r="IT117" s="19"/>
      <c r="IU117" s="19"/>
    </row>
    <row r="118" spans="1:255" x14ac:dyDescent="0.2">
      <c r="A118" s="60"/>
      <c r="B118" s="56"/>
      <c r="C118" s="56" t="s">
        <v>564</v>
      </c>
      <c r="D118" s="57"/>
      <c r="E118" s="58">
        <v>65</v>
      </c>
      <c r="F118" s="63" t="s">
        <v>565</v>
      </c>
      <c r="G118" s="59"/>
      <c r="H118" s="62">
        <f>ROUND((Source!AF191*Source!AV191+Source!AE191*Source!AV191)*(Source!FX191)/100,2)</f>
        <v>107.87</v>
      </c>
      <c r="I118" s="63">
        <f>T118</f>
        <v>21</v>
      </c>
      <c r="J118" s="59" t="s">
        <v>586</v>
      </c>
      <c r="K118" s="64">
        <f>U118</f>
        <v>334</v>
      </c>
      <c r="O118" s="19"/>
      <c r="P118" s="19"/>
      <c r="Q118" s="19"/>
      <c r="R118" s="19"/>
      <c r="S118" s="19"/>
      <c r="T118" s="19">
        <f>ROUND((ROUND(Source!AF191*Source!AV191*Source!I191,0)+ROUND(Source!AE191*Source!AV191*Source!I191,0))*(Source!FX191)/100,0)</f>
        <v>21</v>
      </c>
      <c r="U118" s="19">
        <f>Source!X191</f>
        <v>334</v>
      </c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>
        <f>T118</f>
        <v>21</v>
      </c>
      <c r="GZ118" s="19"/>
      <c r="HA118" s="19"/>
      <c r="HB118" s="19"/>
      <c r="HC118" s="19"/>
      <c r="HD118" s="19"/>
      <c r="HE118" s="19">
        <f>T118</f>
        <v>21</v>
      </c>
      <c r="HF118" s="19"/>
      <c r="HG118" s="19"/>
      <c r="HH118" s="19"/>
      <c r="HI118" s="19"/>
      <c r="HJ118" s="19"/>
      <c r="HK118" s="19"/>
      <c r="HL118" s="19"/>
      <c r="HM118" s="19"/>
      <c r="HN118" s="19"/>
      <c r="HO118" s="19"/>
      <c r="HP118" s="19"/>
      <c r="HQ118" s="19"/>
      <c r="HR118" s="19"/>
      <c r="HS118" s="19"/>
      <c r="HT118" s="19"/>
      <c r="HU118" s="19"/>
      <c r="HV118" s="19"/>
      <c r="HW118" s="19"/>
      <c r="HX118" s="19"/>
      <c r="HY118" s="19"/>
      <c r="HZ118" s="19"/>
      <c r="IA118" s="19"/>
      <c r="IB118" s="19"/>
      <c r="IC118" s="19"/>
      <c r="ID118" s="19"/>
      <c r="IE118" s="19"/>
      <c r="IF118" s="19"/>
      <c r="IG118" s="19"/>
      <c r="IH118" s="19"/>
      <c r="II118" s="19"/>
      <c r="IJ118" s="19"/>
      <c r="IK118" s="19"/>
      <c r="IL118" s="19"/>
      <c r="IM118" s="19"/>
      <c r="IN118" s="19"/>
      <c r="IO118" s="19"/>
      <c r="IP118" s="19"/>
      <c r="IQ118" s="19"/>
      <c r="IR118" s="19"/>
      <c r="IS118" s="19"/>
      <c r="IT118" s="19"/>
      <c r="IU118" s="19"/>
    </row>
    <row r="119" spans="1:255" x14ac:dyDescent="0.2">
      <c r="A119" s="60"/>
      <c r="B119" s="56"/>
      <c r="C119" s="56" t="s">
        <v>567</v>
      </c>
      <c r="D119" s="57"/>
      <c r="E119" s="58">
        <v>40</v>
      </c>
      <c r="F119" s="63" t="s">
        <v>565</v>
      </c>
      <c r="G119" s="59"/>
      <c r="H119" s="62">
        <f>ROUND((Source!AF191*Source!AV191+Source!AE191*Source!AV191)*(Source!FY191)/100,2)</f>
        <v>66.38</v>
      </c>
      <c r="I119" s="63">
        <f>T119</f>
        <v>13</v>
      </c>
      <c r="J119" s="59" t="s">
        <v>587</v>
      </c>
      <c r="K119" s="64">
        <f>U119</f>
        <v>194</v>
      </c>
      <c r="O119" s="19"/>
      <c r="P119" s="19"/>
      <c r="Q119" s="19"/>
      <c r="R119" s="19"/>
      <c r="S119" s="19"/>
      <c r="T119" s="19">
        <f>ROUND((ROUND(Source!AF191*Source!AV191*Source!I191,0)+ROUND(Source!AE191*Source!AV191*Source!I191,0))*(Source!FY191)/100,0)</f>
        <v>13</v>
      </c>
      <c r="U119" s="19">
        <f>Source!Y191</f>
        <v>194</v>
      </c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/>
      <c r="GZ119" s="19">
        <f>T119</f>
        <v>13</v>
      </c>
      <c r="HA119" s="19"/>
      <c r="HB119" s="19"/>
      <c r="HC119" s="19"/>
      <c r="HD119" s="19"/>
      <c r="HE119" s="19">
        <f>T119</f>
        <v>13</v>
      </c>
      <c r="HF119" s="19"/>
      <c r="HG119" s="19"/>
      <c r="HH119" s="19"/>
      <c r="HI119" s="19"/>
      <c r="HJ119" s="19"/>
      <c r="HK119" s="19"/>
      <c r="HL119" s="19"/>
      <c r="HM119" s="19"/>
      <c r="HN119" s="19"/>
      <c r="HO119" s="19"/>
      <c r="HP119" s="19"/>
      <c r="HQ119" s="19"/>
      <c r="HR119" s="19"/>
      <c r="HS119" s="19"/>
      <c r="HT119" s="19"/>
      <c r="HU119" s="19"/>
      <c r="HV119" s="19"/>
      <c r="HW119" s="19"/>
      <c r="HX119" s="19"/>
      <c r="HY119" s="19"/>
      <c r="HZ119" s="19"/>
      <c r="IA119" s="19"/>
      <c r="IB119" s="19"/>
      <c r="IC119" s="19"/>
      <c r="ID119" s="19"/>
      <c r="IE119" s="19"/>
      <c r="IF119" s="19"/>
      <c r="IG119" s="19"/>
      <c r="IH119" s="19"/>
      <c r="II119" s="19"/>
      <c r="IJ119" s="19"/>
      <c r="IK119" s="19"/>
      <c r="IL119" s="19"/>
      <c r="IM119" s="19"/>
      <c r="IN119" s="19"/>
      <c r="IO119" s="19"/>
      <c r="IP119" s="19"/>
      <c r="IQ119" s="19"/>
      <c r="IR119" s="19"/>
      <c r="IS119" s="19"/>
      <c r="IT119" s="19"/>
      <c r="IU119" s="19"/>
    </row>
    <row r="120" spans="1:255" ht="13.5" thickBot="1" x14ac:dyDescent="0.25">
      <c r="A120" s="67"/>
      <c r="B120" s="68"/>
      <c r="C120" s="68" t="s">
        <v>569</v>
      </c>
      <c r="D120" s="69" t="s">
        <v>570</v>
      </c>
      <c r="E120" s="70">
        <v>12.96</v>
      </c>
      <c r="F120" s="71"/>
      <c r="G120" s="71"/>
      <c r="H120" s="71">
        <f>ROUND(Source!AH191,2)</f>
        <v>12.96</v>
      </c>
      <c r="I120" s="72">
        <f>Source!U191</f>
        <v>2.5920000000000005</v>
      </c>
      <c r="J120" s="71"/>
      <c r="K120" s="73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  <c r="GP120" s="19"/>
      <c r="GQ120" s="19"/>
      <c r="GR120" s="19"/>
      <c r="GS120" s="19"/>
      <c r="GT120" s="19"/>
      <c r="GU120" s="19"/>
      <c r="GV120" s="19"/>
      <c r="GW120" s="19"/>
      <c r="GX120" s="19"/>
      <c r="GY120" s="19"/>
      <c r="GZ120" s="19"/>
      <c r="HA120" s="19"/>
      <c r="HB120" s="19"/>
      <c r="HC120" s="19"/>
      <c r="HD120" s="19"/>
      <c r="HE120" s="19"/>
      <c r="HF120" s="19"/>
      <c r="HG120" s="19"/>
      <c r="HH120" s="19"/>
      <c r="HI120" s="19"/>
      <c r="HJ120" s="19"/>
      <c r="HK120" s="19"/>
      <c r="HL120" s="19"/>
      <c r="HM120" s="19"/>
      <c r="HN120" s="19"/>
      <c r="HO120" s="19"/>
      <c r="HP120" s="19"/>
      <c r="HQ120" s="19"/>
      <c r="HR120" s="19"/>
      <c r="HS120" s="19"/>
      <c r="HT120" s="19"/>
      <c r="HU120" s="19"/>
      <c r="HV120" s="19"/>
      <c r="HW120" s="19"/>
      <c r="HX120" s="19"/>
      <c r="HY120" s="19"/>
      <c r="HZ120" s="19"/>
      <c r="IA120" s="19"/>
      <c r="IB120" s="19"/>
      <c r="IC120" s="19"/>
      <c r="ID120" s="19"/>
      <c r="IE120" s="19"/>
      <c r="IF120" s="19"/>
      <c r="IG120" s="19"/>
      <c r="IH120" s="19"/>
      <c r="II120" s="19"/>
      <c r="IJ120" s="19"/>
      <c r="IK120" s="19"/>
      <c r="IL120" s="19"/>
      <c r="IM120" s="19"/>
      <c r="IN120" s="19"/>
      <c r="IO120" s="19"/>
      <c r="IP120" s="19"/>
      <c r="IQ120" s="19"/>
      <c r="IR120" s="19"/>
      <c r="IS120" s="19"/>
      <c r="IT120" s="19"/>
      <c r="IU120" s="19"/>
    </row>
    <row r="121" spans="1:255" ht="13.5" thickBot="1" x14ac:dyDescent="0.25">
      <c r="A121" s="66"/>
      <c r="B121" s="65"/>
      <c r="C121" s="65"/>
      <c r="D121" s="65"/>
      <c r="E121" s="65"/>
      <c r="F121" s="65"/>
      <c r="G121" s="65"/>
      <c r="H121" s="96">
        <f>R121</f>
        <v>67</v>
      </c>
      <c r="I121" s="97"/>
      <c r="J121" s="96">
        <f>S121</f>
        <v>1135</v>
      </c>
      <c r="K121" s="98"/>
      <c r="O121" s="19"/>
      <c r="P121" s="19"/>
      <c r="Q121" s="19"/>
      <c r="R121" s="19">
        <f>SUM(T116:T120)</f>
        <v>67</v>
      </c>
      <c r="S121" s="19">
        <f>SUM(U116:U120)</f>
        <v>1135</v>
      </c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  <c r="GX121" s="19"/>
      <c r="GY121" s="19"/>
      <c r="GZ121" s="19"/>
      <c r="HA121" s="19">
        <f>R121</f>
        <v>67</v>
      </c>
      <c r="HB121" s="19"/>
      <c r="HC121" s="19"/>
      <c r="HD121" s="19"/>
      <c r="HE121" s="19"/>
      <c r="HF121" s="19"/>
      <c r="HG121" s="19"/>
      <c r="HH121" s="19"/>
      <c r="HI121" s="19"/>
      <c r="HJ121" s="19"/>
      <c r="HK121" s="19"/>
      <c r="HL121" s="19"/>
      <c r="HM121" s="19"/>
      <c r="HN121" s="19"/>
      <c r="HO121" s="19"/>
      <c r="HP121" s="19"/>
      <c r="HQ121" s="19"/>
      <c r="HR121" s="19"/>
      <c r="HS121" s="19"/>
      <c r="HT121" s="19"/>
      <c r="HU121" s="19"/>
      <c r="HV121" s="19"/>
      <c r="HW121" s="19"/>
      <c r="HX121" s="19"/>
      <c r="HY121" s="19"/>
      <c r="HZ121" s="19"/>
      <c r="IA121" s="19"/>
      <c r="IB121" s="19"/>
      <c r="IC121" s="19"/>
      <c r="ID121" s="19"/>
      <c r="IE121" s="19"/>
      <c r="IF121" s="19"/>
      <c r="IG121" s="19"/>
      <c r="IH121" s="19"/>
      <c r="II121" s="19"/>
      <c r="IJ121" s="19"/>
      <c r="IK121" s="19"/>
      <c r="IL121" s="19"/>
      <c r="IM121" s="19"/>
      <c r="IN121" s="19"/>
      <c r="IO121" s="19"/>
      <c r="IP121" s="19"/>
      <c r="IQ121" s="19"/>
      <c r="IR121" s="19"/>
      <c r="IS121" s="19"/>
      <c r="IT121" s="19"/>
      <c r="IU121" s="19"/>
    </row>
    <row r="122" spans="1:255" x14ac:dyDescent="0.2">
      <c r="A122" s="157"/>
      <c r="B122" s="157"/>
      <c r="C122" s="83" t="s">
        <v>588</v>
      </c>
      <c r="D122" s="83"/>
      <c r="E122" s="83"/>
      <c r="F122" s="83"/>
      <c r="G122" s="83"/>
      <c r="H122" s="99">
        <f>FM122</f>
        <v>42889</v>
      </c>
      <c r="I122" s="99"/>
      <c r="J122" s="99">
        <f>DP122</f>
        <v>391771</v>
      </c>
      <c r="K122" s="99"/>
      <c r="P122" s="19">
        <f>SUM(R46:R121)</f>
        <v>42889</v>
      </c>
      <c r="Q122" s="19">
        <f>SUM(S46:S121)</f>
        <v>391771</v>
      </c>
      <c r="R122" s="19"/>
      <c r="S122" s="19"/>
      <c r="T122" s="19"/>
      <c r="U122" s="19"/>
      <c r="V122" s="19"/>
      <c r="W122" s="19"/>
      <c r="X122" s="19"/>
      <c r="Y122" s="19">
        <v>513</v>
      </c>
      <c r="Z122" s="19" t="s">
        <v>589</v>
      </c>
      <c r="AA122" s="19"/>
      <c r="AB122" s="19" t="s">
        <v>540</v>
      </c>
      <c r="AC122" s="19" t="str">
        <f>Source!G193</f>
        <v>Новая локальная смета</v>
      </c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>
        <f>Source!DM193</f>
        <v>135.44</v>
      </c>
      <c r="CX122" s="19">
        <f>Source!DN193</f>
        <v>60.26</v>
      </c>
      <c r="CY122" s="19">
        <f>Source!DG193</f>
        <v>343292</v>
      </c>
      <c r="CZ122" s="19">
        <f>Source!DK193</f>
        <v>22770</v>
      </c>
      <c r="DA122" s="19">
        <f>Source!DI193</f>
        <v>80339</v>
      </c>
      <c r="DB122" s="19">
        <f>Source!DJ193</f>
        <v>13012</v>
      </c>
      <c r="DC122" s="19">
        <f>Source!DH193</f>
        <v>240183</v>
      </c>
      <c r="DD122" s="19">
        <f>Source!EG193</f>
        <v>0</v>
      </c>
      <c r="DE122" s="19">
        <f>Source!EN193</f>
        <v>240183</v>
      </c>
      <c r="DF122" s="19">
        <f>Source!EO193</f>
        <v>240183</v>
      </c>
      <c r="DG122" s="19">
        <f>Source!EP193</f>
        <v>0</v>
      </c>
      <c r="DH122" s="19">
        <f>Source!EQ193</f>
        <v>240183</v>
      </c>
      <c r="DI122" s="19">
        <f>Source!EH193</f>
        <v>0</v>
      </c>
      <c r="DJ122" s="19">
        <f>Source!EI193</f>
        <v>0</v>
      </c>
      <c r="DK122" s="19">
        <f>Source!ER193</f>
        <v>0</v>
      </c>
      <c r="DL122" s="19">
        <f>Source!DL193</f>
        <v>0</v>
      </c>
      <c r="DM122" s="19">
        <f>Source!DO193</f>
        <v>0</v>
      </c>
      <c r="DN122" s="19">
        <f>Source!DP193</f>
        <v>31477</v>
      </c>
      <c r="DO122" s="19">
        <f>Source!DQ193</f>
        <v>17002</v>
      </c>
      <c r="DP122" s="19">
        <f>Source!EJ193</f>
        <v>391771</v>
      </c>
      <c r="DQ122" s="19">
        <f>Source!EK193</f>
        <v>380310</v>
      </c>
      <c r="DR122" s="19">
        <f>Source!EL193</f>
        <v>9432</v>
      </c>
      <c r="DS122" s="19">
        <f>Source!EH193</f>
        <v>0</v>
      </c>
      <c r="DT122" s="19">
        <f>Source!EM193</f>
        <v>2029</v>
      </c>
      <c r="DU122" s="19">
        <f>Source!EK193+Source!EL193</f>
        <v>389742</v>
      </c>
      <c r="DV122" s="19"/>
      <c r="DW122" s="19">
        <f>Source!ES193</f>
        <v>0</v>
      </c>
      <c r="DX122" s="19">
        <f>Source!ET193</f>
        <v>0</v>
      </c>
      <c r="DY122" s="19">
        <f>Source!EU193</f>
        <v>0</v>
      </c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>
        <f>Source!DM193</f>
        <v>135.44</v>
      </c>
      <c r="EU122" s="19">
        <f>Source!DN193</f>
        <v>60.26</v>
      </c>
      <c r="EV122" s="19">
        <f t="shared" ref="EV122:FQ122" si="0">SUM(GJ46:GJ121)</f>
        <v>39698</v>
      </c>
      <c r="EW122" s="19">
        <f t="shared" si="0"/>
        <v>1246</v>
      </c>
      <c r="EX122" s="19">
        <f t="shared" si="0"/>
        <v>6427</v>
      </c>
      <c r="EY122" s="19">
        <f t="shared" si="0"/>
        <v>711</v>
      </c>
      <c r="EZ122" s="19">
        <f t="shared" si="0"/>
        <v>32025</v>
      </c>
      <c r="FA122" s="19">
        <f t="shared" si="0"/>
        <v>0</v>
      </c>
      <c r="FB122" s="19">
        <f t="shared" si="0"/>
        <v>32025</v>
      </c>
      <c r="FC122" s="19">
        <f t="shared" si="0"/>
        <v>32025</v>
      </c>
      <c r="FD122" s="19">
        <f t="shared" si="0"/>
        <v>0</v>
      </c>
      <c r="FE122" s="19">
        <f t="shared" si="0"/>
        <v>32025</v>
      </c>
      <c r="FF122" s="19">
        <f t="shared" si="0"/>
        <v>0</v>
      </c>
      <c r="FG122" s="19">
        <f t="shared" si="0"/>
        <v>0</v>
      </c>
      <c r="FH122" s="19">
        <f t="shared" si="0"/>
        <v>0</v>
      </c>
      <c r="FI122" s="19">
        <f t="shared" si="0"/>
        <v>0</v>
      </c>
      <c r="FJ122" s="19">
        <f t="shared" si="0"/>
        <v>0</v>
      </c>
      <c r="FK122" s="19">
        <f t="shared" si="0"/>
        <v>2030</v>
      </c>
      <c r="FL122" s="19">
        <f t="shared" si="0"/>
        <v>1161</v>
      </c>
      <c r="FM122" s="19">
        <f t="shared" si="0"/>
        <v>42889</v>
      </c>
      <c r="FN122" s="19">
        <f t="shared" si="0"/>
        <v>41510</v>
      </c>
      <c r="FO122" s="19">
        <f t="shared" si="0"/>
        <v>1258</v>
      </c>
      <c r="FP122" s="19">
        <f t="shared" si="0"/>
        <v>0</v>
      </c>
      <c r="FQ122" s="19">
        <f t="shared" si="0"/>
        <v>121</v>
      </c>
      <c r="FR122" s="19">
        <f>FN122+FO122</f>
        <v>42768</v>
      </c>
      <c r="FS122" s="19">
        <f>SUM(HG46:HG121)</f>
        <v>0</v>
      </c>
      <c r="FT122" s="19">
        <f>SUM(HH46:HH121)</f>
        <v>0</v>
      </c>
      <c r="FU122" s="19">
        <f>SUM(HI46:HI121)</f>
        <v>0</v>
      </c>
      <c r="FV122" s="19">
        <f>SUM(HJ46:HJ121)</f>
        <v>0</v>
      </c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/>
      <c r="GK122" s="19"/>
      <c r="GL122" s="19"/>
      <c r="GM122" s="19"/>
      <c r="GN122" s="19"/>
      <c r="GO122" s="19"/>
      <c r="GP122" s="19"/>
      <c r="GQ122" s="19"/>
      <c r="GR122" s="19"/>
      <c r="GS122" s="19"/>
      <c r="GT122" s="19"/>
      <c r="GU122" s="19"/>
      <c r="GV122" s="19"/>
      <c r="GW122" s="19"/>
      <c r="GX122" s="19"/>
      <c r="GY122" s="19"/>
      <c r="GZ122" s="19"/>
      <c r="HA122" s="19"/>
      <c r="HB122" s="19"/>
      <c r="HC122" s="19"/>
      <c r="HD122" s="19"/>
      <c r="HE122" s="19"/>
      <c r="HF122" s="19"/>
      <c r="HG122" s="19"/>
      <c r="HH122" s="19"/>
      <c r="HI122" s="19"/>
      <c r="HJ122" s="19"/>
      <c r="HK122" s="19"/>
      <c r="HL122" s="19"/>
      <c r="HM122" s="19"/>
      <c r="HN122" s="19"/>
      <c r="HO122" s="19"/>
      <c r="HP122" s="19"/>
      <c r="HQ122" s="19"/>
      <c r="HR122" s="19"/>
      <c r="HS122" s="19"/>
      <c r="HT122" s="19"/>
      <c r="HU122" s="19"/>
      <c r="HV122" s="19"/>
      <c r="HW122" s="19"/>
      <c r="HX122" s="19"/>
      <c r="HY122" s="19"/>
      <c r="HZ122" s="19"/>
      <c r="IA122" s="19"/>
      <c r="IB122" s="19"/>
      <c r="IC122" s="19"/>
      <c r="ID122" s="19"/>
      <c r="IE122" s="19"/>
      <c r="IF122" s="19"/>
      <c r="IG122" s="19"/>
      <c r="IH122" s="19"/>
      <c r="II122" s="19"/>
      <c r="IJ122" s="19"/>
      <c r="IK122" s="19"/>
      <c r="IL122" s="19"/>
      <c r="IM122" s="19"/>
      <c r="IN122" s="19"/>
      <c r="IO122" s="19"/>
      <c r="IP122" s="19"/>
      <c r="IQ122" s="19"/>
      <c r="IR122" s="19"/>
      <c r="IS122" s="19"/>
      <c r="IT122" s="19"/>
      <c r="IU122" s="19"/>
    </row>
    <row r="123" spans="1:255" x14ac:dyDescent="0.2">
      <c r="A123" s="142"/>
      <c r="B123" s="142"/>
      <c r="C123" s="142"/>
      <c r="D123" s="142"/>
      <c r="E123" s="142"/>
      <c r="F123" s="142"/>
      <c r="G123" s="142"/>
      <c r="H123" s="158"/>
      <c r="I123" s="158"/>
      <c r="J123" s="158"/>
      <c r="K123" s="158"/>
    </row>
    <row r="124" spans="1:255" x14ac:dyDescent="0.2">
      <c r="A124" s="142"/>
      <c r="B124" s="142"/>
      <c r="C124" s="20" t="s">
        <v>319</v>
      </c>
      <c r="D124" s="20"/>
      <c r="E124" s="20"/>
      <c r="F124" s="20"/>
      <c r="G124" s="20"/>
      <c r="H124" s="93">
        <f>EV122</f>
        <v>39698</v>
      </c>
      <c r="I124" s="93"/>
      <c r="J124" s="93">
        <f>CY122</f>
        <v>343292</v>
      </c>
      <c r="K124" s="159"/>
    </row>
    <row r="125" spans="1:255" x14ac:dyDescent="0.2">
      <c r="A125" s="142"/>
      <c r="B125" s="142"/>
      <c r="C125" s="20" t="s">
        <v>592</v>
      </c>
      <c r="D125" s="20"/>
      <c r="E125" s="20"/>
      <c r="F125" s="20"/>
      <c r="G125" s="20"/>
      <c r="H125" s="95"/>
      <c r="I125" s="95"/>
      <c r="J125" s="95"/>
      <c r="K125" s="158"/>
    </row>
    <row r="126" spans="1:255" x14ac:dyDescent="0.2">
      <c r="A126" s="142"/>
      <c r="B126" s="142"/>
      <c r="C126" s="20" t="s">
        <v>593</v>
      </c>
      <c r="D126" s="20"/>
      <c r="E126" s="20"/>
      <c r="F126" s="20"/>
      <c r="G126" s="20"/>
      <c r="H126" s="93">
        <f>EW122</f>
        <v>1246</v>
      </c>
      <c r="I126" s="93"/>
      <c r="J126" s="93">
        <f>CZ122</f>
        <v>22770</v>
      </c>
      <c r="K126" s="159"/>
    </row>
    <row r="127" spans="1:255" x14ac:dyDescent="0.2">
      <c r="A127" s="142"/>
      <c r="B127" s="142"/>
      <c r="C127" s="20" t="s">
        <v>594</v>
      </c>
      <c r="D127" s="20"/>
      <c r="E127" s="20"/>
      <c r="F127" s="20"/>
      <c r="G127" s="20"/>
      <c r="H127" s="93">
        <f>EX122</f>
        <v>6427</v>
      </c>
      <c r="I127" s="93"/>
      <c r="J127" s="93">
        <f>DA122</f>
        <v>80339</v>
      </c>
      <c r="K127" s="159"/>
    </row>
    <row r="128" spans="1:255" x14ac:dyDescent="0.2">
      <c r="A128" s="142"/>
      <c r="B128" s="142"/>
      <c r="C128" s="20" t="s">
        <v>595</v>
      </c>
      <c r="D128" s="20"/>
      <c r="E128" s="20"/>
      <c r="F128" s="20"/>
      <c r="G128" s="20"/>
      <c r="H128" s="93">
        <f>EZ122</f>
        <v>32025</v>
      </c>
      <c r="I128" s="93"/>
      <c r="J128" s="93">
        <f>DC122</f>
        <v>240183</v>
      </c>
      <c r="K128" s="159"/>
    </row>
    <row r="129" spans="1:11" x14ac:dyDescent="0.2">
      <c r="A129" s="142"/>
      <c r="B129" s="142"/>
      <c r="C129" s="20"/>
      <c r="D129" s="20"/>
      <c r="E129" s="20"/>
      <c r="F129" s="20"/>
      <c r="G129" s="20"/>
      <c r="H129" s="95"/>
      <c r="I129" s="95"/>
      <c r="J129" s="95"/>
      <c r="K129" s="158"/>
    </row>
    <row r="130" spans="1:11" x14ac:dyDescent="0.2">
      <c r="A130" s="142"/>
      <c r="B130" s="142"/>
      <c r="C130" s="20" t="s">
        <v>596</v>
      </c>
      <c r="D130" s="20"/>
      <c r="E130" s="20"/>
      <c r="F130" s="20"/>
      <c r="G130" s="20"/>
      <c r="H130" s="93">
        <f>FK122</f>
        <v>2030</v>
      </c>
      <c r="I130" s="93"/>
      <c r="J130" s="93">
        <f>DN122</f>
        <v>31477</v>
      </c>
      <c r="K130" s="159"/>
    </row>
    <row r="131" spans="1:11" x14ac:dyDescent="0.2">
      <c r="A131" s="142"/>
      <c r="B131" s="142"/>
      <c r="C131" s="20" t="s">
        <v>597</v>
      </c>
      <c r="D131" s="20"/>
      <c r="E131" s="20"/>
      <c r="F131" s="20"/>
      <c r="G131" s="20"/>
      <c r="H131" s="93">
        <f>FL122</f>
        <v>1161</v>
      </c>
      <c r="I131" s="93"/>
      <c r="J131" s="93">
        <f>DO122</f>
        <v>17002</v>
      </c>
      <c r="K131" s="159"/>
    </row>
    <row r="132" spans="1:11" x14ac:dyDescent="0.2">
      <c r="A132" s="142"/>
      <c r="B132" s="142"/>
      <c r="C132" s="20" t="s">
        <v>598</v>
      </c>
      <c r="D132" s="20"/>
      <c r="E132" s="20"/>
      <c r="F132" s="20"/>
      <c r="G132" s="20"/>
      <c r="H132" s="93">
        <f>FM122</f>
        <v>42889</v>
      </c>
      <c r="I132" s="93"/>
      <c r="J132" s="93">
        <f>DP122</f>
        <v>391771</v>
      </c>
      <c r="K132" s="159"/>
    </row>
    <row r="133" spans="1:11" x14ac:dyDescent="0.2">
      <c r="A133" s="142"/>
      <c r="B133" s="142"/>
      <c r="C133" s="20" t="s">
        <v>599</v>
      </c>
      <c r="D133" s="20"/>
      <c r="E133" s="20"/>
      <c r="F133" s="20"/>
      <c r="G133" s="20"/>
      <c r="H133" s="95"/>
      <c r="I133" s="95"/>
      <c r="J133" s="95"/>
      <c r="K133" s="158"/>
    </row>
    <row r="134" spans="1:11" x14ac:dyDescent="0.2">
      <c r="A134" s="142"/>
      <c r="B134" s="142"/>
      <c r="C134" s="20" t="s">
        <v>600</v>
      </c>
      <c r="D134" s="20"/>
      <c r="E134" s="20"/>
      <c r="F134" s="20"/>
      <c r="G134" s="20"/>
      <c r="H134" s="93">
        <f>FN122</f>
        <v>41510</v>
      </c>
      <c r="I134" s="93"/>
      <c r="J134" s="93">
        <f>DQ122</f>
        <v>380310</v>
      </c>
      <c r="K134" s="159"/>
    </row>
    <row r="135" spans="1:11" x14ac:dyDescent="0.2">
      <c r="A135" s="142"/>
      <c r="B135" s="142"/>
      <c r="C135" s="20" t="s">
        <v>601</v>
      </c>
      <c r="D135" s="20"/>
      <c r="E135" s="20"/>
      <c r="F135" s="20"/>
      <c r="G135" s="20"/>
      <c r="H135" s="93">
        <f>FO122</f>
        <v>1258</v>
      </c>
      <c r="I135" s="93"/>
      <c r="J135" s="93">
        <f>DR122</f>
        <v>9432</v>
      </c>
      <c r="K135" s="159"/>
    </row>
    <row r="136" spans="1:11" hidden="1" x14ac:dyDescent="0.2">
      <c r="A136" s="142"/>
      <c r="B136" s="142"/>
      <c r="C136" s="20" t="s">
        <v>602</v>
      </c>
      <c r="D136" s="20"/>
      <c r="E136" s="20"/>
      <c r="F136" s="20"/>
      <c r="G136" s="20"/>
      <c r="H136" s="93">
        <f>FP122</f>
        <v>0</v>
      </c>
      <c r="I136" s="93"/>
      <c r="J136" s="93">
        <f>DS122</f>
        <v>0</v>
      </c>
      <c r="K136" s="159"/>
    </row>
    <row r="137" spans="1:11" x14ac:dyDescent="0.2">
      <c r="A137" s="142"/>
      <c r="B137" s="142"/>
      <c r="C137" s="20" t="s">
        <v>603</v>
      </c>
      <c r="D137" s="20"/>
      <c r="E137" s="20"/>
      <c r="F137" s="20"/>
      <c r="G137" s="20"/>
      <c r="H137" s="93">
        <f>FQ122</f>
        <v>121</v>
      </c>
      <c r="I137" s="93"/>
      <c r="J137" s="93">
        <f>DT122</f>
        <v>2029</v>
      </c>
      <c r="K137" s="159"/>
    </row>
    <row r="138" spans="1:11" x14ac:dyDescent="0.2">
      <c r="A138" s="142"/>
      <c r="B138" s="142"/>
      <c r="C138" s="20"/>
      <c r="D138" s="20"/>
      <c r="E138" s="20"/>
      <c r="F138" s="20"/>
      <c r="G138" s="20"/>
      <c r="H138" s="95"/>
      <c r="I138" s="95"/>
      <c r="J138" s="95"/>
      <c r="K138" s="158"/>
    </row>
    <row r="139" spans="1:11" x14ac:dyDescent="0.2">
      <c r="A139" s="142"/>
      <c r="B139" s="142"/>
      <c r="C139" s="20" t="s">
        <v>604</v>
      </c>
      <c r="D139" s="20"/>
      <c r="E139" s="20"/>
      <c r="F139" s="20"/>
      <c r="G139" s="20"/>
      <c r="H139" s="93">
        <f>H132</f>
        <v>42889</v>
      </c>
      <c r="I139" s="93"/>
      <c r="J139" s="93">
        <f>J132</f>
        <v>391771</v>
      </c>
      <c r="K139" s="159"/>
    </row>
    <row r="140" spans="1:11" hidden="1" x14ac:dyDescent="0.2">
      <c r="A140" s="142"/>
      <c r="B140" s="142"/>
      <c r="C140" s="20" t="s">
        <v>605</v>
      </c>
      <c r="D140" s="20"/>
      <c r="E140" s="84">
        <v>18</v>
      </c>
      <c r="F140" s="85" t="s">
        <v>565</v>
      </c>
      <c r="G140" s="20"/>
      <c r="H140" s="20"/>
      <c r="I140" s="20"/>
      <c r="J140" s="94">
        <f>ROUND(J139*E140/100,2)</f>
        <v>70518.78</v>
      </c>
      <c r="K140" s="160"/>
    </row>
    <row r="141" spans="1:11" hidden="1" x14ac:dyDescent="0.2">
      <c r="A141" s="142"/>
      <c r="B141" s="142"/>
      <c r="C141" s="20" t="s">
        <v>606</v>
      </c>
      <c r="D141" s="20"/>
      <c r="E141" s="20"/>
      <c r="F141" s="20"/>
      <c r="G141" s="20"/>
      <c r="H141" s="20"/>
      <c r="I141" s="20"/>
      <c r="J141" s="94">
        <f>J140+J139</f>
        <v>462289.78</v>
      </c>
      <c r="K141" s="161"/>
    </row>
    <row r="142" spans="1:11" x14ac:dyDescent="0.2">
      <c r="A142" s="142"/>
      <c r="B142" s="142"/>
      <c r="C142" s="20"/>
      <c r="D142" s="20"/>
      <c r="E142" s="20"/>
      <c r="F142" s="20"/>
      <c r="G142" s="20"/>
      <c r="H142" s="20"/>
      <c r="I142" s="20"/>
      <c r="J142" s="95"/>
      <c r="K142" s="158"/>
    </row>
    <row r="143" spans="1:11" hidden="1" outlineLevel="1" x14ac:dyDescent="0.2">
      <c r="A143" s="142"/>
      <c r="B143" s="142"/>
      <c r="C143" s="20"/>
      <c r="D143" s="20"/>
      <c r="E143" s="20"/>
      <c r="F143" s="20"/>
      <c r="G143" s="20"/>
      <c r="H143" s="20"/>
      <c r="I143" s="20"/>
      <c r="J143" s="20"/>
      <c r="K143" s="142"/>
    </row>
    <row r="144" spans="1:11" hidden="1" outlineLevel="1" x14ac:dyDescent="0.2">
      <c r="A144" s="142"/>
      <c r="B144" s="142"/>
      <c r="C144" s="142"/>
      <c r="D144" s="142"/>
      <c r="E144" s="142"/>
      <c r="F144" s="142"/>
      <c r="G144" s="142"/>
      <c r="H144" s="142"/>
      <c r="I144" s="142"/>
      <c r="J144" s="142"/>
      <c r="K144" s="142"/>
    </row>
    <row r="145" spans="1:255" hidden="1" outlineLevel="1" x14ac:dyDescent="0.2">
      <c r="A145" s="86" t="s">
        <v>607</v>
      </c>
      <c r="B145" s="86"/>
      <c r="C145" s="92"/>
      <c r="D145" s="92"/>
      <c r="E145" s="92"/>
      <c r="F145" s="92"/>
      <c r="G145" s="87"/>
      <c r="H145" s="87"/>
      <c r="I145" s="92"/>
      <c r="J145" s="92"/>
      <c r="K145" s="142"/>
      <c r="BY145" s="88">
        <f>C145</f>
        <v>0</v>
      </c>
      <c r="BZ145" s="88">
        <f>I145</f>
        <v>0</v>
      </c>
      <c r="IU145" s="19"/>
    </row>
    <row r="146" spans="1:255" s="90" customFormat="1" ht="11.25" hidden="1" outlineLevel="1" x14ac:dyDescent="0.2">
      <c r="A146" s="89"/>
      <c r="B146" s="89"/>
      <c r="C146" s="91" t="s">
        <v>608</v>
      </c>
      <c r="D146" s="91"/>
      <c r="E146" s="91"/>
      <c r="F146" s="91"/>
      <c r="G146" s="91"/>
      <c r="H146" s="91"/>
      <c r="I146" s="91" t="s">
        <v>609</v>
      </c>
      <c r="J146" s="91"/>
    </row>
    <row r="147" spans="1:255" hidden="1" outlineLevel="1" x14ac:dyDescent="0.2">
      <c r="A147" s="162"/>
      <c r="B147" s="162"/>
      <c r="C147" s="162"/>
      <c r="D147" s="162"/>
      <c r="E147" s="162"/>
      <c r="F147" s="162"/>
      <c r="G147" s="163" t="s">
        <v>610</v>
      </c>
      <c r="H147" s="162"/>
      <c r="I147" s="162"/>
      <c r="J147" s="162"/>
      <c r="K147" s="142"/>
    </row>
    <row r="148" spans="1:255" hidden="1" outlineLevel="1" x14ac:dyDescent="0.2">
      <c r="A148" s="86" t="s">
        <v>611</v>
      </c>
      <c r="B148" s="86"/>
      <c r="C148" s="92"/>
      <c r="D148" s="92"/>
      <c r="E148" s="92"/>
      <c r="F148" s="92"/>
      <c r="G148" s="87"/>
      <c r="H148" s="87"/>
      <c r="I148" s="92"/>
      <c r="J148" s="92"/>
      <c r="K148" s="142"/>
      <c r="BY148" s="88">
        <f>C148</f>
        <v>0</v>
      </c>
      <c r="BZ148" s="88">
        <f>I148</f>
        <v>0</v>
      </c>
      <c r="IU148" s="19"/>
    </row>
    <row r="149" spans="1:255" s="90" customFormat="1" ht="11.25" hidden="1" outlineLevel="1" x14ac:dyDescent="0.2">
      <c r="A149" s="89"/>
      <c r="B149" s="89"/>
      <c r="C149" s="91" t="s">
        <v>608</v>
      </c>
      <c r="D149" s="91"/>
      <c r="E149" s="91"/>
      <c r="F149" s="91"/>
      <c r="G149" s="91"/>
      <c r="H149" s="91"/>
      <c r="I149" s="91" t="s">
        <v>609</v>
      </c>
      <c r="J149" s="91"/>
    </row>
    <row r="150" spans="1:255" hidden="1" outlineLevel="1" x14ac:dyDescent="0.2">
      <c r="A150" s="162"/>
      <c r="B150" s="162"/>
      <c r="C150" s="162"/>
      <c r="D150" s="162"/>
      <c r="E150" s="162"/>
      <c r="F150" s="162"/>
      <c r="G150" s="163" t="s">
        <v>610</v>
      </c>
      <c r="H150" s="162"/>
      <c r="I150" s="162"/>
      <c r="J150" s="162"/>
      <c r="K150" s="142"/>
    </row>
    <row r="151" spans="1:255" collapsed="1" x14ac:dyDescent="0.2">
      <c r="A151" s="142"/>
      <c r="B151" s="142"/>
      <c r="C151" s="142"/>
      <c r="D151" s="142"/>
      <c r="E151" s="142"/>
      <c r="F151" s="142"/>
      <c r="G151" s="142"/>
      <c r="H151" s="142"/>
      <c r="I151" s="142"/>
      <c r="J151" s="142"/>
      <c r="K151" s="142"/>
      <c r="L151" s="82"/>
    </row>
    <row r="152" spans="1:255" outlineLevel="1" x14ac:dyDescent="0.2">
      <c r="A152" s="142"/>
      <c r="B152" s="142"/>
      <c r="C152" s="142"/>
      <c r="D152" s="142"/>
      <c r="E152" s="142"/>
      <c r="F152" s="142"/>
      <c r="G152" s="142"/>
      <c r="H152" s="142"/>
      <c r="I152" s="142"/>
      <c r="J152" s="142"/>
      <c r="K152" s="142"/>
    </row>
    <row r="153" spans="1:255" outlineLevel="1" x14ac:dyDescent="0.2">
      <c r="A153" s="142"/>
      <c r="B153" s="142"/>
      <c r="C153" s="142"/>
      <c r="D153" s="142"/>
      <c r="E153" s="142"/>
      <c r="F153" s="142"/>
      <c r="G153" s="142"/>
      <c r="H153" s="142"/>
      <c r="I153" s="142"/>
      <c r="J153" s="142"/>
      <c r="K153" s="142"/>
    </row>
    <row r="154" spans="1:255" outlineLevel="1" x14ac:dyDescent="0.2">
      <c r="A154" s="86" t="s">
        <v>514</v>
      </c>
      <c r="B154" s="86"/>
      <c r="C154" s="92"/>
      <c r="D154" s="92"/>
      <c r="E154" s="92"/>
      <c r="F154" s="92"/>
      <c r="G154" s="87"/>
      <c r="H154" s="87"/>
      <c r="I154" s="92"/>
      <c r="J154" s="92"/>
      <c r="K154" s="142"/>
      <c r="BY154" s="88">
        <f>C154</f>
        <v>0</v>
      </c>
      <c r="BZ154" s="88">
        <f>I154</f>
        <v>0</v>
      </c>
      <c r="IU154" s="19"/>
    </row>
    <row r="155" spans="1:255" s="90" customFormat="1" ht="11.25" outlineLevel="1" x14ac:dyDescent="0.2">
      <c r="A155" s="89"/>
      <c r="B155" s="89"/>
      <c r="C155" s="91" t="s">
        <v>608</v>
      </c>
      <c r="D155" s="91"/>
      <c r="E155" s="91"/>
      <c r="F155" s="91"/>
      <c r="G155" s="91"/>
      <c r="H155" s="91"/>
      <c r="I155" s="91" t="s">
        <v>609</v>
      </c>
      <c r="J155" s="91"/>
    </row>
    <row r="156" spans="1:255" outlineLevel="1" x14ac:dyDescent="0.2">
      <c r="A156" s="162"/>
      <c r="B156" s="162"/>
      <c r="C156" s="162"/>
      <c r="D156" s="162"/>
      <c r="E156" s="162"/>
      <c r="F156" s="162"/>
      <c r="G156" s="163" t="s">
        <v>610</v>
      </c>
      <c r="H156" s="162"/>
      <c r="I156" s="162"/>
      <c r="J156" s="162"/>
      <c r="K156" s="142"/>
    </row>
    <row r="157" spans="1:255" outlineLevel="1" x14ac:dyDescent="0.2">
      <c r="A157" s="86" t="s">
        <v>613</v>
      </c>
      <c r="B157" s="86"/>
      <c r="C157" s="92"/>
      <c r="D157" s="92"/>
      <c r="E157" s="92"/>
      <c r="F157" s="92"/>
      <c r="G157" s="87"/>
      <c r="H157" s="87"/>
      <c r="I157" s="92"/>
      <c r="J157" s="92"/>
      <c r="K157" s="142"/>
      <c r="BY157" s="88">
        <f>C157</f>
        <v>0</v>
      </c>
      <c r="BZ157" s="88">
        <f>I157</f>
        <v>0</v>
      </c>
      <c r="IU157" s="19"/>
    </row>
    <row r="158" spans="1:255" s="90" customFormat="1" ht="11.25" outlineLevel="1" x14ac:dyDescent="0.2">
      <c r="A158" s="89"/>
      <c r="B158" s="89"/>
      <c r="C158" s="91" t="s">
        <v>608</v>
      </c>
      <c r="D158" s="91"/>
      <c r="E158" s="91"/>
      <c r="F158" s="91"/>
      <c r="G158" s="91"/>
      <c r="H158" s="91"/>
      <c r="I158" s="91" t="s">
        <v>609</v>
      </c>
      <c r="J158" s="91"/>
    </row>
    <row r="159" spans="1:255" outlineLevel="1" x14ac:dyDescent="0.2">
      <c r="A159" s="162"/>
      <c r="B159" s="162"/>
      <c r="C159" s="162"/>
      <c r="D159" s="162"/>
      <c r="E159" s="162"/>
      <c r="F159" s="162"/>
      <c r="G159" s="163" t="s">
        <v>610</v>
      </c>
      <c r="H159" s="162"/>
      <c r="I159" s="162"/>
      <c r="J159" s="162"/>
      <c r="K159" s="142"/>
    </row>
    <row r="160" spans="1:255" x14ac:dyDescent="0.2">
      <c r="A160" s="142"/>
      <c r="B160" s="142"/>
      <c r="C160" s="142"/>
      <c r="D160" s="142"/>
      <c r="E160" s="142"/>
      <c r="F160" s="142"/>
      <c r="G160" s="142"/>
      <c r="H160" s="142"/>
      <c r="I160" s="142"/>
      <c r="J160" s="142"/>
      <c r="K160" s="142"/>
    </row>
    <row r="161" spans="1:255" x14ac:dyDescent="0.2">
      <c r="A161" s="142"/>
      <c r="B161" s="142"/>
      <c r="C161" s="142"/>
      <c r="D161" s="142"/>
      <c r="E161" s="142"/>
      <c r="F161" s="142"/>
      <c r="G161" s="142"/>
      <c r="H161" s="142"/>
      <c r="I161" s="142"/>
      <c r="J161" s="142"/>
      <c r="K161" s="142"/>
      <c r="Y161" s="19">
        <v>999</v>
      </c>
      <c r="Z161" s="19" t="s">
        <v>612</v>
      </c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  <c r="EY161" s="19"/>
      <c r="EZ161" s="19"/>
      <c r="FA161" s="19"/>
      <c r="FB161" s="19"/>
      <c r="FC161" s="19"/>
      <c r="FD161" s="19"/>
      <c r="FE161" s="19"/>
      <c r="FF161" s="19"/>
      <c r="FG161" s="19"/>
      <c r="FH161" s="19"/>
      <c r="FI161" s="19"/>
      <c r="FJ161" s="19"/>
      <c r="FK161" s="19"/>
      <c r="FL161" s="19"/>
      <c r="FM161" s="19"/>
      <c r="FN161" s="19"/>
      <c r="FO161" s="19"/>
      <c r="FP161" s="19"/>
      <c r="FQ161" s="19"/>
      <c r="FR161" s="19"/>
      <c r="FS161" s="19"/>
      <c r="FT161" s="19"/>
      <c r="FU161" s="19"/>
      <c r="FV161" s="19"/>
      <c r="FW161" s="19"/>
      <c r="FX161" s="19"/>
      <c r="FY161" s="19"/>
      <c r="FZ161" s="19"/>
      <c r="GA161" s="19"/>
      <c r="GB161" s="19"/>
      <c r="GC161" s="19"/>
      <c r="GD161" s="19"/>
      <c r="GE161" s="19"/>
      <c r="GF161" s="19"/>
      <c r="GG161" s="19"/>
      <c r="GH161" s="19"/>
      <c r="GI161" s="19"/>
      <c r="GJ161" s="19"/>
      <c r="GK161" s="19"/>
      <c r="GL161" s="19"/>
      <c r="GM161" s="19"/>
      <c r="GN161" s="19"/>
      <c r="GO161" s="19"/>
      <c r="GP161" s="19"/>
      <c r="GQ161" s="19"/>
      <c r="GR161" s="19"/>
      <c r="GS161" s="19"/>
      <c r="GT161" s="19"/>
      <c r="GU161" s="19"/>
      <c r="GV161" s="19"/>
      <c r="GW161" s="19"/>
      <c r="GX161" s="19"/>
      <c r="GY161" s="19"/>
      <c r="GZ161" s="19"/>
      <c r="HA161" s="19"/>
      <c r="HB161" s="19"/>
      <c r="HC161" s="19"/>
      <c r="HD161" s="19"/>
      <c r="HE161" s="19"/>
      <c r="HF161" s="19"/>
      <c r="HG161" s="19"/>
      <c r="HH161" s="19"/>
      <c r="HI161" s="19"/>
      <c r="HJ161" s="19"/>
      <c r="HK161" s="19"/>
      <c r="HL161" s="19"/>
      <c r="HM161" s="19"/>
      <c r="HN161" s="19"/>
      <c r="HO161" s="19"/>
      <c r="HP161" s="19"/>
      <c r="HQ161" s="19"/>
      <c r="HR161" s="19"/>
      <c r="HS161" s="19"/>
      <c r="HT161" s="19"/>
      <c r="HU161" s="19"/>
      <c r="HV161" s="19"/>
      <c r="HW161" s="19"/>
      <c r="HX161" s="19"/>
      <c r="HY161" s="19"/>
      <c r="HZ161" s="19"/>
      <c r="IA161" s="19"/>
      <c r="IB161" s="19"/>
      <c r="IC161" s="19"/>
      <c r="ID161" s="19"/>
      <c r="IE161" s="19"/>
      <c r="IF161" s="19"/>
      <c r="IG161" s="19"/>
      <c r="IH161" s="19"/>
      <c r="II161" s="19"/>
      <c r="IJ161" s="19"/>
      <c r="IK161" s="19"/>
      <c r="IL161" s="19"/>
      <c r="IM161" s="19"/>
      <c r="IN161" s="19"/>
      <c r="IO161" s="19"/>
      <c r="IP161" s="19"/>
      <c r="IQ161" s="19"/>
      <c r="IR161" s="19"/>
      <c r="IS161" s="19"/>
      <c r="IT161" s="19"/>
      <c r="IU161" s="19"/>
    </row>
  </sheetData>
  <mergeCells count="117">
    <mergeCell ref="H2:K2"/>
    <mergeCell ref="H3:K3"/>
    <mergeCell ref="H4:K4"/>
    <mergeCell ref="J5:K5"/>
    <mergeCell ref="J6:K6"/>
    <mergeCell ref="C7:G7"/>
    <mergeCell ref="J7:K7"/>
    <mergeCell ref="C11:G11"/>
    <mergeCell ref="J11:K11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C20:F20"/>
    <mergeCell ref="C21:F21"/>
    <mergeCell ref="A22:K22"/>
    <mergeCell ref="A23:K23"/>
    <mergeCell ref="E26:F26"/>
    <mergeCell ref="C30:K30"/>
    <mergeCell ref="G14:H14"/>
    <mergeCell ref="J14:K14"/>
    <mergeCell ref="J15:K15"/>
    <mergeCell ref="J16:K16"/>
    <mergeCell ref="G18:G19"/>
    <mergeCell ref="H18:H19"/>
    <mergeCell ref="I18:J18"/>
    <mergeCell ref="C31:K31"/>
    <mergeCell ref="C32:K32"/>
    <mergeCell ref="A34:K34"/>
    <mergeCell ref="A35:K35"/>
    <mergeCell ref="C36:K36"/>
    <mergeCell ref="A41:A44"/>
    <mergeCell ref="B41:B44"/>
    <mergeCell ref="C41:C44"/>
    <mergeCell ref="D41:D44"/>
    <mergeCell ref="E41:E44"/>
    <mergeCell ref="H53:I53"/>
    <mergeCell ref="J53:K53"/>
    <mergeCell ref="H61:I61"/>
    <mergeCell ref="J61:K61"/>
    <mergeCell ref="H91:I91"/>
    <mergeCell ref="J91:K91"/>
    <mergeCell ref="F41:F44"/>
    <mergeCell ref="G41:G44"/>
    <mergeCell ref="H41:H44"/>
    <mergeCell ref="I41:I44"/>
    <mergeCell ref="J41:J44"/>
    <mergeCell ref="K41:K44"/>
    <mergeCell ref="H121:I121"/>
    <mergeCell ref="J121:K121"/>
    <mergeCell ref="H122:I122"/>
    <mergeCell ref="J122:K122"/>
    <mergeCell ref="H123:I123"/>
    <mergeCell ref="J123:K123"/>
    <mergeCell ref="H103:I103"/>
    <mergeCell ref="J103:K103"/>
    <mergeCell ref="H109:I109"/>
    <mergeCell ref="J109:K109"/>
    <mergeCell ref="H115:I115"/>
    <mergeCell ref="J115:K115"/>
    <mergeCell ref="H127:I127"/>
    <mergeCell ref="J127:K127"/>
    <mergeCell ref="H128:I128"/>
    <mergeCell ref="J128:K128"/>
    <mergeCell ref="H129:I129"/>
    <mergeCell ref="J129:K129"/>
    <mergeCell ref="H124:I124"/>
    <mergeCell ref="J124:K124"/>
    <mergeCell ref="H125:I125"/>
    <mergeCell ref="J125:K125"/>
    <mergeCell ref="H126:I126"/>
    <mergeCell ref="J126:K126"/>
    <mergeCell ref="H133:I133"/>
    <mergeCell ref="J133:K133"/>
    <mergeCell ref="H134:I134"/>
    <mergeCell ref="J134:K134"/>
    <mergeCell ref="H135:I135"/>
    <mergeCell ref="J135:K135"/>
    <mergeCell ref="H130:I130"/>
    <mergeCell ref="J130:K130"/>
    <mergeCell ref="H131:I131"/>
    <mergeCell ref="J131:K131"/>
    <mergeCell ref="H132:I132"/>
    <mergeCell ref="J132:K132"/>
    <mergeCell ref="H139:I139"/>
    <mergeCell ref="J139:K139"/>
    <mergeCell ref="J140:K140"/>
    <mergeCell ref="J141:K141"/>
    <mergeCell ref="J142:K142"/>
    <mergeCell ref="C145:F145"/>
    <mergeCell ref="I145:J145"/>
    <mergeCell ref="H136:I136"/>
    <mergeCell ref="J136:K136"/>
    <mergeCell ref="H137:I137"/>
    <mergeCell ref="J137:K137"/>
    <mergeCell ref="H138:I138"/>
    <mergeCell ref="J138:K138"/>
    <mergeCell ref="C158:H158"/>
    <mergeCell ref="I158:J158"/>
    <mergeCell ref="C154:F154"/>
    <mergeCell ref="I154:J154"/>
    <mergeCell ref="C155:H155"/>
    <mergeCell ref="I155:J155"/>
    <mergeCell ref="C157:F157"/>
    <mergeCell ref="I157:J157"/>
    <mergeCell ref="C146:H146"/>
    <mergeCell ref="I146:J146"/>
    <mergeCell ref="C148:F148"/>
    <mergeCell ref="I148:J148"/>
    <mergeCell ref="C149:H149"/>
    <mergeCell ref="I149:J149"/>
  </mergeCells>
  <printOptions horizontalCentered="1"/>
  <pageMargins left="0.39370078740157483" right="0.39370078740157483" top="0.39370078740157483" bottom="0.39370078740157483" header="0" footer="0"/>
  <pageSetup paperSize="9" orientation="landscape" r:id="rId1"/>
  <headerFooter>
    <oddHeader>&amp;CСтраница &amp;P из &amp;N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91"/>
  <sheetViews>
    <sheetView workbookViewId="0">
      <selection activeCell="A287" sqref="A287:AH287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21738</v>
      </c>
      <c r="M1">
        <v>10</v>
      </c>
    </row>
    <row r="5" spans="1:133" x14ac:dyDescent="0.2">
      <c r="G5">
        <v>2</v>
      </c>
      <c r="H5" t="s">
        <v>504</v>
      </c>
    </row>
    <row r="6" spans="1:133" x14ac:dyDescent="0.2">
      <c r="G6">
        <v>10</v>
      </c>
      <c r="H6" t="s">
        <v>500</v>
      </c>
    </row>
    <row r="7" spans="1:133" x14ac:dyDescent="0.2">
      <c r="G7">
        <v>2</v>
      </c>
      <c r="H7" t="s">
        <v>501</v>
      </c>
    </row>
    <row r="8" spans="1:133" x14ac:dyDescent="0.2">
      <c r="G8">
        <f>IF((Source!AR193&lt;&gt;'1.Смета.или.Акт'!P122),0,1)</f>
        <v>1</v>
      </c>
      <c r="H8" t="s">
        <v>590</v>
      </c>
    </row>
    <row r="9" spans="1:133" x14ac:dyDescent="0.2">
      <c r="G9" s="11" t="s">
        <v>502</v>
      </c>
      <c r="H9" t="s">
        <v>503</v>
      </c>
    </row>
    <row r="12" spans="1:133" x14ac:dyDescent="0.2">
      <c r="A12" s="1">
        <v>1</v>
      </c>
      <c r="B12" s="1">
        <v>285</v>
      </c>
      <c r="C12" s="1">
        <v>0</v>
      </c>
      <c r="D12" s="1">
        <f>ROW(A222)</f>
        <v>222</v>
      </c>
      <c r="E12" s="1">
        <v>0</v>
      </c>
      <c r="F12" s="1" t="s">
        <v>4</v>
      </c>
      <c r="G12" s="1" t="s">
        <v>5</v>
      </c>
      <c r="H12" s="1" t="s">
        <v>6</v>
      </c>
      <c r="I12" s="1">
        <v>0</v>
      </c>
      <c r="J12" s="1" t="s">
        <v>6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6</v>
      </c>
      <c r="V12" s="1">
        <v>0</v>
      </c>
      <c r="W12" s="1" t="s">
        <v>6</v>
      </c>
      <c r="X12" s="1" t="s">
        <v>6</v>
      </c>
      <c r="Y12" s="1" t="s">
        <v>6</v>
      </c>
      <c r="Z12" s="1" t="s">
        <v>6</v>
      </c>
      <c r="AA12" s="1" t="s">
        <v>6</v>
      </c>
      <c r="AB12" s="1" t="s">
        <v>6</v>
      </c>
      <c r="AC12" s="1" t="s">
        <v>6</v>
      </c>
      <c r="AD12" s="1" t="s">
        <v>6</v>
      </c>
      <c r="AE12" s="1" t="s">
        <v>6</v>
      </c>
      <c r="AF12" s="1" t="s">
        <v>6</v>
      </c>
      <c r="AG12" s="1" t="s">
        <v>6</v>
      </c>
      <c r="AH12" s="1" t="s">
        <v>6</v>
      </c>
      <c r="AI12" s="1" t="s">
        <v>6</v>
      </c>
      <c r="AJ12" s="1" t="s">
        <v>6</v>
      </c>
      <c r="AK12" s="1"/>
      <c r="AL12" s="1" t="s">
        <v>6</v>
      </c>
      <c r="AM12" s="1" t="s">
        <v>6</v>
      </c>
      <c r="AN12" s="1" t="s">
        <v>6</v>
      </c>
      <c r="AO12" s="1"/>
      <c r="AP12" s="1" t="s">
        <v>6</v>
      </c>
      <c r="AQ12" s="1" t="s">
        <v>6</v>
      </c>
      <c r="AR12" s="1" t="s">
        <v>6</v>
      </c>
      <c r="AS12" s="1"/>
      <c r="AT12" s="1"/>
      <c r="AU12" s="1"/>
      <c r="AV12" s="1"/>
      <c r="AW12" s="1"/>
      <c r="AX12" s="1" t="s">
        <v>6</v>
      </c>
      <c r="AY12" s="1" t="s">
        <v>6</v>
      </c>
      <c r="AZ12" s="1" t="s">
        <v>6</v>
      </c>
      <c r="BA12" s="1"/>
      <c r="BB12" s="1"/>
      <c r="BC12" s="1"/>
      <c r="BD12" s="1"/>
      <c r="BE12" s="1"/>
      <c r="BF12" s="1"/>
      <c r="BG12" s="1"/>
      <c r="BH12" s="1" t="s">
        <v>7</v>
      </c>
      <c r="BI12" s="1" t="s">
        <v>8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0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9</v>
      </c>
      <c r="BZ12" s="1" t="s">
        <v>10</v>
      </c>
      <c r="CA12" s="1" t="s">
        <v>11</v>
      </c>
      <c r="CB12" s="1" t="s">
        <v>11</v>
      </c>
      <c r="CC12" s="1" t="s">
        <v>11</v>
      </c>
      <c r="CD12" s="1" t="s">
        <v>11</v>
      </c>
      <c r="CE12" s="1" t="s">
        <v>12</v>
      </c>
      <c r="CF12" s="1">
        <v>0</v>
      </c>
      <c r="CG12" s="1">
        <v>0</v>
      </c>
      <c r="CH12" s="1">
        <v>565769</v>
      </c>
      <c r="CI12" s="1" t="s">
        <v>6</v>
      </c>
      <c r="CJ12" s="1" t="s">
        <v>6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B222</f>
        <v>285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>Новый объект</v>
      </c>
      <c r="G18" s="3" t="str">
        <f t="shared" si="0"/>
        <v>ВЛ 0,4 кВ СИП 2 3х50+54,6 НО</v>
      </c>
      <c r="H18" s="3"/>
      <c r="I18" s="3"/>
      <c r="J18" s="3"/>
      <c r="K18" s="3"/>
      <c r="L18" s="3"/>
      <c r="M18" s="3"/>
      <c r="N18" s="3"/>
      <c r="O18" s="3">
        <f t="shared" ref="O18:AT18" si="1">O222</f>
        <v>39698</v>
      </c>
      <c r="P18" s="3">
        <f t="shared" si="1"/>
        <v>32025</v>
      </c>
      <c r="Q18" s="3">
        <f t="shared" si="1"/>
        <v>6427</v>
      </c>
      <c r="R18" s="3">
        <f t="shared" si="1"/>
        <v>711</v>
      </c>
      <c r="S18" s="3">
        <f t="shared" si="1"/>
        <v>1246</v>
      </c>
      <c r="T18" s="3">
        <f t="shared" si="1"/>
        <v>0</v>
      </c>
      <c r="U18" s="3">
        <f t="shared" si="1"/>
        <v>135.44</v>
      </c>
      <c r="V18" s="3">
        <f t="shared" si="1"/>
        <v>60.26</v>
      </c>
      <c r="W18" s="3">
        <f t="shared" si="1"/>
        <v>0</v>
      </c>
      <c r="X18" s="3">
        <f t="shared" si="1"/>
        <v>2030</v>
      </c>
      <c r="Y18" s="3">
        <f t="shared" si="1"/>
        <v>1161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42889</v>
      </c>
      <c r="AS18" s="3">
        <f t="shared" si="1"/>
        <v>41510</v>
      </c>
      <c r="AT18" s="3">
        <f t="shared" si="1"/>
        <v>1258</v>
      </c>
      <c r="AU18" s="3">
        <f t="shared" ref="AU18:BZ18" si="2">AU222</f>
        <v>121</v>
      </c>
      <c r="AV18" s="3">
        <f t="shared" si="2"/>
        <v>32025</v>
      </c>
      <c r="AW18" s="3">
        <f t="shared" si="2"/>
        <v>32025</v>
      </c>
      <c r="AX18" s="3">
        <f t="shared" si="2"/>
        <v>0</v>
      </c>
      <c r="AY18" s="3">
        <f t="shared" si="2"/>
        <v>32025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CA222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DG222</f>
        <v>343292</v>
      </c>
      <c r="DH18" s="4">
        <f t="shared" si="4"/>
        <v>240183</v>
      </c>
      <c r="DI18" s="4">
        <f t="shared" si="4"/>
        <v>80339</v>
      </c>
      <c r="DJ18" s="4">
        <f t="shared" si="4"/>
        <v>13012</v>
      </c>
      <c r="DK18" s="4">
        <f t="shared" si="4"/>
        <v>22770</v>
      </c>
      <c r="DL18" s="4">
        <f t="shared" si="4"/>
        <v>0</v>
      </c>
      <c r="DM18" s="4">
        <f t="shared" si="4"/>
        <v>135.44</v>
      </c>
      <c r="DN18" s="4">
        <f t="shared" si="4"/>
        <v>60.26</v>
      </c>
      <c r="DO18" s="4">
        <f t="shared" si="4"/>
        <v>0</v>
      </c>
      <c r="DP18" s="4">
        <f t="shared" si="4"/>
        <v>31477</v>
      </c>
      <c r="DQ18" s="4">
        <f t="shared" si="4"/>
        <v>17002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391771</v>
      </c>
      <c r="EK18" s="4">
        <f t="shared" si="4"/>
        <v>380310</v>
      </c>
      <c r="EL18" s="4">
        <f t="shared" si="4"/>
        <v>9432</v>
      </c>
      <c r="EM18" s="4">
        <f t="shared" ref="EM18:FR18" si="5">EM222</f>
        <v>2029</v>
      </c>
      <c r="EN18" s="4">
        <f t="shared" si="5"/>
        <v>240183</v>
      </c>
      <c r="EO18" s="4">
        <f t="shared" si="5"/>
        <v>240183</v>
      </c>
      <c r="EP18" s="4">
        <f t="shared" si="5"/>
        <v>0</v>
      </c>
      <c r="EQ18" s="4">
        <f t="shared" si="5"/>
        <v>240183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FS222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ROW(A193)</f>
        <v>193</v>
      </c>
      <c r="E20" s="1"/>
      <c r="F20" s="1" t="s">
        <v>13</v>
      </c>
      <c r="G20" s="1" t="s">
        <v>13</v>
      </c>
      <c r="H20" s="1" t="s">
        <v>6</v>
      </c>
      <c r="I20" s="1">
        <v>0</v>
      </c>
      <c r="J20" s="1" t="s">
        <v>6</v>
      </c>
      <c r="K20" s="1">
        <v>0</v>
      </c>
      <c r="L20" s="1" t="s">
        <v>6</v>
      </c>
      <c r="M20" s="1"/>
      <c r="N20" s="1"/>
      <c r="O20" s="1"/>
      <c r="P20" s="1"/>
      <c r="Q20" s="1"/>
      <c r="R20" s="1"/>
      <c r="S20" s="1"/>
      <c r="T20" s="1"/>
      <c r="U20" s="1" t="s">
        <v>6</v>
      </c>
      <c r="V20" s="1">
        <v>0</v>
      </c>
      <c r="W20" s="1"/>
      <c r="X20" s="1"/>
      <c r="Y20" s="1"/>
      <c r="Z20" s="1"/>
      <c r="AA20" s="1"/>
      <c r="AB20" s="1" t="s">
        <v>6</v>
      </c>
      <c r="AC20" s="1" t="s">
        <v>6</v>
      </c>
      <c r="AD20" s="1" t="s">
        <v>6</v>
      </c>
      <c r="AE20" s="1" t="s">
        <v>6</v>
      </c>
      <c r="AF20" s="1" t="s">
        <v>6</v>
      </c>
      <c r="AG20" s="1" t="s">
        <v>6</v>
      </c>
      <c r="AH20" s="1"/>
      <c r="AI20" s="1"/>
      <c r="AJ20" s="1"/>
      <c r="AK20" s="1"/>
      <c r="AL20" s="1"/>
      <c r="AM20" s="1"/>
      <c r="AN20" s="1"/>
      <c r="AO20" s="1"/>
      <c r="AP20" s="1" t="s">
        <v>6</v>
      </c>
      <c r="AQ20" s="1" t="s">
        <v>6</v>
      </c>
      <c r="AR20" s="1" t="s">
        <v>6</v>
      </c>
      <c r="AS20" s="1"/>
      <c r="AT20" s="1"/>
      <c r="AU20" s="1"/>
      <c r="AV20" s="1"/>
      <c r="AW20" s="1"/>
      <c r="AX20" s="1"/>
      <c r="AY20" s="1"/>
      <c r="AZ20" s="1" t="s">
        <v>6</v>
      </c>
      <c r="BA20" s="1"/>
      <c r="BB20" s="1" t="s">
        <v>6</v>
      </c>
      <c r="BC20" s="1" t="s">
        <v>6</v>
      </c>
      <c r="BD20" s="1" t="s">
        <v>6</v>
      </c>
      <c r="BE20" s="1" t="s">
        <v>6</v>
      </c>
      <c r="BF20" s="1" t="s">
        <v>6</v>
      </c>
      <c r="BG20" s="1" t="s">
        <v>6</v>
      </c>
      <c r="BH20" s="1" t="s">
        <v>6</v>
      </c>
      <c r="BI20" s="1" t="s">
        <v>6</v>
      </c>
      <c r="BJ20" s="1" t="s">
        <v>6</v>
      </c>
      <c r="BK20" s="1" t="s">
        <v>6</v>
      </c>
      <c r="BL20" s="1" t="s">
        <v>6</v>
      </c>
      <c r="BM20" s="1" t="s">
        <v>6</v>
      </c>
      <c r="BN20" s="1" t="s">
        <v>6</v>
      </c>
      <c r="BO20" s="1" t="s">
        <v>6</v>
      </c>
      <c r="BP20" s="1" t="s">
        <v>6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6</v>
      </c>
      <c r="CJ20" s="1" t="s">
        <v>6</v>
      </c>
    </row>
    <row r="22" spans="1:255" x14ac:dyDescent="0.2">
      <c r="A22" s="3">
        <v>52</v>
      </c>
      <c r="B22" s="3">
        <f t="shared" ref="B22:G22" si="7">B193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O193</f>
        <v>39698</v>
      </c>
      <c r="P22" s="3">
        <f t="shared" si="8"/>
        <v>32025</v>
      </c>
      <c r="Q22" s="3">
        <f t="shared" si="8"/>
        <v>6427</v>
      </c>
      <c r="R22" s="3">
        <f t="shared" si="8"/>
        <v>711</v>
      </c>
      <c r="S22" s="3">
        <f t="shared" si="8"/>
        <v>1246</v>
      </c>
      <c r="T22" s="3">
        <f t="shared" si="8"/>
        <v>0</v>
      </c>
      <c r="U22" s="3">
        <f t="shared" si="8"/>
        <v>135.44</v>
      </c>
      <c r="V22" s="3">
        <f t="shared" si="8"/>
        <v>60.26</v>
      </c>
      <c r="W22" s="3">
        <f t="shared" si="8"/>
        <v>0</v>
      </c>
      <c r="X22" s="3">
        <f t="shared" si="8"/>
        <v>2030</v>
      </c>
      <c r="Y22" s="3">
        <f t="shared" si="8"/>
        <v>1161</v>
      </c>
      <c r="Z22" s="3">
        <f t="shared" si="8"/>
        <v>0</v>
      </c>
      <c r="AA22" s="3">
        <f t="shared" si="8"/>
        <v>0</v>
      </c>
      <c r="AB22" s="3">
        <f t="shared" si="8"/>
        <v>39698</v>
      </c>
      <c r="AC22" s="3">
        <f t="shared" si="8"/>
        <v>32025</v>
      </c>
      <c r="AD22" s="3">
        <f t="shared" si="8"/>
        <v>6427</v>
      </c>
      <c r="AE22" s="3">
        <f t="shared" si="8"/>
        <v>711</v>
      </c>
      <c r="AF22" s="3">
        <f t="shared" si="8"/>
        <v>1246</v>
      </c>
      <c r="AG22" s="3">
        <f t="shared" si="8"/>
        <v>0</v>
      </c>
      <c r="AH22" s="3">
        <f t="shared" si="8"/>
        <v>135.44</v>
      </c>
      <c r="AI22" s="3">
        <f t="shared" si="8"/>
        <v>60.26</v>
      </c>
      <c r="AJ22" s="3">
        <f t="shared" si="8"/>
        <v>0</v>
      </c>
      <c r="AK22" s="3">
        <f t="shared" si="8"/>
        <v>2030</v>
      </c>
      <c r="AL22" s="3">
        <f t="shared" si="8"/>
        <v>1161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42889</v>
      </c>
      <c r="AS22" s="3">
        <f t="shared" si="8"/>
        <v>41510</v>
      </c>
      <c r="AT22" s="3">
        <f t="shared" si="8"/>
        <v>1258</v>
      </c>
      <c r="AU22" s="3">
        <f t="shared" ref="AU22:BZ22" si="9">AU193</f>
        <v>121</v>
      </c>
      <c r="AV22" s="3">
        <f t="shared" si="9"/>
        <v>32025</v>
      </c>
      <c r="AW22" s="3">
        <f t="shared" si="9"/>
        <v>32025</v>
      </c>
      <c r="AX22" s="3">
        <f t="shared" si="9"/>
        <v>0</v>
      </c>
      <c r="AY22" s="3">
        <f t="shared" si="9"/>
        <v>32025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CA193</f>
        <v>42889</v>
      </c>
      <c r="CB22" s="3">
        <f t="shared" si="10"/>
        <v>41510</v>
      </c>
      <c r="CC22" s="3">
        <f t="shared" si="10"/>
        <v>1258</v>
      </c>
      <c r="CD22" s="3">
        <f t="shared" si="10"/>
        <v>121</v>
      </c>
      <c r="CE22" s="3">
        <f t="shared" si="10"/>
        <v>32025</v>
      </c>
      <c r="CF22" s="3">
        <f t="shared" si="10"/>
        <v>32025</v>
      </c>
      <c r="CG22" s="3">
        <f t="shared" si="10"/>
        <v>0</v>
      </c>
      <c r="CH22" s="3">
        <f t="shared" si="10"/>
        <v>32025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DG193</f>
        <v>343292</v>
      </c>
      <c r="DH22" s="4">
        <f t="shared" si="11"/>
        <v>240183</v>
      </c>
      <c r="DI22" s="4">
        <f t="shared" si="11"/>
        <v>80339</v>
      </c>
      <c r="DJ22" s="4">
        <f t="shared" si="11"/>
        <v>13012</v>
      </c>
      <c r="DK22" s="4">
        <f t="shared" si="11"/>
        <v>22770</v>
      </c>
      <c r="DL22" s="4">
        <f t="shared" si="11"/>
        <v>0</v>
      </c>
      <c r="DM22" s="4">
        <f t="shared" si="11"/>
        <v>135.44</v>
      </c>
      <c r="DN22" s="4">
        <f t="shared" si="11"/>
        <v>60.26</v>
      </c>
      <c r="DO22" s="4">
        <f t="shared" si="11"/>
        <v>0</v>
      </c>
      <c r="DP22" s="4">
        <f t="shared" si="11"/>
        <v>31477</v>
      </c>
      <c r="DQ22" s="4">
        <f t="shared" si="11"/>
        <v>17002</v>
      </c>
      <c r="DR22" s="4">
        <f t="shared" si="11"/>
        <v>0</v>
      </c>
      <c r="DS22" s="4">
        <f t="shared" si="11"/>
        <v>0</v>
      </c>
      <c r="DT22" s="4">
        <f t="shared" si="11"/>
        <v>343292</v>
      </c>
      <c r="DU22" s="4">
        <f t="shared" si="11"/>
        <v>240183</v>
      </c>
      <c r="DV22" s="4">
        <f t="shared" si="11"/>
        <v>80339</v>
      </c>
      <c r="DW22" s="4">
        <f t="shared" si="11"/>
        <v>13012</v>
      </c>
      <c r="DX22" s="4">
        <f t="shared" si="11"/>
        <v>22770</v>
      </c>
      <c r="DY22" s="4">
        <f t="shared" si="11"/>
        <v>0</v>
      </c>
      <c r="DZ22" s="4">
        <f t="shared" si="11"/>
        <v>135.44</v>
      </c>
      <c r="EA22" s="4">
        <f t="shared" si="11"/>
        <v>60.26</v>
      </c>
      <c r="EB22" s="4">
        <f t="shared" si="11"/>
        <v>0</v>
      </c>
      <c r="EC22" s="4">
        <f t="shared" si="11"/>
        <v>31477</v>
      </c>
      <c r="ED22" s="4">
        <f t="shared" si="11"/>
        <v>17002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391771</v>
      </c>
      <c r="EK22" s="4">
        <f t="shared" si="11"/>
        <v>380310</v>
      </c>
      <c r="EL22" s="4">
        <f t="shared" si="11"/>
        <v>9432</v>
      </c>
      <c r="EM22" s="4">
        <f t="shared" ref="EM22:FR22" si="12">EM193</f>
        <v>2029</v>
      </c>
      <c r="EN22" s="4">
        <f t="shared" si="12"/>
        <v>240183</v>
      </c>
      <c r="EO22" s="4">
        <f t="shared" si="12"/>
        <v>240183</v>
      </c>
      <c r="EP22" s="4">
        <f t="shared" si="12"/>
        <v>0</v>
      </c>
      <c r="EQ22" s="4">
        <f t="shared" si="12"/>
        <v>240183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FS193</f>
        <v>391771</v>
      </c>
      <c r="FT22" s="4">
        <f t="shared" si="13"/>
        <v>380310</v>
      </c>
      <c r="FU22" s="4">
        <f t="shared" si="13"/>
        <v>9432</v>
      </c>
      <c r="FV22" s="4">
        <f t="shared" si="13"/>
        <v>2029</v>
      </c>
      <c r="FW22" s="4">
        <f t="shared" si="13"/>
        <v>240183</v>
      </c>
      <c r="FX22" s="4">
        <f t="shared" si="13"/>
        <v>240183</v>
      </c>
      <c r="FY22" s="4">
        <f t="shared" si="13"/>
        <v>0</v>
      </c>
      <c r="FZ22" s="4">
        <f t="shared" si="13"/>
        <v>240183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ROW(SmtRes!A4)</f>
        <v>4</v>
      </c>
      <c r="D24" s="2">
        <f>ROW(EtalonRes!A4)</f>
        <v>4</v>
      </c>
      <c r="E24" s="2" t="s">
        <v>14</v>
      </c>
      <c r="F24" s="2" t="s">
        <v>15</v>
      </c>
      <c r="G24" s="2" t="s">
        <v>16</v>
      </c>
      <c r="H24" s="2" t="s">
        <v>17</v>
      </c>
      <c r="I24" s="2">
        <f>'1.Смета.или.Акт'!E46</f>
        <v>29</v>
      </c>
      <c r="J24" s="2">
        <v>0</v>
      </c>
      <c r="K24" s="2"/>
      <c r="L24" s="2"/>
      <c r="M24" s="2"/>
      <c r="N24" s="2"/>
      <c r="O24" s="2">
        <f t="shared" ref="O24:O55" si="14">ROUND(CP24,0)</f>
        <v>1258</v>
      </c>
      <c r="P24" s="2">
        <f t="shared" ref="P24:P55" si="15">ROUND(CQ24*I24,0)</f>
        <v>0</v>
      </c>
      <c r="Q24" s="2">
        <f t="shared" ref="Q24:Q55" si="16">ROUND(CR24*I24,0)</f>
        <v>949</v>
      </c>
      <c r="R24" s="2">
        <f t="shared" ref="R24:R55" si="17">ROUND(CS24*I24,0)</f>
        <v>122</v>
      </c>
      <c r="S24" s="2">
        <f t="shared" ref="S24:S55" si="18">ROUND(CT24*I24,0)</f>
        <v>309</v>
      </c>
      <c r="T24" s="2">
        <f t="shared" ref="T24:T55" si="19">ROUND(CU24*I24,0)</f>
        <v>0</v>
      </c>
      <c r="U24" s="2">
        <f t="shared" ref="U24:U55" si="20">CV24*I24</f>
        <v>36.83</v>
      </c>
      <c r="V24" s="2">
        <f t="shared" ref="V24:V55" si="21">CW24*I24</f>
        <v>11.889999999999999</v>
      </c>
      <c r="W24" s="2">
        <f t="shared" ref="W24:W55" si="22">ROUND(CX24*I24,0)</f>
        <v>0</v>
      </c>
      <c r="X24" s="2">
        <f t="shared" ref="X24:X55" si="23">ROUND(CY24,0)</f>
        <v>453</v>
      </c>
      <c r="Y24" s="2">
        <f t="shared" ref="Y24:Y55" si="24">ROUND(CZ24,0)</f>
        <v>259</v>
      </c>
      <c r="Z24" s="2"/>
      <c r="AA24" s="2">
        <v>34645223</v>
      </c>
      <c r="AB24" s="2">
        <f t="shared" ref="AB24:AB55" si="25">ROUND((AC24+AD24+AF24),2)</f>
        <v>43.36</v>
      </c>
      <c r="AC24" s="2">
        <f t="shared" ref="AC24:AC37" si="26">ROUND((ES24),2)</f>
        <v>0</v>
      </c>
      <c r="AD24" s="2">
        <f t="shared" ref="AD24:AD37" si="27">ROUND((((ET24)-(EU24))+AE24),2)</f>
        <v>32.72</v>
      </c>
      <c r="AE24" s="2">
        <f t="shared" ref="AE24:AE37" si="28">ROUND((EU24),2)</f>
        <v>4.22</v>
      </c>
      <c r="AF24" s="2">
        <f t="shared" ref="AF24:AF37" si="29">ROUND((EV24),2)</f>
        <v>10.64</v>
      </c>
      <c r="AG24" s="2">
        <f t="shared" ref="AG24:AG55" si="30">ROUND((AP24),2)</f>
        <v>0</v>
      </c>
      <c r="AH24" s="2">
        <f t="shared" ref="AH24:AH37" si="31">(EW24)</f>
        <v>1.27</v>
      </c>
      <c r="AI24" s="2">
        <f t="shared" ref="AI24:AI37" si="32">(EX24)</f>
        <v>0.41</v>
      </c>
      <c r="AJ24" s="2">
        <f t="shared" ref="AJ24:AJ55" si="33">ROUND((AS24),2)</f>
        <v>0</v>
      </c>
      <c r="AK24" s="2">
        <v>43.36</v>
      </c>
      <c r="AL24" s="2">
        <v>0</v>
      </c>
      <c r="AM24" s="2">
        <v>32.72</v>
      </c>
      <c r="AN24" s="2">
        <v>4.22</v>
      </c>
      <c r="AO24" s="2">
        <v>10.64</v>
      </c>
      <c r="AP24" s="2">
        <v>0</v>
      </c>
      <c r="AQ24" s="2">
        <v>1.27</v>
      </c>
      <c r="AR24" s="2">
        <v>0.41</v>
      </c>
      <c r="AS24" s="2">
        <v>0</v>
      </c>
      <c r="AT24" s="2">
        <v>105</v>
      </c>
      <c r="AU24" s="2">
        <v>60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6</v>
      </c>
      <c r="BE24" s="2" t="s">
        <v>6</v>
      </c>
      <c r="BF24" s="2" t="s">
        <v>6</v>
      </c>
      <c r="BG24" s="2" t="s">
        <v>6</v>
      </c>
      <c r="BH24" s="2">
        <v>0</v>
      </c>
      <c r="BI24" s="2">
        <v>1</v>
      </c>
      <c r="BJ24" s="2" t="s">
        <v>18</v>
      </c>
      <c r="BK24" s="2"/>
      <c r="BL24" s="2"/>
      <c r="BM24" s="2">
        <v>33001</v>
      </c>
      <c r="BN24" s="2">
        <v>0</v>
      </c>
      <c r="BO24" s="2" t="s">
        <v>6</v>
      </c>
      <c r="BP24" s="2">
        <v>0</v>
      </c>
      <c r="BQ24" s="2">
        <v>1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6</v>
      </c>
      <c r="BZ24" s="2">
        <v>105</v>
      </c>
      <c r="CA24" s="2">
        <v>60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6</v>
      </c>
      <c r="CO24" s="2">
        <v>0</v>
      </c>
      <c r="CP24" s="2">
        <f t="shared" ref="CP24:CP55" si="34">(P24+Q24+S24)</f>
        <v>1258</v>
      </c>
      <c r="CQ24" s="2">
        <f t="shared" ref="CQ24:CQ55" si="35">AC24*BC24</f>
        <v>0</v>
      </c>
      <c r="CR24" s="2">
        <f t="shared" ref="CR24:CR55" si="36">AD24*BB24</f>
        <v>32.72</v>
      </c>
      <c r="CS24" s="2">
        <f t="shared" ref="CS24:CS55" si="37">AE24*BS24</f>
        <v>4.22</v>
      </c>
      <c r="CT24" s="2">
        <f t="shared" ref="CT24:CT55" si="38">AF24*BA24</f>
        <v>10.64</v>
      </c>
      <c r="CU24" s="2">
        <f t="shared" ref="CU24:CU55" si="39">AG24</f>
        <v>0</v>
      </c>
      <c r="CV24" s="2">
        <f t="shared" ref="CV24:CV55" si="40">AH24</f>
        <v>1.27</v>
      </c>
      <c r="CW24" s="2">
        <f t="shared" ref="CW24:CW55" si="41">AI24</f>
        <v>0.41</v>
      </c>
      <c r="CX24" s="2">
        <f t="shared" ref="CX24:CX55" si="42">AJ24</f>
        <v>0</v>
      </c>
      <c r="CY24" s="2">
        <f t="shared" ref="CY24:CY55" si="43">(((S24+(R24*IF(0,0,1)))*AT24)/100)</f>
        <v>452.55</v>
      </c>
      <c r="CZ24" s="2">
        <f t="shared" ref="CZ24:CZ55" si="44">(((S24+(R24*IF(0,0,1)))*AU24)/100)</f>
        <v>258.60000000000002</v>
      </c>
      <c r="DA24" s="2"/>
      <c r="DB24" s="2"/>
      <c r="DC24" s="2" t="s">
        <v>6</v>
      </c>
      <c r="DD24" s="2" t="s">
        <v>6</v>
      </c>
      <c r="DE24" s="2" t="s">
        <v>6</v>
      </c>
      <c r="DF24" s="2" t="s">
        <v>6</v>
      </c>
      <c r="DG24" s="2" t="s">
        <v>6</v>
      </c>
      <c r="DH24" s="2" t="s">
        <v>6</v>
      </c>
      <c r="DI24" s="2" t="s">
        <v>6</v>
      </c>
      <c r="DJ24" s="2" t="s">
        <v>6</v>
      </c>
      <c r="DK24" s="2" t="s">
        <v>6</v>
      </c>
      <c r="DL24" s="2" t="s">
        <v>6</v>
      </c>
      <c r="DM24" s="2" t="s">
        <v>6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1013</v>
      </c>
      <c r="DV24" s="2" t="s">
        <v>17</v>
      </c>
      <c r="DW24" s="2" t="s">
        <v>17</v>
      </c>
      <c r="DX24" s="2">
        <v>1</v>
      </c>
      <c r="DY24" s="2"/>
      <c r="DZ24" s="2"/>
      <c r="EA24" s="2"/>
      <c r="EB24" s="2"/>
      <c r="EC24" s="2"/>
      <c r="ED24" s="2"/>
      <c r="EE24" s="2">
        <v>32653413</v>
      </c>
      <c r="EF24" s="2">
        <v>1</v>
      </c>
      <c r="EG24" s="2" t="s">
        <v>19</v>
      </c>
      <c r="EH24" s="2">
        <v>0</v>
      </c>
      <c r="EI24" s="2" t="s">
        <v>6</v>
      </c>
      <c r="EJ24" s="2">
        <v>1</v>
      </c>
      <c r="EK24" s="2">
        <v>33001</v>
      </c>
      <c r="EL24" s="2" t="s">
        <v>20</v>
      </c>
      <c r="EM24" s="2" t="s">
        <v>21</v>
      </c>
      <c r="EN24" s="2"/>
      <c r="EO24" s="2" t="s">
        <v>6</v>
      </c>
      <c r="EP24" s="2"/>
      <c r="EQ24" s="2">
        <v>0</v>
      </c>
      <c r="ER24" s="2">
        <v>43.36</v>
      </c>
      <c r="ES24" s="2">
        <v>0</v>
      </c>
      <c r="ET24" s="2">
        <v>32.72</v>
      </c>
      <c r="EU24" s="2">
        <v>4.22</v>
      </c>
      <c r="EV24" s="2">
        <v>10.64</v>
      </c>
      <c r="EW24" s="2">
        <v>1.27</v>
      </c>
      <c r="EX24" s="2">
        <v>0.41</v>
      </c>
      <c r="EY24" s="2">
        <v>0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55" si="45">ROUND(IF(AND(BH24=3,BI24=3),P24,0),0)</f>
        <v>0</v>
      </c>
      <c r="FS24" s="2">
        <v>0</v>
      </c>
      <c r="FT24" s="2"/>
      <c r="FU24" s="2"/>
      <c r="FV24" s="2"/>
      <c r="FW24" s="2"/>
      <c r="FX24" s="2">
        <v>105</v>
      </c>
      <c r="FY24" s="2">
        <v>60</v>
      </c>
      <c r="FZ24" s="2"/>
      <c r="GA24" s="2" t="s">
        <v>6</v>
      </c>
      <c r="GB24" s="2"/>
      <c r="GC24" s="2"/>
      <c r="GD24" s="2">
        <v>0</v>
      </c>
      <c r="GE24" s="2"/>
      <c r="GF24" s="2">
        <v>-45922180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ROUND(R24*(R12)/100,0)</f>
        <v>0</v>
      </c>
      <c r="GL24" s="2">
        <f t="shared" ref="GL24:GL55" si="46">ROUND(IF(AND(BH24=3,BI24=3,FS24&lt;&gt;0),P24,0),0)</f>
        <v>0</v>
      </c>
      <c r="GM24" s="2">
        <f t="shared" ref="GM24:GM55" si="47">ROUND(O24+X24+Y24+GK24,0)+GX24</f>
        <v>1970</v>
      </c>
      <c r="GN24" s="2">
        <f t="shared" ref="GN24:GN55" si="48">IF(OR(BI24=0,BI24=1),ROUND(O24+X24+Y24+GK24,0),0)</f>
        <v>1970</v>
      </c>
      <c r="GO24" s="2">
        <f t="shared" ref="GO24:GO55" si="49">IF(BI24=2,ROUND(O24+X24+Y24+GK24,0),0)</f>
        <v>0</v>
      </c>
      <c r="GP24" s="2">
        <f t="shared" ref="GP24:GP55" si="50">IF(BI24=4,ROUND(O24+X24+Y24+GK24,0)+GX24,0)</f>
        <v>0</v>
      </c>
      <c r="GQ24" s="2"/>
      <c r="GR24" s="2">
        <v>0</v>
      </c>
      <c r="GS24" s="2">
        <v>3</v>
      </c>
      <c r="GT24" s="2">
        <v>0</v>
      </c>
      <c r="GU24" s="2" t="s">
        <v>6</v>
      </c>
      <c r="GV24" s="2">
        <f t="shared" ref="GV24:GV55" si="51">ROUND(GT24,2)</f>
        <v>0</v>
      </c>
      <c r="GW24" s="2">
        <v>1</v>
      </c>
      <c r="GX24" s="2">
        <f t="shared" ref="GX24:GX55" si="52">ROUND(GV24*GW24*I24,0)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ROW(SmtRes!A8)</f>
        <v>8</v>
      </c>
      <c r="D25">
        <f>ROW(EtalonRes!A8)</f>
        <v>8</v>
      </c>
      <c r="E25" t="s">
        <v>14</v>
      </c>
      <c r="F25" t="s">
        <v>15</v>
      </c>
      <c r="G25" t="s">
        <v>16</v>
      </c>
      <c r="H25" t="s">
        <v>17</v>
      </c>
      <c r="I25">
        <f>'1.Смета.или.Акт'!E46</f>
        <v>29</v>
      </c>
      <c r="J25">
        <v>0</v>
      </c>
      <c r="O25">
        <f t="shared" si="14"/>
        <v>17508</v>
      </c>
      <c r="P25">
        <f t="shared" si="15"/>
        <v>0</v>
      </c>
      <c r="Q25">
        <f t="shared" si="16"/>
        <v>11861</v>
      </c>
      <c r="R25">
        <f t="shared" si="17"/>
        <v>2240</v>
      </c>
      <c r="S25">
        <f t="shared" si="18"/>
        <v>5647</v>
      </c>
      <c r="T25">
        <f t="shared" si="19"/>
        <v>0</v>
      </c>
      <c r="U25">
        <f t="shared" si="20"/>
        <v>36.83</v>
      </c>
      <c r="V25">
        <f t="shared" si="21"/>
        <v>11.889999999999999</v>
      </c>
      <c r="W25">
        <f t="shared" si="22"/>
        <v>0</v>
      </c>
      <c r="X25">
        <f t="shared" si="23"/>
        <v>7019</v>
      </c>
      <c r="Y25">
        <f t="shared" si="24"/>
        <v>3786</v>
      </c>
      <c r="AA25">
        <v>34645224</v>
      </c>
      <c r="AB25">
        <f t="shared" si="25"/>
        <v>43.36</v>
      </c>
      <c r="AC25">
        <f t="shared" si="26"/>
        <v>0</v>
      </c>
      <c r="AD25">
        <f t="shared" si="27"/>
        <v>32.72</v>
      </c>
      <c r="AE25">
        <f t="shared" si="28"/>
        <v>4.22</v>
      </c>
      <c r="AF25">
        <f t="shared" si="29"/>
        <v>10.64</v>
      </c>
      <c r="AG25">
        <f t="shared" si="30"/>
        <v>0</v>
      </c>
      <c r="AH25">
        <f t="shared" si="31"/>
        <v>1.27</v>
      </c>
      <c r="AI25">
        <f t="shared" si="32"/>
        <v>0.41</v>
      </c>
      <c r="AJ25">
        <f t="shared" si="33"/>
        <v>0</v>
      </c>
      <c r="AK25">
        <f>AL25+AM25+AO25</f>
        <v>43.36</v>
      </c>
      <c r="AL25">
        <v>0</v>
      </c>
      <c r="AM25" s="55">
        <f>'1.Смета.или.Акт'!F48</f>
        <v>32.72</v>
      </c>
      <c r="AN25" s="55">
        <f>'1.Смета.или.Акт'!F49</f>
        <v>4.22</v>
      </c>
      <c r="AO25" s="55">
        <f>'1.Смета.или.Акт'!F47</f>
        <v>10.64</v>
      </c>
      <c r="AP25">
        <v>0</v>
      </c>
      <c r="AQ25">
        <f>'1.Смета.или.Акт'!E52</f>
        <v>1.27</v>
      </c>
      <c r="AR25">
        <v>0.41</v>
      </c>
      <c r="AS25">
        <v>0</v>
      </c>
      <c r="AT25">
        <v>89</v>
      </c>
      <c r="AU25">
        <v>48</v>
      </c>
      <c r="AV25">
        <v>1</v>
      </c>
      <c r="AW25">
        <v>1</v>
      </c>
      <c r="AZ25">
        <v>1</v>
      </c>
      <c r="BA25">
        <f>'1.Смета.или.Акт'!J47</f>
        <v>18.3</v>
      </c>
      <c r="BB25">
        <f>'1.Смета.или.Акт'!J48</f>
        <v>12.5</v>
      </c>
      <c r="BC25">
        <v>7.5</v>
      </c>
      <c r="BD25" t="s">
        <v>6</v>
      </c>
      <c r="BE25" t="s">
        <v>6</v>
      </c>
      <c r="BF25" t="s">
        <v>6</v>
      </c>
      <c r="BG25" t="s">
        <v>6</v>
      </c>
      <c r="BH25">
        <v>0</v>
      </c>
      <c r="BI25">
        <v>1</v>
      </c>
      <c r="BJ25" t="s">
        <v>18</v>
      </c>
      <c r="BM25">
        <v>33001</v>
      </c>
      <c r="BN25">
        <v>0</v>
      </c>
      <c r="BO25" t="s">
        <v>6</v>
      </c>
      <c r="BP25">
        <v>0</v>
      </c>
      <c r="BQ25">
        <v>1</v>
      </c>
      <c r="BR25">
        <v>0</v>
      </c>
      <c r="BS25">
        <f>'1.Смета.или.Акт'!J49</f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6</v>
      </c>
      <c r="BZ25">
        <v>105</v>
      </c>
      <c r="CA25">
        <v>60</v>
      </c>
      <c r="CF25">
        <v>0</v>
      </c>
      <c r="CG25">
        <v>0</v>
      </c>
      <c r="CM25">
        <v>0</v>
      </c>
      <c r="CN25" t="s">
        <v>6</v>
      </c>
      <c r="CO25">
        <v>0</v>
      </c>
      <c r="CP25">
        <f t="shared" si="34"/>
        <v>17508</v>
      </c>
      <c r="CQ25">
        <f t="shared" si="35"/>
        <v>0</v>
      </c>
      <c r="CR25">
        <f t="shared" si="36"/>
        <v>409</v>
      </c>
      <c r="CS25">
        <f t="shared" si="37"/>
        <v>77.225999999999999</v>
      </c>
      <c r="CT25">
        <f t="shared" si="38"/>
        <v>194.71200000000002</v>
      </c>
      <c r="CU25">
        <f t="shared" si="39"/>
        <v>0</v>
      </c>
      <c r="CV25">
        <f t="shared" si="40"/>
        <v>1.27</v>
      </c>
      <c r="CW25">
        <f t="shared" si="41"/>
        <v>0.41</v>
      </c>
      <c r="CX25">
        <f t="shared" si="42"/>
        <v>0</v>
      </c>
      <c r="CY25">
        <f t="shared" si="43"/>
        <v>7019.43</v>
      </c>
      <c r="CZ25">
        <f t="shared" si="44"/>
        <v>3785.76</v>
      </c>
      <c r="DC25" t="s">
        <v>6</v>
      </c>
      <c r="DD25" t="s">
        <v>6</v>
      </c>
      <c r="DE25" t="s">
        <v>6</v>
      </c>
      <c r="DF25" t="s">
        <v>6</v>
      </c>
      <c r="DG25" t="s">
        <v>6</v>
      </c>
      <c r="DH25" t="s">
        <v>6</v>
      </c>
      <c r="DI25" t="s">
        <v>6</v>
      </c>
      <c r="DJ25" t="s">
        <v>6</v>
      </c>
      <c r="DK25" t="s">
        <v>6</v>
      </c>
      <c r="DL25" t="s">
        <v>6</v>
      </c>
      <c r="DM25" t="s">
        <v>6</v>
      </c>
      <c r="DN25">
        <v>0</v>
      </c>
      <c r="DO25">
        <v>0</v>
      </c>
      <c r="DP25">
        <v>1</v>
      </c>
      <c r="DQ25">
        <v>1</v>
      </c>
      <c r="DU25">
        <v>1013</v>
      </c>
      <c r="DV25" t="s">
        <v>17</v>
      </c>
      <c r="DW25" t="str">
        <f>'1.Смета.или.Акт'!D46</f>
        <v>ШТ</v>
      </c>
      <c r="DX25">
        <v>1</v>
      </c>
      <c r="EE25">
        <v>32653413</v>
      </c>
      <c r="EF25">
        <v>1</v>
      </c>
      <c r="EG25" t="s">
        <v>19</v>
      </c>
      <c r="EH25">
        <v>0</v>
      </c>
      <c r="EI25" t="s">
        <v>6</v>
      </c>
      <c r="EJ25">
        <v>1</v>
      </c>
      <c r="EK25">
        <v>33001</v>
      </c>
      <c r="EL25" t="s">
        <v>20</v>
      </c>
      <c r="EM25" t="s">
        <v>21</v>
      </c>
      <c r="EO25" t="s">
        <v>6</v>
      </c>
      <c r="EQ25">
        <v>0</v>
      </c>
      <c r="ER25">
        <f>ES25+ET25+EV25</f>
        <v>43.36</v>
      </c>
      <c r="ES25">
        <v>0</v>
      </c>
      <c r="ET25" s="55">
        <f>'1.Смета.или.Акт'!F48</f>
        <v>32.72</v>
      </c>
      <c r="EU25" s="55">
        <f>'1.Смета.или.Акт'!F49</f>
        <v>4.22</v>
      </c>
      <c r="EV25" s="55">
        <f>'1.Смета.или.Акт'!F47</f>
        <v>10.64</v>
      </c>
      <c r="EW25">
        <f>'1.Смета.или.Акт'!E52</f>
        <v>1.27</v>
      </c>
      <c r="EX25">
        <v>0.41</v>
      </c>
      <c r="EY25">
        <v>0</v>
      </c>
      <c r="FQ25">
        <v>0</v>
      </c>
      <c r="FR25">
        <f t="shared" si="45"/>
        <v>0</v>
      </c>
      <c r="FS25">
        <v>0</v>
      </c>
      <c r="FV25" t="s">
        <v>22</v>
      </c>
      <c r="FW25" t="s">
        <v>23</v>
      </c>
      <c r="FX25">
        <v>105</v>
      </c>
      <c r="FY25">
        <v>60</v>
      </c>
      <c r="GA25" t="s">
        <v>6</v>
      </c>
      <c r="GD25">
        <v>0</v>
      </c>
      <c r="GF25">
        <v>-45922180</v>
      </c>
      <c r="GG25">
        <v>2</v>
      </c>
      <c r="GH25">
        <v>1</v>
      </c>
      <c r="GI25">
        <v>4</v>
      </c>
      <c r="GJ25">
        <v>0</v>
      </c>
      <c r="GK25">
        <f>ROUND(R25*(S12)/100,0)</f>
        <v>0</v>
      </c>
      <c r="GL25">
        <f t="shared" si="46"/>
        <v>0</v>
      </c>
      <c r="GM25">
        <f t="shared" si="47"/>
        <v>28313</v>
      </c>
      <c r="GN25">
        <f t="shared" si="48"/>
        <v>28313</v>
      </c>
      <c r="GO25">
        <f t="shared" si="49"/>
        <v>0</v>
      </c>
      <c r="GP25">
        <f t="shared" si="50"/>
        <v>0</v>
      </c>
      <c r="GR25">
        <v>0</v>
      </c>
      <c r="GS25">
        <v>3</v>
      </c>
      <c r="GT25">
        <v>0</v>
      </c>
      <c r="GU25" t="s">
        <v>6</v>
      </c>
      <c r="GV25">
        <f t="shared" si="51"/>
        <v>0</v>
      </c>
      <c r="GW25">
        <v>18.3</v>
      </c>
      <c r="GX25">
        <f t="shared" si="52"/>
        <v>0</v>
      </c>
      <c r="HA25">
        <v>0</v>
      </c>
      <c r="HB25">
        <v>0</v>
      </c>
      <c r="IK25">
        <v>0</v>
      </c>
    </row>
    <row r="26" spans="1:255" x14ac:dyDescent="0.2">
      <c r="A26" s="2">
        <v>17</v>
      </c>
      <c r="B26" s="2">
        <v>1</v>
      </c>
      <c r="C26" s="2">
        <f>ROW(SmtRes!A12)</f>
        <v>12</v>
      </c>
      <c r="D26" s="2">
        <f>ROW(EtalonRes!A12)</f>
        <v>12</v>
      </c>
      <c r="E26" s="2" t="s">
        <v>24</v>
      </c>
      <c r="F26" s="2" t="s">
        <v>25</v>
      </c>
      <c r="G26" s="2" t="s">
        <v>26</v>
      </c>
      <c r="H26" s="2" t="s">
        <v>17</v>
      </c>
      <c r="I26" s="2">
        <f>'1.Смета.или.Акт'!E54</f>
        <v>29</v>
      </c>
      <c r="J26" s="2">
        <v>0</v>
      </c>
      <c r="K26" s="2"/>
      <c r="L26" s="2"/>
      <c r="M26" s="2"/>
      <c r="N26" s="2"/>
      <c r="O26" s="2">
        <f t="shared" si="14"/>
        <v>222</v>
      </c>
      <c r="P26" s="2">
        <f t="shared" si="15"/>
        <v>0</v>
      </c>
      <c r="Q26" s="2">
        <f t="shared" si="16"/>
        <v>186</v>
      </c>
      <c r="R26" s="2">
        <f t="shared" si="17"/>
        <v>24</v>
      </c>
      <c r="S26" s="2">
        <f t="shared" si="18"/>
        <v>36</v>
      </c>
      <c r="T26" s="2">
        <f t="shared" si="19"/>
        <v>0</v>
      </c>
      <c r="U26" s="2">
        <f t="shared" si="20"/>
        <v>4.3499999999999996</v>
      </c>
      <c r="V26" s="2">
        <f t="shared" si="21"/>
        <v>2.3199999999999998</v>
      </c>
      <c r="W26" s="2">
        <f t="shared" si="22"/>
        <v>0</v>
      </c>
      <c r="X26" s="2">
        <f t="shared" si="23"/>
        <v>63</v>
      </c>
      <c r="Y26" s="2">
        <f t="shared" si="24"/>
        <v>36</v>
      </c>
      <c r="Z26" s="2"/>
      <c r="AA26" s="2">
        <v>34645223</v>
      </c>
      <c r="AB26" s="2">
        <f t="shared" si="25"/>
        <v>7.66</v>
      </c>
      <c r="AC26" s="2">
        <f t="shared" si="26"/>
        <v>0</v>
      </c>
      <c r="AD26" s="2">
        <f t="shared" si="27"/>
        <v>6.42</v>
      </c>
      <c r="AE26" s="2">
        <f t="shared" si="28"/>
        <v>0.82</v>
      </c>
      <c r="AF26" s="2">
        <f t="shared" si="29"/>
        <v>1.24</v>
      </c>
      <c r="AG26" s="2">
        <f t="shared" si="30"/>
        <v>0</v>
      </c>
      <c r="AH26" s="2">
        <f t="shared" si="31"/>
        <v>0.15</v>
      </c>
      <c r="AI26" s="2">
        <f t="shared" si="32"/>
        <v>0.08</v>
      </c>
      <c r="AJ26" s="2">
        <f t="shared" si="33"/>
        <v>0</v>
      </c>
      <c r="AK26" s="2">
        <v>7.66</v>
      </c>
      <c r="AL26" s="2">
        <v>0</v>
      </c>
      <c r="AM26" s="2">
        <v>6.42</v>
      </c>
      <c r="AN26" s="2">
        <v>0.82</v>
      </c>
      <c r="AO26" s="2">
        <v>1.24</v>
      </c>
      <c r="AP26" s="2">
        <v>0</v>
      </c>
      <c r="AQ26" s="2">
        <v>0.15</v>
      </c>
      <c r="AR26" s="2">
        <v>0.08</v>
      </c>
      <c r="AS26" s="2">
        <v>0</v>
      </c>
      <c r="AT26" s="2">
        <v>105</v>
      </c>
      <c r="AU26" s="2">
        <v>60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6</v>
      </c>
      <c r="BE26" s="2" t="s">
        <v>6</v>
      </c>
      <c r="BF26" s="2" t="s">
        <v>6</v>
      </c>
      <c r="BG26" s="2" t="s">
        <v>6</v>
      </c>
      <c r="BH26" s="2">
        <v>0</v>
      </c>
      <c r="BI26" s="2">
        <v>1</v>
      </c>
      <c r="BJ26" s="2" t="s">
        <v>27</v>
      </c>
      <c r="BK26" s="2"/>
      <c r="BL26" s="2"/>
      <c r="BM26" s="2">
        <v>33001</v>
      </c>
      <c r="BN26" s="2">
        <v>0</v>
      </c>
      <c r="BO26" s="2" t="s">
        <v>6</v>
      </c>
      <c r="BP26" s="2">
        <v>0</v>
      </c>
      <c r="BQ26" s="2">
        <v>1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6</v>
      </c>
      <c r="BZ26" s="2">
        <v>105</v>
      </c>
      <c r="CA26" s="2">
        <v>60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6</v>
      </c>
      <c r="CO26" s="2">
        <v>0</v>
      </c>
      <c r="CP26" s="2">
        <f t="shared" si="34"/>
        <v>222</v>
      </c>
      <c r="CQ26" s="2">
        <f t="shared" si="35"/>
        <v>0</v>
      </c>
      <c r="CR26" s="2">
        <f t="shared" si="36"/>
        <v>6.42</v>
      </c>
      <c r="CS26" s="2">
        <f t="shared" si="37"/>
        <v>0.82</v>
      </c>
      <c r="CT26" s="2">
        <f t="shared" si="38"/>
        <v>1.24</v>
      </c>
      <c r="CU26" s="2">
        <f t="shared" si="39"/>
        <v>0</v>
      </c>
      <c r="CV26" s="2">
        <f t="shared" si="40"/>
        <v>0.15</v>
      </c>
      <c r="CW26" s="2">
        <f t="shared" si="41"/>
        <v>0.08</v>
      </c>
      <c r="CX26" s="2">
        <f t="shared" si="42"/>
        <v>0</v>
      </c>
      <c r="CY26" s="2">
        <f t="shared" si="43"/>
        <v>63</v>
      </c>
      <c r="CZ26" s="2">
        <f t="shared" si="44"/>
        <v>36</v>
      </c>
      <c r="DA26" s="2"/>
      <c r="DB26" s="2"/>
      <c r="DC26" s="2" t="s">
        <v>6</v>
      </c>
      <c r="DD26" s="2" t="s">
        <v>6</v>
      </c>
      <c r="DE26" s="2" t="s">
        <v>6</v>
      </c>
      <c r="DF26" s="2" t="s">
        <v>6</v>
      </c>
      <c r="DG26" s="2" t="s">
        <v>6</v>
      </c>
      <c r="DH26" s="2" t="s">
        <v>6</v>
      </c>
      <c r="DI26" s="2" t="s">
        <v>6</v>
      </c>
      <c r="DJ26" s="2" t="s">
        <v>6</v>
      </c>
      <c r="DK26" s="2" t="s">
        <v>6</v>
      </c>
      <c r="DL26" s="2" t="s">
        <v>6</v>
      </c>
      <c r="DM26" s="2" t="s">
        <v>6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1013</v>
      </c>
      <c r="DV26" s="2" t="s">
        <v>17</v>
      </c>
      <c r="DW26" s="2" t="s">
        <v>17</v>
      </c>
      <c r="DX26" s="2">
        <v>1</v>
      </c>
      <c r="DY26" s="2"/>
      <c r="DZ26" s="2"/>
      <c r="EA26" s="2"/>
      <c r="EB26" s="2"/>
      <c r="EC26" s="2"/>
      <c r="ED26" s="2"/>
      <c r="EE26" s="2">
        <v>32653413</v>
      </c>
      <c r="EF26" s="2">
        <v>1</v>
      </c>
      <c r="EG26" s="2" t="s">
        <v>19</v>
      </c>
      <c r="EH26" s="2">
        <v>0</v>
      </c>
      <c r="EI26" s="2" t="s">
        <v>6</v>
      </c>
      <c r="EJ26" s="2">
        <v>1</v>
      </c>
      <c r="EK26" s="2">
        <v>33001</v>
      </c>
      <c r="EL26" s="2" t="s">
        <v>20</v>
      </c>
      <c r="EM26" s="2" t="s">
        <v>21</v>
      </c>
      <c r="EN26" s="2"/>
      <c r="EO26" s="2" t="s">
        <v>6</v>
      </c>
      <c r="EP26" s="2"/>
      <c r="EQ26" s="2">
        <v>0</v>
      </c>
      <c r="ER26" s="2">
        <v>7.66</v>
      </c>
      <c r="ES26" s="2">
        <v>0</v>
      </c>
      <c r="ET26" s="2">
        <v>6.42</v>
      </c>
      <c r="EU26" s="2">
        <v>0.82</v>
      </c>
      <c r="EV26" s="2">
        <v>1.24</v>
      </c>
      <c r="EW26" s="2">
        <v>0.15</v>
      </c>
      <c r="EX26" s="2">
        <v>0.08</v>
      </c>
      <c r="EY26" s="2">
        <v>0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45"/>
        <v>0</v>
      </c>
      <c r="FS26" s="2">
        <v>0</v>
      </c>
      <c r="FT26" s="2"/>
      <c r="FU26" s="2"/>
      <c r="FV26" s="2"/>
      <c r="FW26" s="2"/>
      <c r="FX26" s="2">
        <v>105</v>
      </c>
      <c r="FY26" s="2">
        <v>60</v>
      </c>
      <c r="FZ26" s="2"/>
      <c r="GA26" s="2" t="s">
        <v>6</v>
      </c>
      <c r="GB26" s="2"/>
      <c r="GC26" s="2"/>
      <c r="GD26" s="2">
        <v>0</v>
      </c>
      <c r="GE26" s="2"/>
      <c r="GF26" s="2">
        <v>2028620634</v>
      </c>
      <c r="GG26" s="2">
        <v>2</v>
      </c>
      <c r="GH26" s="2">
        <v>1</v>
      </c>
      <c r="GI26" s="2">
        <v>-2</v>
      </c>
      <c r="GJ26" s="2">
        <v>0</v>
      </c>
      <c r="GK26" s="2">
        <f>ROUND(R26*(R12)/100,0)</f>
        <v>0</v>
      </c>
      <c r="GL26" s="2">
        <f t="shared" si="46"/>
        <v>0</v>
      </c>
      <c r="GM26" s="2">
        <f t="shared" si="47"/>
        <v>321</v>
      </c>
      <c r="GN26" s="2">
        <f t="shared" si="48"/>
        <v>321</v>
      </c>
      <c r="GO26" s="2">
        <f t="shared" si="49"/>
        <v>0</v>
      </c>
      <c r="GP26" s="2">
        <f t="shared" si="50"/>
        <v>0</v>
      </c>
      <c r="GQ26" s="2"/>
      <c r="GR26" s="2">
        <v>0</v>
      </c>
      <c r="GS26" s="2">
        <v>3</v>
      </c>
      <c r="GT26" s="2">
        <v>0</v>
      </c>
      <c r="GU26" s="2" t="s">
        <v>6</v>
      </c>
      <c r="GV26" s="2">
        <f t="shared" si="51"/>
        <v>0</v>
      </c>
      <c r="GW26" s="2">
        <v>1</v>
      </c>
      <c r="GX26" s="2">
        <f t="shared" si="52"/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17</v>
      </c>
      <c r="B27">
        <v>1</v>
      </c>
      <c r="C27">
        <f>ROW(SmtRes!A16)</f>
        <v>16</v>
      </c>
      <c r="D27">
        <f>ROW(EtalonRes!A16)</f>
        <v>16</v>
      </c>
      <c r="E27" t="s">
        <v>24</v>
      </c>
      <c r="F27" t="s">
        <v>25</v>
      </c>
      <c r="G27" t="s">
        <v>26</v>
      </c>
      <c r="H27" t="s">
        <v>17</v>
      </c>
      <c r="I27">
        <f>'1.Смета.или.Акт'!E54</f>
        <v>29</v>
      </c>
      <c r="J27">
        <v>0</v>
      </c>
      <c r="O27">
        <f t="shared" si="14"/>
        <v>2985</v>
      </c>
      <c r="P27">
        <f t="shared" si="15"/>
        <v>0</v>
      </c>
      <c r="Q27">
        <f t="shared" si="16"/>
        <v>2327</v>
      </c>
      <c r="R27">
        <f t="shared" si="17"/>
        <v>435</v>
      </c>
      <c r="S27">
        <f t="shared" si="18"/>
        <v>658</v>
      </c>
      <c r="T27">
        <f t="shared" si="19"/>
        <v>0</v>
      </c>
      <c r="U27">
        <f t="shared" si="20"/>
        <v>4.3499999999999996</v>
      </c>
      <c r="V27">
        <f t="shared" si="21"/>
        <v>2.3199999999999998</v>
      </c>
      <c r="W27">
        <f t="shared" si="22"/>
        <v>0</v>
      </c>
      <c r="X27">
        <f t="shared" si="23"/>
        <v>973</v>
      </c>
      <c r="Y27">
        <f t="shared" si="24"/>
        <v>525</v>
      </c>
      <c r="AA27">
        <v>34645224</v>
      </c>
      <c r="AB27">
        <f t="shared" si="25"/>
        <v>7.66</v>
      </c>
      <c r="AC27">
        <f t="shared" si="26"/>
        <v>0</v>
      </c>
      <c r="AD27">
        <f t="shared" si="27"/>
        <v>6.42</v>
      </c>
      <c r="AE27">
        <f t="shared" si="28"/>
        <v>0.82</v>
      </c>
      <c r="AF27">
        <f t="shared" si="29"/>
        <v>1.24</v>
      </c>
      <c r="AG27">
        <f t="shared" si="30"/>
        <v>0</v>
      </c>
      <c r="AH27">
        <f t="shared" si="31"/>
        <v>0.15</v>
      </c>
      <c r="AI27">
        <f t="shared" si="32"/>
        <v>0.08</v>
      </c>
      <c r="AJ27">
        <f t="shared" si="33"/>
        <v>0</v>
      </c>
      <c r="AK27">
        <f>AL27+AM27+AO27</f>
        <v>7.66</v>
      </c>
      <c r="AL27">
        <v>0</v>
      </c>
      <c r="AM27" s="55">
        <f>'1.Смета.или.Акт'!F56</f>
        <v>6.42</v>
      </c>
      <c r="AN27" s="55">
        <f>'1.Смета.или.Акт'!F57</f>
        <v>0.82</v>
      </c>
      <c r="AO27" s="55">
        <f>'1.Смета.или.Акт'!F55</f>
        <v>1.24</v>
      </c>
      <c r="AP27">
        <v>0</v>
      </c>
      <c r="AQ27">
        <f>'1.Смета.или.Акт'!E60</f>
        <v>0.15</v>
      </c>
      <c r="AR27">
        <v>0.08</v>
      </c>
      <c r="AS27">
        <v>0</v>
      </c>
      <c r="AT27">
        <v>89</v>
      </c>
      <c r="AU27">
        <v>48</v>
      </c>
      <c r="AV27">
        <v>1</v>
      </c>
      <c r="AW27">
        <v>1</v>
      </c>
      <c r="AZ27">
        <v>1</v>
      </c>
      <c r="BA27">
        <f>'1.Смета.или.Акт'!J55</f>
        <v>18.3</v>
      </c>
      <c r="BB27">
        <f>'1.Смета.или.Акт'!J56</f>
        <v>12.5</v>
      </c>
      <c r="BC27">
        <v>7.5</v>
      </c>
      <c r="BD27" t="s">
        <v>6</v>
      </c>
      <c r="BE27" t="s">
        <v>6</v>
      </c>
      <c r="BF27" t="s">
        <v>6</v>
      </c>
      <c r="BG27" t="s">
        <v>6</v>
      </c>
      <c r="BH27">
        <v>0</v>
      </c>
      <c r="BI27">
        <v>1</v>
      </c>
      <c r="BJ27" t="s">
        <v>27</v>
      </c>
      <c r="BM27">
        <v>33001</v>
      </c>
      <c r="BN27">
        <v>0</v>
      </c>
      <c r="BO27" t="s">
        <v>6</v>
      </c>
      <c r="BP27">
        <v>0</v>
      </c>
      <c r="BQ27">
        <v>1</v>
      </c>
      <c r="BR27">
        <v>0</v>
      </c>
      <c r="BS27">
        <f>'1.Смета.или.Акт'!J57</f>
        <v>18.3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6</v>
      </c>
      <c r="BZ27">
        <v>105</v>
      </c>
      <c r="CA27">
        <v>60</v>
      </c>
      <c r="CF27">
        <v>0</v>
      </c>
      <c r="CG27">
        <v>0</v>
      </c>
      <c r="CM27">
        <v>0</v>
      </c>
      <c r="CN27" t="s">
        <v>6</v>
      </c>
      <c r="CO27">
        <v>0</v>
      </c>
      <c r="CP27">
        <f t="shared" si="34"/>
        <v>2985</v>
      </c>
      <c r="CQ27">
        <f t="shared" si="35"/>
        <v>0</v>
      </c>
      <c r="CR27">
        <f t="shared" si="36"/>
        <v>80.25</v>
      </c>
      <c r="CS27">
        <f t="shared" si="37"/>
        <v>15.006</v>
      </c>
      <c r="CT27">
        <f t="shared" si="38"/>
        <v>22.692</v>
      </c>
      <c r="CU27">
        <f t="shared" si="39"/>
        <v>0</v>
      </c>
      <c r="CV27">
        <f t="shared" si="40"/>
        <v>0.15</v>
      </c>
      <c r="CW27">
        <f t="shared" si="41"/>
        <v>0.08</v>
      </c>
      <c r="CX27">
        <f t="shared" si="42"/>
        <v>0</v>
      </c>
      <c r="CY27">
        <f t="shared" si="43"/>
        <v>972.77</v>
      </c>
      <c r="CZ27">
        <f t="shared" si="44"/>
        <v>524.64</v>
      </c>
      <c r="DC27" t="s">
        <v>6</v>
      </c>
      <c r="DD27" t="s">
        <v>6</v>
      </c>
      <c r="DE27" t="s">
        <v>6</v>
      </c>
      <c r="DF27" t="s">
        <v>6</v>
      </c>
      <c r="DG27" t="s">
        <v>6</v>
      </c>
      <c r="DH27" t="s">
        <v>6</v>
      </c>
      <c r="DI27" t="s">
        <v>6</v>
      </c>
      <c r="DJ27" t="s">
        <v>6</v>
      </c>
      <c r="DK27" t="s">
        <v>6</v>
      </c>
      <c r="DL27" t="s">
        <v>6</v>
      </c>
      <c r="DM27" t="s">
        <v>6</v>
      </c>
      <c r="DN27">
        <v>0</v>
      </c>
      <c r="DO27">
        <v>0</v>
      </c>
      <c r="DP27">
        <v>1</v>
      </c>
      <c r="DQ27">
        <v>1</v>
      </c>
      <c r="DU27">
        <v>1013</v>
      </c>
      <c r="DV27" t="s">
        <v>17</v>
      </c>
      <c r="DW27" t="str">
        <f>'1.Смета.или.Акт'!D54</f>
        <v>ШТ</v>
      </c>
      <c r="DX27">
        <v>1</v>
      </c>
      <c r="EE27">
        <v>32653413</v>
      </c>
      <c r="EF27">
        <v>1</v>
      </c>
      <c r="EG27" t="s">
        <v>19</v>
      </c>
      <c r="EH27">
        <v>0</v>
      </c>
      <c r="EI27" t="s">
        <v>6</v>
      </c>
      <c r="EJ27">
        <v>1</v>
      </c>
      <c r="EK27">
        <v>33001</v>
      </c>
      <c r="EL27" t="s">
        <v>20</v>
      </c>
      <c r="EM27" t="s">
        <v>21</v>
      </c>
      <c r="EO27" t="s">
        <v>6</v>
      </c>
      <c r="EQ27">
        <v>0</v>
      </c>
      <c r="ER27">
        <f>ES27+ET27+EV27</f>
        <v>7.66</v>
      </c>
      <c r="ES27">
        <v>0</v>
      </c>
      <c r="ET27" s="55">
        <f>'1.Смета.или.Акт'!F56</f>
        <v>6.42</v>
      </c>
      <c r="EU27" s="55">
        <f>'1.Смета.или.Акт'!F57</f>
        <v>0.82</v>
      </c>
      <c r="EV27" s="55">
        <f>'1.Смета.или.Акт'!F55</f>
        <v>1.24</v>
      </c>
      <c r="EW27">
        <f>'1.Смета.или.Акт'!E60</f>
        <v>0.15</v>
      </c>
      <c r="EX27">
        <v>0.08</v>
      </c>
      <c r="EY27">
        <v>0</v>
      </c>
      <c r="FQ27">
        <v>0</v>
      </c>
      <c r="FR27">
        <f t="shared" si="45"/>
        <v>0</v>
      </c>
      <c r="FS27">
        <v>0</v>
      </c>
      <c r="FV27" t="s">
        <v>22</v>
      </c>
      <c r="FW27" t="s">
        <v>23</v>
      </c>
      <c r="FX27">
        <v>105</v>
      </c>
      <c r="FY27">
        <v>60</v>
      </c>
      <c r="GA27" t="s">
        <v>6</v>
      </c>
      <c r="GD27">
        <v>0</v>
      </c>
      <c r="GF27">
        <v>2028620634</v>
      </c>
      <c r="GG27">
        <v>2</v>
      </c>
      <c r="GH27">
        <v>1</v>
      </c>
      <c r="GI27">
        <v>4</v>
      </c>
      <c r="GJ27">
        <v>0</v>
      </c>
      <c r="GK27">
        <f>ROUND(R27*(S12)/100,0)</f>
        <v>0</v>
      </c>
      <c r="GL27">
        <f t="shared" si="46"/>
        <v>0</v>
      </c>
      <c r="GM27">
        <f t="shared" si="47"/>
        <v>4483</v>
      </c>
      <c r="GN27">
        <f t="shared" si="48"/>
        <v>4483</v>
      </c>
      <c r="GO27">
        <f t="shared" si="49"/>
        <v>0</v>
      </c>
      <c r="GP27">
        <f t="shared" si="50"/>
        <v>0</v>
      </c>
      <c r="GR27">
        <v>0</v>
      </c>
      <c r="GS27">
        <v>3</v>
      </c>
      <c r="GT27">
        <v>0</v>
      </c>
      <c r="GU27" t="s">
        <v>6</v>
      </c>
      <c r="GV27">
        <f t="shared" si="51"/>
        <v>0</v>
      </c>
      <c r="GW27">
        <v>18.3</v>
      </c>
      <c r="GX27">
        <f t="shared" si="52"/>
        <v>0</v>
      </c>
      <c r="HA27">
        <v>0</v>
      </c>
      <c r="HB27">
        <v>0</v>
      </c>
      <c r="IK27">
        <v>0</v>
      </c>
    </row>
    <row r="28" spans="1:255" x14ac:dyDescent="0.2">
      <c r="A28" s="2">
        <v>17</v>
      </c>
      <c r="B28" s="2">
        <v>1</v>
      </c>
      <c r="C28" s="2">
        <f>ROW(SmtRes!A19)</f>
        <v>19</v>
      </c>
      <c r="D28" s="2">
        <f>ROW(EtalonRes!A19)</f>
        <v>19</v>
      </c>
      <c r="E28" s="2" t="s">
        <v>28</v>
      </c>
      <c r="F28" s="2" t="s">
        <v>29</v>
      </c>
      <c r="G28" s="2" t="s">
        <v>30</v>
      </c>
      <c r="H28" s="2" t="s">
        <v>31</v>
      </c>
      <c r="I28" s="2">
        <v>0</v>
      </c>
      <c r="J28" s="2">
        <v>0</v>
      </c>
      <c r="K28" s="2"/>
      <c r="L28" s="2"/>
      <c r="M28" s="2"/>
      <c r="N28" s="2"/>
      <c r="O28" s="2">
        <f t="shared" si="14"/>
        <v>0</v>
      </c>
      <c r="P28" s="2">
        <f t="shared" si="15"/>
        <v>0</v>
      </c>
      <c r="Q28" s="2">
        <f t="shared" si="16"/>
        <v>0</v>
      </c>
      <c r="R28" s="2">
        <f t="shared" si="17"/>
        <v>0</v>
      </c>
      <c r="S28" s="2">
        <f t="shared" si="18"/>
        <v>0</v>
      </c>
      <c r="T28" s="2">
        <f t="shared" si="19"/>
        <v>0</v>
      </c>
      <c r="U28" s="2">
        <f t="shared" si="20"/>
        <v>0</v>
      </c>
      <c r="V28" s="2">
        <f t="shared" si="21"/>
        <v>0</v>
      </c>
      <c r="W28" s="2">
        <f t="shared" si="22"/>
        <v>0</v>
      </c>
      <c r="X28" s="2">
        <f t="shared" si="23"/>
        <v>0</v>
      </c>
      <c r="Y28" s="2">
        <f t="shared" si="24"/>
        <v>0</v>
      </c>
      <c r="Z28" s="2"/>
      <c r="AA28" s="2">
        <v>34645223</v>
      </c>
      <c r="AB28" s="2">
        <f t="shared" si="25"/>
        <v>7.36</v>
      </c>
      <c r="AC28" s="2">
        <f t="shared" si="26"/>
        <v>0</v>
      </c>
      <c r="AD28" s="2">
        <f t="shared" si="27"/>
        <v>1.97</v>
      </c>
      <c r="AE28" s="2">
        <f t="shared" si="28"/>
        <v>0.35</v>
      </c>
      <c r="AF28" s="2">
        <f t="shared" si="29"/>
        <v>5.39</v>
      </c>
      <c r="AG28" s="2">
        <f t="shared" si="30"/>
        <v>0</v>
      </c>
      <c r="AH28" s="2">
        <f t="shared" si="31"/>
        <v>0.66</v>
      </c>
      <c r="AI28" s="2">
        <f t="shared" si="32"/>
        <v>0.03</v>
      </c>
      <c r="AJ28" s="2">
        <f t="shared" si="33"/>
        <v>0</v>
      </c>
      <c r="AK28" s="2">
        <v>7.36</v>
      </c>
      <c r="AL28" s="2">
        <v>0</v>
      </c>
      <c r="AM28" s="2">
        <v>1.97</v>
      </c>
      <c r="AN28" s="2">
        <v>0.35</v>
      </c>
      <c r="AO28" s="2">
        <v>5.39</v>
      </c>
      <c r="AP28" s="2">
        <v>0</v>
      </c>
      <c r="AQ28" s="2">
        <v>0.66</v>
      </c>
      <c r="AR28" s="2">
        <v>0.03</v>
      </c>
      <c r="AS28" s="2">
        <v>0</v>
      </c>
      <c r="AT28" s="2">
        <v>105</v>
      </c>
      <c r="AU28" s="2">
        <v>60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6</v>
      </c>
      <c r="BE28" s="2" t="s">
        <v>6</v>
      </c>
      <c r="BF28" s="2" t="s">
        <v>6</v>
      </c>
      <c r="BG28" s="2" t="s">
        <v>6</v>
      </c>
      <c r="BH28" s="2">
        <v>0</v>
      </c>
      <c r="BI28" s="2">
        <v>1</v>
      </c>
      <c r="BJ28" s="2" t="s">
        <v>32</v>
      </c>
      <c r="BK28" s="2"/>
      <c r="BL28" s="2"/>
      <c r="BM28" s="2">
        <v>33001</v>
      </c>
      <c r="BN28" s="2">
        <v>0</v>
      </c>
      <c r="BO28" s="2" t="s">
        <v>6</v>
      </c>
      <c r="BP28" s="2">
        <v>0</v>
      </c>
      <c r="BQ28" s="2">
        <v>1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6</v>
      </c>
      <c r="BZ28" s="2">
        <v>105</v>
      </c>
      <c r="CA28" s="2">
        <v>60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6</v>
      </c>
      <c r="CO28" s="2">
        <v>0</v>
      </c>
      <c r="CP28" s="2">
        <f t="shared" si="34"/>
        <v>0</v>
      </c>
      <c r="CQ28" s="2">
        <f t="shared" si="35"/>
        <v>0</v>
      </c>
      <c r="CR28" s="2">
        <f t="shared" si="36"/>
        <v>1.97</v>
      </c>
      <c r="CS28" s="2">
        <f t="shared" si="37"/>
        <v>0.35</v>
      </c>
      <c r="CT28" s="2">
        <f t="shared" si="38"/>
        <v>5.39</v>
      </c>
      <c r="CU28" s="2">
        <f t="shared" si="39"/>
        <v>0</v>
      </c>
      <c r="CV28" s="2">
        <f t="shared" si="40"/>
        <v>0.66</v>
      </c>
      <c r="CW28" s="2">
        <f t="shared" si="41"/>
        <v>0.03</v>
      </c>
      <c r="CX28" s="2">
        <f t="shared" si="42"/>
        <v>0</v>
      </c>
      <c r="CY28" s="2">
        <f t="shared" si="43"/>
        <v>0</v>
      </c>
      <c r="CZ28" s="2">
        <f t="shared" si="44"/>
        <v>0</v>
      </c>
      <c r="DA28" s="2"/>
      <c r="DB28" s="2"/>
      <c r="DC28" s="2" t="s">
        <v>6</v>
      </c>
      <c r="DD28" s="2" t="s">
        <v>6</v>
      </c>
      <c r="DE28" s="2" t="s">
        <v>6</v>
      </c>
      <c r="DF28" s="2" t="s">
        <v>6</v>
      </c>
      <c r="DG28" s="2" t="s">
        <v>6</v>
      </c>
      <c r="DH28" s="2" t="s">
        <v>6</v>
      </c>
      <c r="DI28" s="2" t="s">
        <v>6</v>
      </c>
      <c r="DJ28" s="2" t="s">
        <v>6</v>
      </c>
      <c r="DK28" s="2" t="s">
        <v>6</v>
      </c>
      <c r="DL28" s="2" t="s">
        <v>6</v>
      </c>
      <c r="DM28" s="2" t="s">
        <v>6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1013</v>
      </c>
      <c r="DV28" s="2" t="s">
        <v>31</v>
      </c>
      <c r="DW28" s="2" t="s">
        <v>31</v>
      </c>
      <c r="DX28" s="2">
        <v>1</v>
      </c>
      <c r="DY28" s="2"/>
      <c r="DZ28" s="2"/>
      <c r="EA28" s="2"/>
      <c r="EB28" s="2"/>
      <c r="EC28" s="2"/>
      <c r="ED28" s="2"/>
      <c r="EE28" s="2">
        <v>32653413</v>
      </c>
      <c r="EF28" s="2">
        <v>1</v>
      </c>
      <c r="EG28" s="2" t="s">
        <v>19</v>
      </c>
      <c r="EH28" s="2">
        <v>0</v>
      </c>
      <c r="EI28" s="2" t="s">
        <v>6</v>
      </c>
      <c r="EJ28" s="2">
        <v>1</v>
      </c>
      <c r="EK28" s="2">
        <v>33001</v>
      </c>
      <c r="EL28" s="2" t="s">
        <v>20</v>
      </c>
      <c r="EM28" s="2" t="s">
        <v>21</v>
      </c>
      <c r="EN28" s="2"/>
      <c r="EO28" s="2" t="s">
        <v>6</v>
      </c>
      <c r="EP28" s="2"/>
      <c r="EQ28" s="2">
        <v>0</v>
      </c>
      <c r="ER28" s="2">
        <v>7.36</v>
      </c>
      <c r="ES28" s="2">
        <v>0</v>
      </c>
      <c r="ET28" s="2">
        <v>1.97</v>
      </c>
      <c r="EU28" s="2">
        <v>0.35</v>
      </c>
      <c r="EV28" s="2">
        <v>5.39</v>
      </c>
      <c r="EW28" s="2">
        <v>0.66</v>
      </c>
      <c r="EX28" s="2">
        <v>0.03</v>
      </c>
      <c r="EY28" s="2">
        <v>0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45"/>
        <v>0</v>
      </c>
      <c r="FS28" s="2">
        <v>0</v>
      </c>
      <c r="FT28" s="2"/>
      <c r="FU28" s="2"/>
      <c r="FV28" s="2"/>
      <c r="FW28" s="2"/>
      <c r="FX28" s="2">
        <v>105</v>
      </c>
      <c r="FY28" s="2">
        <v>60</v>
      </c>
      <c r="FZ28" s="2"/>
      <c r="GA28" s="2" t="s">
        <v>6</v>
      </c>
      <c r="GB28" s="2"/>
      <c r="GC28" s="2"/>
      <c r="GD28" s="2">
        <v>0</v>
      </c>
      <c r="GE28" s="2"/>
      <c r="GF28" s="2">
        <v>1187317064</v>
      </c>
      <c r="GG28" s="2">
        <v>2</v>
      </c>
      <c r="GH28" s="2">
        <v>1</v>
      </c>
      <c r="GI28" s="2">
        <v>-2</v>
      </c>
      <c r="GJ28" s="2">
        <v>0</v>
      </c>
      <c r="GK28" s="2">
        <f>ROUND(R28*(R12)/100,0)</f>
        <v>0</v>
      </c>
      <c r="GL28" s="2">
        <f t="shared" si="46"/>
        <v>0</v>
      </c>
      <c r="GM28" s="2">
        <f t="shared" si="47"/>
        <v>0</v>
      </c>
      <c r="GN28" s="2">
        <f t="shared" si="48"/>
        <v>0</v>
      </c>
      <c r="GO28" s="2">
        <f t="shared" si="49"/>
        <v>0</v>
      </c>
      <c r="GP28" s="2">
        <f t="shared" si="50"/>
        <v>0</v>
      </c>
      <c r="GQ28" s="2"/>
      <c r="GR28" s="2">
        <v>0</v>
      </c>
      <c r="GS28" s="2">
        <v>3</v>
      </c>
      <c r="GT28" s="2">
        <v>0</v>
      </c>
      <c r="GU28" s="2" t="s">
        <v>6</v>
      </c>
      <c r="GV28" s="2">
        <f t="shared" si="51"/>
        <v>0</v>
      </c>
      <c r="GW28" s="2">
        <v>1</v>
      </c>
      <c r="GX28" s="2">
        <f t="shared" si="52"/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ROW(SmtRes!A22)</f>
        <v>22</v>
      </c>
      <c r="D29">
        <f>ROW(EtalonRes!A22)</f>
        <v>22</v>
      </c>
      <c r="E29" t="s">
        <v>28</v>
      </c>
      <c r="F29" t="s">
        <v>29</v>
      </c>
      <c r="G29" t="s">
        <v>30</v>
      </c>
      <c r="H29" t="s">
        <v>31</v>
      </c>
      <c r="I29">
        <v>0</v>
      </c>
      <c r="J29">
        <v>0</v>
      </c>
      <c r="O29">
        <f t="shared" si="14"/>
        <v>0</v>
      </c>
      <c r="P29">
        <f t="shared" si="15"/>
        <v>0</v>
      </c>
      <c r="Q29">
        <f t="shared" si="16"/>
        <v>0</v>
      </c>
      <c r="R29">
        <f t="shared" si="17"/>
        <v>0</v>
      </c>
      <c r="S29">
        <f t="shared" si="18"/>
        <v>0</v>
      </c>
      <c r="T29">
        <f t="shared" si="19"/>
        <v>0</v>
      </c>
      <c r="U29">
        <f t="shared" si="20"/>
        <v>0</v>
      </c>
      <c r="V29">
        <f t="shared" si="21"/>
        <v>0</v>
      </c>
      <c r="W29">
        <f t="shared" si="22"/>
        <v>0</v>
      </c>
      <c r="X29">
        <f t="shared" si="23"/>
        <v>0</v>
      </c>
      <c r="Y29">
        <f t="shared" si="24"/>
        <v>0</v>
      </c>
      <c r="AA29">
        <v>34645224</v>
      </c>
      <c r="AB29">
        <f t="shared" si="25"/>
        <v>7.36</v>
      </c>
      <c r="AC29">
        <f t="shared" si="26"/>
        <v>0</v>
      </c>
      <c r="AD29">
        <f t="shared" si="27"/>
        <v>1.97</v>
      </c>
      <c r="AE29">
        <f t="shared" si="28"/>
        <v>0.35</v>
      </c>
      <c r="AF29">
        <f t="shared" si="29"/>
        <v>5.39</v>
      </c>
      <c r="AG29">
        <f t="shared" si="30"/>
        <v>0</v>
      </c>
      <c r="AH29">
        <f t="shared" si="31"/>
        <v>0.66</v>
      </c>
      <c r="AI29">
        <f t="shared" si="32"/>
        <v>0.03</v>
      </c>
      <c r="AJ29">
        <f t="shared" si="33"/>
        <v>0</v>
      </c>
      <c r="AK29">
        <v>7.36</v>
      </c>
      <c r="AL29">
        <v>0</v>
      </c>
      <c r="AM29">
        <v>1.97</v>
      </c>
      <c r="AN29">
        <v>0.35</v>
      </c>
      <c r="AO29">
        <v>5.39</v>
      </c>
      <c r="AP29">
        <v>0</v>
      </c>
      <c r="AQ29">
        <v>0.66</v>
      </c>
      <c r="AR29">
        <v>0.03</v>
      </c>
      <c r="AS29">
        <v>0</v>
      </c>
      <c r="AT29">
        <v>89</v>
      </c>
      <c r="AU29">
        <v>48</v>
      </c>
      <c r="AV29">
        <v>1</v>
      </c>
      <c r="AW29">
        <v>1</v>
      </c>
      <c r="AZ29">
        <v>1</v>
      </c>
      <c r="BA29">
        <v>18.3</v>
      </c>
      <c r="BB29">
        <v>12.5</v>
      </c>
      <c r="BC29">
        <v>7.5</v>
      </c>
      <c r="BD29" t="s">
        <v>6</v>
      </c>
      <c r="BE29" t="s">
        <v>6</v>
      </c>
      <c r="BF29" t="s">
        <v>6</v>
      </c>
      <c r="BG29" t="s">
        <v>6</v>
      </c>
      <c r="BH29">
        <v>0</v>
      </c>
      <c r="BI29">
        <v>1</v>
      </c>
      <c r="BJ29" t="s">
        <v>32</v>
      </c>
      <c r="BM29">
        <v>33001</v>
      </c>
      <c r="BN29">
        <v>0</v>
      </c>
      <c r="BO29" t="s">
        <v>6</v>
      </c>
      <c r="BP29">
        <v>0</v>
      </c>
      <c r="BQ29">
        <v>1</v>
      </c>
      <c r="BR29">
        <v>0</v>
      </c>
      <c r="BS29">
        <v>18.3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6</v>
      </c>
      <c r="BZ29">
        <v>105</v>
      </c>
      <c r="CA29">
        <v>60</v>
      </c>
      <c r="CF29">
        <v>0</v>
      </c>
      <c r="CG29">
        <v>0</v>
      </c>
      <c r="CM29">
        <v>0</v>
      </c>
      <c r="CN29" t="s">
        <v>6</v>
      </c>
      <c r="CO29">
        <v>0</v>
      </c>
      <c r="CP29">
        <f t="shared" si="34"/>
        <v>0</v>
      </c>
      <c r="CQ29">
        <f t="shared" si="35"/>
        <v>0</v>
      </c>
      <c r="CR29">
        <f t="shared" si="36"/>
        <v>24.625</v>
      </c>
      <c r="CS29">
        <f t="shared" si="37"/>
        <v>6.4050000000000002</v>
      </c>
      <c r="CT29">
        <f t="shared" si="38"/>
        <v>98.637</v>
      </c>
      <c r="CU29">
        <f t="shared" si="39"/>
        <v>0</v>
      </c>
      <c r="CV29">
        <f t="shared" si="40"/>
        <v>0.66</v>
      </c>
      <c r="CW29">
        <f t="shared" si="41"/>
        <v>0.03</v>
      </c>
      <c r="CX29">
        <f t="shared" si="42"/>
        <v>0</v>
      </c>
      <c r="CY29">
        <f t="shared" si="43"/>
        <v>0</v>
      </c>
      <c r="CZ29">
        <f t="shared" si="44"/>
        <v>0</v>
      </c>
      <c r="DC29" t="s">
        <v>6</v>
      </c>
      <c r="DD29" t="s">
        <v>6</v>
      </c>
      <c r="DE29" t="s">
        <v>6</v>
      </c>
      <c r="DF29" t="s">
        <v>6</v>
      </c>
      <c r="DG29" t="s">
        <v>6</v>
      </c>
      <c r="DH29" t="s">
        <v>6</v>
      </c>
      <c r="DI29" t="s">
        <v>6</v>
      </c>
      <c r="DJ29" t="s">
        <v>6</v>
      </c>
      <c r="DK29" t="s">
        <v>6</v>
      </c>
      <c r="DL29" t="s">
        <v>6</v>
      </c>
      <c r="DM29" t="s">
        <v>6</v>
      </c>
      <c r="DN29">
        <v>0</v>
      </c>
      <c r="DO29">
        <v>0</v>
      </c>
      <c r="DP29">
        <v>1</v>
      </c>
      <c r="DQ29">
        <v>1</v>
      </c>
      <c r="DU29">
        <v>1013</v>
      </c>
      <c r="DV29" t="s">
        <v>31</v>
      </c>
      <c r="DW29" t="s">
        <v>31</v>
      </c>
      <c r="DX29">
        <v>1</v>
      </c>
      <c r="EE29">
        <v>32653413</v>
      </c>
      <c r="EF29">
        <v>1</v>
      </c>
      <c r="EG29" t="s">
        <v>19</v>
      </c>
      <c r="EH29">
        <v>0</v>
      </c>
      <c r="EI29" t="s">
        <v>6</v>
      </c>
      <c r="EJ29">
        <v>1</v>
      </c>
      <c r="EK29">
        <v>33001</v>
      </c>
      <c r="EL29" t="s">
        <v>20</v>
      </c>
      <c r="EM29" t="s">
        <v>21</v>
      </c>
      <c r="EO29" t="s">
        <v>6</v>
      </c>
      <c r="EQ29">
        <v>0</v>
      </c>
      <c r="ER29">
        <v>7.36</v>
      </c>
      <c r="ES29">
        <v>0</v>
      </c>
      <c r="ET29">
        <v>1.97</v>
      </c>
      <c r="EU29">
        <v>0.35</v>
      </c>
      <c r="EV29">
        <v>5.39</v>
      </c>
      <c r="EW29">
        <v>0.66</v>
      </c>
      <c r="EX29">
        <v>0.03</v>
      </c>
      <c r="EY29">
        <v>0</v>
      </c>
      <c r="FQ29">
        <v>0</v>
      </c>
      <c r="FR29">
        <f t="shared" si="45"/>
        <v>0</v>
      </c>
      <c r="FS29">
        <v>0</v>
      </c>
      <c r="FV29" t="s">
        <v>22</v>
      </c>
      <c r="FW29" t="s">
        <v>23</v>
      </c>
      <c r="FX29">
        <v>105</v>
      </c>
      <c r="FY29">
        <v>60</v>
      </c>
      <c r="GA29" t="s">
        <v>6</v>
      </c>
      <c r="GD29">
        <v>0</v>
      </c>
      <c r="GF29">
        <v>1187317064</v>
      </c>
      <c r="GG29">
        <v>2</v>
      </c>
      <c r="GH29">
        <v>1</v>
      </c>
      <c r="GI29">
        <v>4</v>
      </c>
      <c r="GJ29">
        <v>0</v>
      </c>
      <c r="GK29">
        <f>ROUND(R29*(S12)/100,0)</f>
        <v>0</v>
      </c>
      <c r="GL29">
        <f t="shared" si="46"/>
        <v>0</v>
      </c>
      <c r="GM29">
        <f t="shared" si="47"/>
        <v>0</v>
      </c>
      <c r="GN29">
        <f t="shared" si="48"/>
        <v>0</v>
      </c>
      <c r="GO29">
        <f t="shared" si="49"/>
        <v>0</v>
      </c>
      <c r="GP29">
        <f t="shared" si="50"/>
        <v>0</v>
      </c>
      <c r="GR29">
        <v>0</v>
      </c>
      <c r="GS29">
        <v>3</v>
      </c>
      <c r="GT29">
        <v>0</v>
      </c>
      <c r="GU29" t="s">
        <v>6</v>
      </c>
      <c r="GV29">
        <f t="shared" si="51"/>
        <v>0</v>
      </c>
      <c r="GW29">
        <v>18.3</v>
      </c>
      <c r="GX29">
        <f t="shared" si="52"/>
        <v>0</v>
      </c>
      <c r="HA29">
        <v>0</v>
      </c>
      <c r="HB29">
        <v>0</v>
      </c>
      <c r="IK29">
        <v>0</v>
      </c>
    </row>
    <row r="30" spans="1:255" x14ac:dyDescent="0.2">
      <c r="A30" s="2">
        <v>17</v>
      </c>
      <c r="B30" s="2">
        <v>1</v>
      </c>
      <c r="C30" s="2">
        <f>ROW(SmtRes!A25)</f>
        <v>25</v>
      </c>
      <c r="D30" s="2">
        <f>ROW(EtalonRes!A25)</f>
        <v>25</v>
      </c>
      <c r="E30" s="2" t="s">
        <v>33</v>
      </c>
      <c r="F30" s="2" t="s">
        <v>34</v>
      </c>
      <c r="G30" s="2" t="s">
        <v>35</v>
      </c>
      <c r="H30" s="2" t="s">
        <v>31</v>
      </c>
      <c r="I30" s="2">
        <v>0</v>
      </c>
      <c r="J30" s="2">
        <v>0</v>
      </c>
      <c r="K30" s="2"/>
      <c r="L30" s="2"/>
      <c r="M30" s="2"/>
      <c r="N30" s="2"/>
      <c r="O30" s="2">
        <f t="shared" si="14"/>
        <v>0</v>
      </c>
      <c r="P30" s="2">
        <f t="shared" si="15"/>
        <v>0</v>
      </c>
      <c r="Q30" s="2">
        <f t="shared" si="16"/>
        <v>0</v>
      </c>
      <c r="R30" s="2">
        <f t="shared" si="17"/>
        <v>0</v>
      </c>
      <c r="S30" s="2">
        <f t="shared" si="18"/>
        <v>0</v>
      </c>
      <c r="T30" s="2">
        <f t="shared" si="19"/>
        <v>0</v>
      </c>
      <c r="U30" s="2">
        <f t="shared" si="20"/>
        <v>0</v>
      </c>
      <c r="V30" s="2">
        <f t="shared" si="21"/>
        <v>0</v>
      </c>
      <c r="W30" s="2">
        <f t="shared" si="22"/>
        <v>0</v>
      </c>
      <c r="X30" s="2">
        <f t="shared" si="23"/>
        <v>0</v>
      </c>
      <c r="Y30" s="2">
        <f t="shared" si="24"/>
        <v>0</v>
      </c>
      <c r="Z30" s="2"/>
      <c r="AA30" s="2">
        <v>34645223</v>
      </c>
      <c r="AB30" s="2">
        <f t="shared" si="25"/>
        <v>11.71</v>
      </c>
      <c r="AC30" s="2">
        <f t="shared" si="26"/>
        <v>0</v>
      </c>
      <c r="AD30" s="2">
        <f t="shared" si="27"/>
        <v>3.29</v>
      </c>
      <c r="AE30" s="2">
        <f t="shared" si="28"/>
        <v>0.57999999999999996</v>
      </c>
      <c r="AF30" s="2">
        <f t="shared" si="29"/>
        <v>8.42</v>
      </c>
      <c r="AG30" s="2">
        <f t="shared" si="30"/>
        <v>0</v>
      </c>
      <c r="AH30" s="2">
        <f t="shared" si="31"/>
        <v>1.03</v>
      </c>
      <c r="AI30" s="2">
        <f t="shared" si="32"/>
        <v>0.05</v>
      </c>
      <c r="AJ30" s="2">
        <f t="shared" si="33"/>
        <v>0</v>
      </c>
      <c r="AK30" s="2">
        <v>11.71</v>
      </c>
      <c r="AL30" s="2">
        <v>0</v>
      </c>
      <c r="AM30" s="2">
        <v>3.29</v>
      </c>
      <c r="AN30" s="2">
        <v>0.57999999999999996</v>
      </c>
      <c r="AO30" s="2">
        <v>8.42</v>
      </c>
      <c r="AP30" s="2">
        <v>0</v>
      </c>
      <c r="AQ30" s="2">
        <v>1.03</v>
      </c>
      <c r="AR30" s="2">
        <v>0.05</v>
      </c>
      <c r="AS30" s="2">
        <v>0</v>
      </c>
      <c r="AT30" s="2">
        <v>105</v>
      </c>
      <c r="AU30" s="2">
        <v>60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6</v>
      </c>
      <c r="BE30" s="2" t="s">
        <v>6</v>
      </c>
      <c r="BF30" s="2" t="s">
        <v>6</v>
      </c>
      <c r="BG30" s="2" t="s">
        <v>6</v>
      </c>
      <c r="BH30" s="2">
        <v>0</v>
      </c>
      <c r="BI30" s="2">
        <v>1</v>
      </c>
      <c r="BJ30" s="2" t="s">
        <v>36</v>
      </c>
      <c r="BK30" s="2"/>
      <c r="BL30" s="2"/>
      <c r="BM30" s="2">
        <v>33001</v>
      </c>
      <c r="BN30" s="2">
        <v>0</v>
      </c>
      <c r="BO30" s="2" t="s">
        <v>6</v>
      </c>
      <c r="BP30" s="2">
        <v>0</v>
      </c>
      <c r="BQ30" s="2">
        <v>1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6</v>
      </c>
      <c r="BZ30" s="2">
        <v>105</v>
      </c>
      <c r="CA30" s="2">
        <v>60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6</v>
      </c>
      <c r="CO30" s="2">
        <v>0</v>
      </c>
      <c r="CP30" s="2">
        <f t="shared" si="34"/>
        <v>0</v>
      </c>
      <c r="CQ30" s="2">
        <f t="shared" si="35"/>
        <v>0</v>
      </c>
      <c r="CR30" s="2">
        <f t="shared" si="36"/>
        <v>3.29</v>
      </c>
      <c r="CS30" s="2">
        <f t="shared" si="37"/>
        <v>0.57999999999999996</v>
      </c>
      <c r="CT30" s="2">
        <f t="shared" si="38"/>
        <v>8.42</v>
      </c>
      <c r="CU30" s="2">
        <f t="shared" si="39"/>
        <v>0</v>
      </c>
      <c r="CV30" s="2">
        <f t="shared" si="40"/>
        <v>1.03</v>
      </c>
      <c r="CW30" s="2">
        <f t="shared" si="41"/>
        <v>0.05</v>
      </c>
      <c r="CX30" s="2">
        <f t="shared" si="42"/>
        <v>0</v>
      </c>
      <c r="CY30" s="2">
        <f t="shared" si="43"/>
        <v>0</v>
      </c>
      <c r="CZ30" s="2">
        <f t="shared" si="44"/>
        <v>0</v>
      </c>
      <c r="DA30" s="2"/>
      <c r="DB30" s="2"/>
      <c r="DC30" s="2" t="s">
        <v>6</v>
      </c>
      <c r="DD30" s="2" t="s">
        <v>6</v>
      </c>
      <c r="DE30" s="2" t="s">
        <v>6</v>
      </c>
      <c r="DF30" s="2" t="s">
        <v>6</v>
      </c>
      <c r="DG30" s="2" t="s">
        <v>6</v>
      </c>
      <c r="DH30" s="2" t="s">
        <v>6</v>
      </c>
      <c r="DI30" s="2" t="s">
        <v>6</v>
      </c>
      <c r="DJ30" s="2" t="s">
        <v>6</v>
      </c>
      <c r="DK30" s="2" t="s">
        <v>6</v>
      </c>
      <c r="DL30" s="2" t="s">
        <v>6</v>
      </c>
      <c r="DM30" s="2" t="s">
        <v>6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1013</v>
      </c>
      <c r="DV30" s="2" t="s">
        <v>31</v>
      </c>
      <c r="DW30" s="2" t="s">
        <v>31</v>
      </c>
      <c r="DX30" s="2">
        <v>1</v>
      </c>
      <c r="DY30" s="2"/>
      <c r="DZ30" s="2"/>
      <c r="EA30" s="2"/>
      <c r="EB30" s="2"/>
      <c r="EC30" s="2"/>
      <c r="ED30" s="2"/>
      <c r="EE30" s="2">
        <v>32653413</v>
      </c>
      <c r="EF30" s="2">
        <v>1</v>
      </c>
      <c r="EG30" s="2" t="s">
        <v>19</v>
      </c>
      <c r="EH30" s="2">
        <v>0</v>
      </c>
      <c r="EI30" s="2" t="s">
        <v>6</v>
      </c>
      <c r="EJ30" s="2">
        <v>1</v>
      </c>
      <c r="EK30" s="2">
        <v>33001</v>
      </c>
      <c r="EL30" s="2" t="s">
        <v>20</v>
      </c>
      <c r="EM30" s="2" t="s">
        <v>21</v>
      </c>
      <c r="EN30" s="2"/>
      <c r="EO30" s="2" t="s">
        <v>6</v>
      </c>
      <c r="EP30" s="2"/>
      <c r="EQ30" s="2">
        <v>0</v>
      </c>
      <c r="ER30" s="2">
        <v>11.71</v>
      </c>
      <c r="ES30" s="2">
        <v>0</v>
      </c>
      <c r="ET30" s="2">
        <v>3.29</v>
      </c>
      <c r="EU30" s="2">
        <v>0.57999999999999996</v>
      </c>
      <c r="EV30" s="2">
        <v>8.42</v>
      </c>
      <c r="EW30" s="2">
        <v>1.03</v>
      </c>
      <c r="EX30" s="2">
        <v>0.05</v>
      </c>
      <c r="EY30" s="2">
        <v>0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5"/>
        <v>0</v>
      </c>
      <c r="FS30" s="2">
        <v>0</v>
      </c>
      <c r="FT30" s="2"/>
      <c r="FU30" s="2"/>
      <c r="FV30" s="2"/>
      <c r="FW30" s="2"/>
      <c r="FX30" s="2">
        <v>105</v>
      </c>
      <c r="FY30" s="2">
        <v>60</v>
      </c>
      <c r="FZ30" s="2"/>
      <c r="GA30" s="2" t="s">
        <v>6</v>
      </c>
      <c r="GB30" s="2"/>
      <c r="GC30" s="2"/>
      <c r="GD30" s="2">
        <v>0</v>
      </c>
      <c r="GE30" s="2"/>
      <c r="GF30" s="2">
        <v>1458502710</v>
      </c>
      <c r="GG30" s="2">
        <v>2</v>
      </c>
      <c r="GH30" s="2">
        <v>1</v>
      </c>
      <c r="GI30" s="2">
        <v>-2</v>
      </c>
      <c r="GJ30" s="2">
        <v>0</v>
      </c>
      <c r="GK30" s="2">
        <f>ROUND(R30*(R12)/100,0)</f>
        <v>0</v>
      </c>
      <c r="GL30" s="2">
        <f t="shared" si="46"/>
        <v>0</v>
      </c>
      <c r="GM30" s="2">
        <f t="shared" si="47"/>
        <v>0</v>
      </c>
      <c r="GN30" s="2">
        <f t="shared" si="48"/>
        <v>0</v>
      </c>
      <c r="GO30" s="2">
        <f t="shared" si="49"/>
        <v>0</v>
      </c>
      <c r="GP30" s="2">
        <f t="shared" si="50"/>
        <v>0</v>
      </c>
      <c r="GQ30" s="2"/>
      <c r="GR30" s="2">
        <v>0</v>
      </c>
      <c r="GS30" s="2">
        <v>3</v>
      </c>
      <c r="GT30" s="2">
        <v>0</v>
      </c>
      <c r="GU30" s="2" t="s">
        <v>6</v>
      </c>
      <c r="GV30" s="2">
        <f t="shared" si="51"/>
        <v>0</v>
      </c>
      <c r="GW30" s="2">
        <v>1</v>
      </c>
      <c r="GX30" s="2">
        <f t="shared" si="52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17</v>
      </c>
      <c r="B31">
        <v>1</v>
      </c>
      <c r="C31">
        <f>ROW(SmtRes!A28)</f>
        <v>28</v>
      </c>
      <c r="D31">
        <f>ROW(EtalonRes!A28)</f>
        <v>28</v>
      </c>
      <c r="E31" t="s">
        <v>33</v>
      </c>
      <c r="F31" t="s">
        <v>34</v>
      </c>
      <c r="G31" t="s">
        <v>35</v>
      </c>
      <c r="H31" t="s">
        <v>31</v>
      </c>
      <c r="I31">
        <v>0</v>
      </c>
      <c r="J31">
        <v>0</v>
      </c>
      <c r="O31">
        <f t="shared" si="14"/>
        <v>0</v>
      </c>
      <c r="P31">
        <f t="shared" si="15"/>
        <v>0</v>
      </c>
      <c r="Q31">
        <f t="shared" si="16"/>
        <v>0</v>
      </c>
      <c r="R31">
        <f t="shared" si="17"/>
        <v>0</v>
      </c>
      <c r="S31">
        <f t="shared" si="18"/>
        <v>0</v>
      </c>
      <c r="T31">
        <f t="shared" si="19"/>
        <v>0</v>
      </c>
      <c r="U31">
        <f t="shared" si="20"/>
        <v>0</v>
      </c>
      <c r="V31">
        <f t="shared" si="21"/>
        <v>0</v>
      </c>
      <c r="W31">
        <f t="shared" si="22"/>
        <v>0</v>
      </c>
      <c r="X31">
        <f t="shared" si="23"/>
        <v>0</v>
      </c>
      <c r="Y31">
        <f t="shared" si="24"/>
        <v>0</v>
      </c>
      <c r="AA31">
        <v>34645224</v>
      </c>
      <c r="AB31">
        <f t="shared" si="25"/>
        <v>11.71</v>
      </c>
      <c r="AC31">
        <f t="shared" si="26"/>
        <v>0</v>
      </c>
      <c r="AD31">
        <f t="shared" si="27"/>
        <v>3.29</v>
      </c>
      <c r="AE31">
        <f t="shared" si="28"/>
        <v>0.57999999999999996</v>
      </c>
      <c r="AF31">
        <f t="shared" si="29"/>
        <v>8.42</v>
      </c>
      <c r="AG31">
        <f t="shared" si="30"/>
        <v>0</v>
      </c>
      <c r="AH31">
        <f t="shared" si="31"/>
        <v>1.03</v>
      </c>
      <c r="AI31">
        <f t="shared" si="32"/>
        <v>0.05</v>
      </c>
      <c r="AJ31">
        <f t="shared" si="33"/>
        <v>0</v>
      </c>
      <c r="AK31">
        <v>11.71</v>
      </c>
      <c r="AL31">
        <v>0</v>
      </c>
      <c r="AM31">
        <v>3.29</v>
      </c>
      <c r="AN31">
        <v>0.57999999999999996</v>
      </c>
      <c r="AO31">
        <v>8.42</v>
      </c>
      <c r="AP31">
        <v>0</v>
      </c>
      <c r="AQ31">
        <v>1.03</v>
      </c>
      <c r="AR31">
        <v>0.05</v>
      </c>
      <c r="AS31">
        <v>0</v>
      </c>
      <c r="AT31">
        <v>89</v>
      </c>
      <c r="AU31">
        <v>48</v>
      </c>
      <c r="AV31">
        <v>1</v>
      </c>
      <c r="AW31">
        <v>1</v>
      </c>
      <c r="AZ31">
        <v>1</v>
      </c>
      <c r="BA31">
        <v>18.3</v>
      </c>
      <c r="BB31">
        <v>12.5</v>
      </c>
      <c r="BC31">
        <v>7.5</v>
      </c>
      <c r="BD31" t="s">
        <v>6</v>
      </c>
      <c r="BE31" t="s">
        <v>6</v>
      </c>
      <c r="BF31" t="s">
        <v>6</v>
      </c>
      <c r="BG31" t="s">
        <v>6</v>
      </c>
      <c r="BH31">
        <v>0</v>
      </c>
      <c r="BI31">
        <v>1</v>
      </c>
      <c r="BJ31" t="s">
        <v>36</v>
      </c>
      <c r="BM31">
        <v>33001</v>
      </c>
      <c r="BN31">
        <v>0</v>
      </c>
      <c r="BO31" t="s">
        <v>6</v>
      </c>
      <c r="BP31">
        <v>0</v>
      </c>
      <c r="BQ31">
        <v>1</v>
      </c>
      <c r="BR31">
        <v>0</v>
      </c>
      <c r="BS31">
        <v>18.3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6</v>
      </c>
      <c r="BZ31">
        <v>105</v>
      </c>
      <c r="CA31">
        <v>60</v>
      </c>
      <c r="CF31">
        <v>0</v>
      </c>
      <c r="CG31">
        <v>0</v>
      </c>
      <c r="CM31">
        <v>0</v>
      </c>
      <c r="CN31" t="s">
        <v>6</v>
      </c>
      <c r="CO31">
        <v>0</v>
      </c>
      <c r="CP31">
        <f t="shared" si="34"/>
        <v>0</v>
      </c>
      <c r="CQ31">
        <f t="shared" si="35"/>
        <v>0</v>
      </c>
      <c r="CR31">
        <f t="shared" si="36"/>
        <v>41.125</v>
      </c>
      <c r="CS31">
        <f t="shared" si="37"/>
        <v>10.613999999999999</v>
      </c>
      <c r="CT31">
        <f t="shared" si="38"/>
        <v>154.08600000000001</v>
      </c>
      <c r="CU31">
        <f t="shared" si="39"/>
        <v>0</v>
      </c>
      <c r="CV31">
        <f t="shared" si="40"/>
        <v>1.03</v>
      </c>
      <c r="CW31">
        <f t="shared" si="41"/>
        <v>0.05</v>
      </c>
      <c r="CX31">
        <f t="shared" si="42"/>
        <v>0</v>
      </c>
      <c r="CY31">
        <f t="shared" si="43"/>
        <v>0</v>
      </c>
      <c r="CZ31">
        <f t="shared" si="44"/>
        <v>0</v>
      </c>
      <c r="DC31" t="s">
        <v>6</v>
      </c>
      <c r="DD31" t="s">
        <v>6</v>
      </c>
      <c r="DE31" t="s">
        <v>6</v>
      </c>
      <c r="DF31" t="s">
        <v>6</v>
      </c>
      <c r="DG31" t="s">
        <v>6</v>
      </c>
      <c r="DH31" t="s">
        <v>6</v>
      </c>
      <c r="DI31" t="s">
        <v>6</v>
      </c>
      <c r="DJ31" t="s">
        <v>6</v>
      </c>
      <c r="DK31" t="s">
        <v>6</v>
      </c>
      <c r="DL31" t="s">
        <v>6</v>
      </c>
      <c r="DM31" t="s">
        <v>6</v>
      </c>
      <c r="DN31">
        <v>0</v>
      </c>
      <c r="DO31">
        <v>0</v>
      </c>
      <c r="DP31">
        <v>1</v>
      </c>
      <c r="DQ31">
        <v>1</v>
      </c>
      <c r="DU31">
        <v>1013</v>
      </c>
      <c r="DV31" t="s">
        <v>31</v>
      </c>
      <c r="DW31" t="s">
        <v>31</v>
      </c>
      <c r="DX31">
        <v>1</v>
      </c>
      <c r="EE31">
        <v>32653413</v>
      </c>
      <c r="EF31">
        <v>1</v>
      </c>
      <c r="EG31" t="s">
        <v>19</v>
      </c>
      <c r="EH31">
        <v>0</v>
      </c>
      <c r="EI31" t="s">
        <v>6</v>
      </c>
      <c r="EJ31">
        <v>1</v>
      </c>
      <c r="EK31">
        <v>33001</v>
      </c>
      <c r="EL31" t="s">
        <v>20</v>
      </c>
      <c r="EM31" t="s">
        <v>21</v>
      </c>
      <c r="EO31" t="s">
        <v>6</v>
      </c>
      <c r="EQ31">
        <v>0</v>
      </c>
      <c r="ER31">
        <v>11.71</v>
      </c>
      <c r="ES31">
        <v>0</v>
      </c>
      <c r="ET31">
        <v>3.29</v>
      </c>
      <c r="EU31">
        <v>0.57999999999999996</v>
      </c>
      <c r="EV31">
        <v>8.42</v>
      </c>
      <c r="EW31">
        <v>1.03</v>
      </c>
      <c r="EX31">
        <v>0.05</v>
      </c>
      <c r="EY31">
        <v>0</v>
      </c>
      <c r="FQ31">
        <v>0</v>
      </c>
      <c r="FR31">
        <f t="shared" si="45"/>
        <v>0</v>
      </c>
      <c r="FS31">
        <v>0</v>
      </c>
      <c r="FV31" t="s">
        <v>22</v>
      </c>
      <c r="FW31" t="s">
        <v>23</v>
      </c>
      <c r="FX31">
        <v>105</v>
      </c>
      <c r="FY31">
        <v>60</v>
      </c>
      <c r="GA31" t="s">
        <v>6</v>
      </c>
      <c r="GD31">
        <v>0</v>
      </c>
      <c r="GF31">
        <v>1458502710</v>
      </c>
      <c r="GG31">
        <v>2</v>
      </c>
      <c r="GH31">
        <v>1</v>
      </c>
      <c r="GI31">
        <v>4</v>
      </c>
      <c r="GJ31">
        <v>0</v>
      </c>
      <c r="GK31">
        <f>ROUND(R31*(S12)/100,0)</f>
        <v>0</v>
      </c>
      <c r="GL31">
        <f t="shared" si="46"/>
        <v>0</v>
      </c>
      <c r="GM31">
        <f t="shared" si="47"/>
        <v>0</v>
      </c>
      <c r="GN31">
        <f t="shared" si="48"/>
        <v>0</v>
      </c>
      <c r="GO31">
        <f t="shared" si="49"/>
        <v>0</v>
      </c>
      <c r="GP31">
        <f t="shared" si="50"/>
        <v>0</v>
      </c>
      <c r="GR31">
        <v>0</v>
      </c>
      <c r="GS31">
        <v>3</v>
      </c>
      <c r="GT31">
        <v>0</v>
      </c>
      <c r="GU31" t="s">
        <v>6</v>
      </c>
      <c r="GV31">
        <f t="shared" si="51"/>
        <v>0</v>
      </c>
      <c r="GW31">
        <v>18.3</v>
      </c>
      <c r="GX31">
        <f t="shared" si="52"/>
        <v>0</v>
      </c>
      <c r="HA31">
        <v>0</v>
      </c>
      <c r="HB31">
        <v>0</v>
      </c>
      <c r="IK31">
        <v>0</v>
      </c>
    </row>
    <row r="32" spans="1:255" x14ac:dyDescent="0.2">
      <c r="A32" s="2">
        <v>17</v>
      </c>
      <c r="B32" s="2">
        <v>1</v>
      </c>
      <c r="C32" s="2">
        <f>ROW(SmtRes!A32)</f>
        <v>32</v>
      </c>
      <c r="D32" s="2">
        <f>ROW(EtalonRes!A32)</f>
        <v>32</v>
      </c>
      <c r="E32" s="2" t="s">
        <v>37</v>
      </c>
      <c r="F32" s="2" t="s">
        <v>38</v>
      </c>
      <c r="G32" s="2" t="s">
        <v>39</v>
      </c>
      <c r="H32" s="2" t="s">
        <v>17</v>
      </c>
      <c r="I32" s="2">
        <v>0</v>
      </c>
      <c r="J32" s="2">
        <v>0</v>
      </c>
      <c r="K32" s="2"/>
      <c r="L32" s="2"/>
      <c r="M32" s="2"/>
      <c r="N32" s="2"/>
      <c r="O32" s="2">
        <f t="shared" si="14"/>
        <v>0</v>
      </c>
      <c r="P32" s="2">
        <f t="shared" si="15"/>
        <v>0</v>
      </c>
      <c r="Q32" s="2">
        <f t="shared" si="16"/>
        <v>0</v>
      </c>
      <c r="R32" s="2">
        <f t="shared" si="17"/>
        <v>0</v>
      </c>
      <c r="S32" s="2">
        <f t="shared" si="18"/>
        <v>0</v>
      </c>
      <c r="T32" s="2">
        <f t="shared" si="19"/>
        <v>0</v>
      </c>
      <c r="U32" s="2">
        <f t="shared" si="20"/>
        <v>0</v>
      </c>
      <c r="V32" s="2">
        <f t="shared" si="21"/>
        <v>0</v>
      </c>
      <c r="W32" s="2">
        <f t="shared" si="22"/>
        <v>0</v>
      </c>
      <c r="X32" s="2">
        <f t="shared" si="23"/>
        <v>0</v>
      </c>
      <c r="Y32" s="2">
        <f t="shared" si="24"/>
        <v>0</v>
      </c>
      <c r="Z32" s="2"/>
      <c r="AA32" s="2">
        <v>34645223</v>
      </c>
      <c r="AB32" s="2">
        <f t="shared" si="25"/>
        <v>70.94</v>
      </c>
      <c r="AC32" s="2">
        <f t="shared" si="26"/>
        <v>0</v>
      </c>
      <c r="AD32" s="2">
        <f t="shared" si="27"/>
        <v>63.59</v>
      </c>
      <c r="AE32" s="2">
        <f t="shared" si="28"/>
        <v>5.56</v>
      </c>
      <c r="AF32" s="2">
        <f t="shared" si="29"/>
        <v>7.35</v>
      </c>
      <c r="AG32" s="2">
        <f t="shared" si="30"/>
        <v>0</v>
      </c>
      <c r="AH32" s="2">
        <f t="shared" si="31"/>
        <v>0.81</v>
      </c>
      <c r="AI32" s="2">
        <f t="shared" si="32"/>
        <v>0.48</v>
      </c>
      <c r="AJ32" s="2">
        <f t="shared" si="33"/>
        <v>0</v>
      </c>
      <c r="AK32" s="2">
        <v>70.94</v>
      </c>
      <c r="AL32" s="2">
        <v>0</v>
      </c>
      <c r="AM32" s="2">
        <v>63.59</v>
      </c>
      <c r="AN32" s="2">
        <v>5.56</v>
      </c>
      <c r="AO32" s="2">
        <v>7.35</v>
      </c>
      <c r="AP32" s="2">
        <v>0</v>
      </c>
      <c r="AQ32" s="2">
        <v>0.81</v>
      </c>
      <c r="AR32" s="2">
        <v>0.48</v>
      </c>
      <c r="AS32" s="2">
        <v>0</v>
      </c>
      <c r="AT32" s="2">
        <v>105</v>
      </c>
      <c r="AU32" s="2">
        <v>60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6</v>
      </c>
      <c r="BE32" s="2" t="s">
        <v>6</v>
      </c>
      <c r="BF32" s="2" t="s">
        <v>6</v>
      </c>
      <c r="BG32" s="2" t="s">
        <v>6</v>
      </c>
      <c r="BH32" s="2">
        <v>0</v>
      </c>
      <c r="BI32" s="2">
        <v>1</v>
      </c>
      <c r="BJ32" s="2" t="s">
        <v>40</v>
      </c>
      <c r="BK32" s="2"/>
      <c r="BL32" s="2"/>
      <c r="BM32" s="2">
        <v>33001</v>
      </c>
      <c r="BN32" s="2">
        <v>0</v>
      </c>
      <c r="BO32" s="2" t="s">
        <v>6</v>
      </c>
      <c r="BP32" s="2">
        <v>0</v>
      </c>
      <c r="BQ32" s="2">
        <v>1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6</v>
      </c>
      <c r="BZ32" s="2">
        <v>105</v>
      </c>
      <c r="CA32" s="2">
        <v>60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6</v>
      </c>
      <c r="CO32" s="2">
        <v>0</v>
      </c>
      <c r="CP32" s="2">
        <f t="shared" si="34"/>
        <v>0</v>
      </c>
      <c r="CQ32" s="2">
        <f t="shared" si="35"/>
        <v>0</v>
      </c>
      <c r="CR32" s="2">
        <f t="shared" si="36"/>
        <v>63.59</v>
      </c>
      <c r="CS32" s="2">
        <f t="shared" si="37"/>
        <v>5.56</v>
      </c>
      <c r="CT32" s="2">
        <f t="shared" si="38"/>
        <v>7.35</v>
      </c>
      <c r="CU32" s="2">
        <f t="shared" si="39"/>
        <v>0</v>
      </c>
      <c r="CV32" s="2">
        <f t="shared" si="40"/>
        <v>0.81</v>
      </c>
      <c r="CW32" s="2">
        <f t="shared" si="41"/>
        <v>0.48</v>
      </c>
      <c r="CX32" s="2">
        <f t="shared" si="42"/>
        <v>0</v>
      </c>
      <c r="CY32" s="2">
        <f t="shared" si="43"/>
        <v>0</v>
      </c>
      <c r="CZ32" s="2">
        <f t="shared" si="44"/>
        <v>0</v>
      </c>
      <c r="DA32" s="2"/>
      <c r="DB32" s="2"/>
      <c r="DC32" s="2" t="s">
        <v>6</v>
      </c>
      <c r="DD32" s="2" t="s">
        <v>6</v>
      </c>
      <c r="DE32" s="2" t="s">
        <v>6</v>
      </c>
      <c r="DF32" s="2" t="s">
        <v>6</v>
      </c>
      <c r="DG32" s="2" t="s">
        <v>6</v>
      </c>
      <c r="DH32" s="2" t="s">
        <v>6</v>
      </c>
      <c r="DI32" s="2" t="s">
        <v>6</v>
      </c>
      <c r="DJ32" s="2" t="s">
        <v>6</v>
      </c>
      <c r="DK32" s="2" t="s">
        <v>6</v>
      </c>
      <c r="DL32" s="2" t="s">
        <v>6</v>
      </c>
      <c r="DM32" s="2" t="s">
        <v>6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1013</v>
      </c>
      <c r="DV32" s="2" t="s">
        <v>17</v>
      </c>
      <c r="DW32" s="2" t="s">
        <v>17</v>
      </c>
      <c r="DX32" s="2">
        <v>1</v>
      </c>
      <c r="DY32" s="2"/>
      <c r="DZ32" s="2"/>
      <c r="EA32" s="2"/>
      <c r="EB32" s="2"/>
      <c r="EC32" s="2"/>
      <c r="ED32" s="2"/>
      <c r="EE32" s="2">
        <v>32653413</v>
      </c>
      <c r="EF32" s="2">
        <v>1</v>
      </c>
      <c r="EG32" s="2" t="s">
        <v>19</v>
      </c>
      <c r="EH32" s="2">
        <v>0</v>
      </c>
      <c r="EI32" s="2" t="s">
        <v>6</v>
      </c>
      <c r="EJ32" s="2">
        <v>1</v>
      </c>
      <c r="EK32" s="2">
        <v>33001</v>
      </c>
      <c r="EL32" s="2" t="s">
        <v>20</v>
      </c>
      <c r="EM32" s="2" t="s">
        <v>21</v>
      </c>
      <c r="EN32" s="2"/>
      <c r="EO32" s="2" t="s">
        <v>6</v>
      </c>
      <c r="EP32" s="2"/>
      <c r="EQ32" s="2">
        <v>0</v>
      </c>
      <c r="ER32" s="2">
        <v>70.94</v>
      </c>
      <c r="ES32" s="2">
        <v>0</v>
      </c>
      <c r="ET32" s="2">
        <v>63.59</v>
      </c>
      <c r="EU32" s="2">
        <v>5.56</v>
      </c>
      <c r="EV32" s="2">
        <v>7.35</v>
      </c>
      <c r="EW32" s="2">
        <v>0.81</v>
      </c>
      <c r="EX32" s="2">
        <v>0.48</v>
      </c>
      <c r="EY32" s="2">
        <v>0</v>
      </c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5"/>
        <v>0</v>
      </c>
      <c r="FS32" s="2">
        <v>0</v>
      </c>
      <c r="FT32" s="2"/>
      <c r="FU32" s="2"/>
      <c r="FV32" s="2"/>
      <c r="FW32" s="2"/>
      <c r="FX32" s="2">
        <v>105</v>
      </c>
      <c r="FY32" s="2">
        <v>60</v>
      </c>
      <c r="FZ32" s="2"/>
      <c r="GA32" s="2" t="s">
        <v>6</v>
      </c>
      <c r="GB32" s="2"/>
      <c r="GC32" s="2"/>
      <c r="GD32" s="2">
        <v>0</v>
      </c>
      <c r="GE32" s="2"/>
      <c r="GF32" s="2">
        <v>-1436423105</v>
      </c>
      <c r="GG32" s="2">
        <v>2</v>
      </c>
      <c r="GH32" s="2">
        <v>1</v>
      </c>
      <c r="GI32" s="2">
        <v>-2</v>
      </c>
      <c r="GJ32" s="2">
        <v>0</v>
      </c>
      <c r="GK32" s="2">
        <f>ROUND(R32*(R12)/100,0)</f>
        <v>0</v>
      </c>
      <c r="GL32" s="2">
        <f t="shared" si="46"/>
        <v>0</v>
      </c>
      <c r="GM32" s="2">
        <f t="shared" si="47"/>
        <v>0</v>
      </c>
      <c r="GN32" s="2">
        <f t="shared" si="48"/>
        <v>0</v>
      </c>
      <c r="GO32" s="2">
        <f t="shared" si="49"/>
        <v>0</v>
      </c>
      <c r="GP32" s="2">
        <f t="shared" si="50"/>
        <v>0</v>
      </c>
      <c r="GQ32" s="2"/>
      <c r="GR32" s="2">
        <v>0</v>
      </c>
      <c r="GS32" s="2">
        <v>3</v>
      </c>
      <c r="GT32" s="2">
        <v>0</v>
      </c>
      <c r="GU32" s="2" t="s">
        <v>6</v>
      </c>
      <c r="GV32" s="2">
        <f t="shared" si="51"/>
        <v>0</v>
      </c>
      <c r="GW32" s="2">
        <v>1</v>
      </c>
      <c r="GX32" s="2">
        <f t="shared" si="52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17</v>
      </c>
      <c r="B33">
        <v>1</v>
      </c>
      <c r="C33">
        <f>ROW(SmtRes!A36)</f>
        <v>36</v>
      </c>
      <c r="D33">
        <f>ROW(EtalonRes!A36)</f>
        <v>36</v>
      </c>
      <c r="E33" t="s">
        <v>37</v>
      </c>
      <c r="F33" t="s">
        <v>38</v>
      </c>
      <c r="G33" t="s">
        <v>39</v>
      </c>
      <c r="H33" t="s">
        <v>17</v>
      </c>
      <c r="I33">
        <v>0</v>
      </c>
      <c r="J33">
        <v>0</v>
      </c>
      <c r="O33">
        <f t="shared" si="14"/>
        <v>0</v>
      </c>
      <c r="P33">
        <f t="shared" si="15"/>
        <v>0</v>
      </c>
      <c r="Q33">
        <f t="shared" si="16"/>
        <v>0</v>
      </c>
      <c r="R33">
        <f t="shared" si="17"/>
        <v>0</v>
      </c>
      <c r="S33">
        <f t="shared" si="18"/>
        <v>0</v>
      </c>
      <c r="T33">
        <f t="shared" si="19"/>
        <v>0</v>
      </c>
      <c r="U33">
        <f t="shared" si="20"/>
        <v>0</v>
      </c>
      <c r="V33">
        <f t="shared" si="21"/>
        <v>0</v>
      </c>
      <c r="W33">
        <f t="shared" si="22"/>
        <v>0</v>
      </c>
      <c r="X33">
        <f t="shared" si="23"/>
        <v>0</v>
      </c>
      <c r="Y33">
        <f t="shared" si="24"/>
        <v>0</v>
      </c>
      <c r="AA33">
        <v>34645224</v>
      </c>
      <c r="AB33">
        <f t="shared" si="25"/>
        <v>70.94</v>
      </c>
      <c r="AC33">
        <f t="shared" si="26"/>
        <v>0</v>
      </c>
      <c r="AD33">
        <f t="shared" si="27"/>
        <v>63.59</v>
      </c>
      <c r="AE33">
        <f t="shared" si="28"/>
        <v>5.56</v>
      </c>
      <c r="AF33">
        <f t="shared" si="29"/>
        <v>7.35</v>
      </c>
      <c r="AG33">
        <f t="shared" si="30"/>
        <v>0</v>
      </c>
      <c r="AH33">
        <f t="shared" si="31"/>
        <v>0.81</v>
      </c>
      <c r="AI33">
        <f t="shared" si="32"/>
        <v>0.48</v>
      </c>
      <c r="AJ33">
        <f t="shared" si="33"/>
        <v>0</v>
      </c>
      <c r="AK33">
        <v>70.94</v>
      </c>
      <c r="AL33">
        <v>0</v>
      </c>
      <c r="AM33">
        <v>63.59</v>
      </c>
      <c r="AN33">
        <v>5.56</v>
      </c>
      <c r="AO33">
        <v>7.35</v>
      </c>
      <c r="AP33">
        <v>0</v>
      </c>
      <c r="AQ33">
        <v>0.81</v>
      </c>
      <c r="AR33">
        <v>0.48</v>
      </c>
      <c r="AS33">
        <v>0</v>
      </c>
      <c r="AT33">
        <v>89</v>
      </c>
      <c r="AU33">
        <v>48</v>
      </c>
      <c r="AV33">
        <v>1</v>
      </c>
      <c r="AW33">
        <v>1</v>
      </c>
      <c r="AZ33">
        <v>1</v>
      </c>
      <c r="BA33">
        <v>18.3</v>
      </c>
      <c r="BB33">
        <v>12.5</v>
      </c>
      <c r="BC33">
        <v>7.5</v>
      </c>
      <c r="BD33" t="s">
        <v>6</v>
      </c>
      <c r="BE33" t="s">
        <v>6</v>
      </c>
      <c r="BF33" t="s">
        <v>6</v>
      </c>
      <c r="BG33" t="s">
        <v>6</v>
      </c>
      <c r="BH33">
        <v>0</v>
      </c>
      <c r="BI33">
        <v>1</v>
      </c>
      <c r="BJ33" t="s">
        <v>40</v>
      </c>
      <c r="BM33">
        <v>33001</v>
      </c>
      <c r="BN33">
        <v>0</v>
      </c>
      <c r="BO33" t="s">
        <v>6</v>
      </c>
      <c r="BP33">
        <v>0</v>
      </c>
      <c r="BQ33">
        <v>1</v>
      </c>
      <c r="BR33">
        <v>0</v>
      </c>
      <c r="BS33">
        <v>18.3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6</v>
      </c>
      <c r="BZ33">
        <v>105</v>
      </c>
      <c r="CA33">
        <v>60</v>
      </c>
      <c r="CF33">
        <v>0</v>
      </c>
      <c r="CG33">
        <v>0</v>
      </c>
      <c r="CM33">
        <v>0</v>
      </c>
      <c r="CN33" t="s">
        <v>6</v>
      </c>
      <c r="CO33">
        <v>0</v>
      </c>
      <c r="CP33">
        <f t="shared" si="34"/>
        <v>0</v>
      </c>
      <c r="CQ33">
        <f t="shared" si="35"/>
        <v>0</v>
      </c>
      <c r="CR33">
        <f t="shared" si="36"/>
        <v>794.875</v>
      </c>
      <c r="CS33">
        <f t="shared" si="37"/>
        <v>101.74799999999999</v>
      </c>
      <c r="CT33">
        <f t="shared" si="38"/>
        <v>134.505</v>
      </c>
      <c r="CU33">
        <f t="shared" si="39"/>
        <v>0</v>
      </c>
      <c r="CV33">
        <f t="shared" si="40"/>
        <v>0.81</v>
      </c>
      <c r="CW33">
        <f t="shared" si="41"/>
        <v>0.48</v>
      </c>
      <c r="CX33">
        <f t="shared" si="42"/>
        <v>0</v>
      </c>
      <c r="CY33">
        <f t="shared" si="43"/>
        <v>0</v>
      </c>
      <c r="CZ33">
        <f t="shared" si="44"/>
        <v>0</v>
      </c>
      <c r="DC33" t="s">
        <v>6</v>
      </c>
      <c r="DD33" t="s">
        <v>6</v>
      </c>
      <c r="DE33" t="s">
        <v>6</v>
      </c>
      <c r="DF33" t="s">
        <v>6</v>
      </c>
      <c r="DG33" t="s">
        <v>6</v>
      </c>
      <c r="DH33" t="s">
        <v>6</v>
      </c>
      <c r="DI33" t="s">
        <v>6</v>
      </c>
      <c r="DJ33" t="s">
        <v>6</v>
      </c>
      <c r="DK33" t="s">
        <v>6</v>
      </c>
      <c r="DL33" t="s">
        <v>6</v>
      </c>
      <c r="DM33" t="s">
        <v>6</v>
      </c>
      <c r="DN33">
        <v>0</v>
      </c>
      <c r="DO33">
        <v>0</v>
      </c>
      <c r="DP33">
        <v>1</v>
      </c>
      <c r="DQ33">
        <v>1</v>
      </c>
      <c r="DU33">
        <v>1013</v>
      </c>
      <c r="DV33" t="s">
        <v>17</v>
      </c>
      <c r="DW33" t="s">
        <v>17</v>
      </c>
      <c r="DX33">
        <v>1</v>
      </c>
      <c r="EE33">
        <v>32653413</v>
      </c>
      <c r="EF33">
        <v>1</v>
      </c>
      <c r="EG33" t="s">
        <v>19</v>
      </c>
      <c r="EH33">
        <v>0</v>
      </c>
      <c r="EI33" t="s">
        <v>6</v>
      </c>
      <c r="EJ33">
        <v>1</v>
      </c>
      <c r="EK33">
        <v>33001</v>
      </c>
      <c r="EL33" t="s">
        <v>20</v>
      </c>
      <c r="EM33" t="s">
        <v>21</v>
      </c>
      <c r="EO33" t="s">
        <v>6</v>
      </c>
      <c r="EQ33">
        <v>0</v>
      </c>
      <c r="ER33">
        <v>70.94</v>
      </c>
      <c r="ES33">
        <v>0</v>
      </c>
      <c r="ET33">
        <v>63.59</v>
      </c>
      <c r="EU33">
        <v>5.56</v>
      </c>
      <c r="EV33">
        <v>7.35</v>
      </c>
      <c r="EW33">
        <v>0.81</v>
      </c>
      <c r="EX33">
        <v>0.48</v>
      </c>
      <c r="EY33">
        <v>0</v>
      </c>
      <c r="FQ33">
        <v>0</v>
      </c>
      <c r="FR33">
        <f t="shared" si="45"/>
        <v>0</v>
      </c>
      <c r="FS33">
        <v>0</v>
      </c>
      <c r="FV33" t="s">
        <v>22</v>
      </c>
      <c r="FW33" t="s">
        <v>23</v>
      </c>
      <c r="FX33">
        <v>105</v>
      </c>
      <c r="FY33">
        <v>60</v>
      </c>
      <c r="GA33" t="s">
        <v>6</v>
      </c>
      <c r="GD33">
        <v>0</v>
      </c>
      <c r="GF33">
        <v>-1436423105</v>
      </c>
      <c r="GG33">
        <v>2</v>
      </c>
      <c r="GH33">
        <v>1</v>
      </c>
      <c r="GI33">
        <v>4</v>
      </c>
      <c r="GJ33">
        <v>0</v>
      </c>
      <c r="GK33">
        <f>ROUND(R33*(S12)/100,0)</f>
        <v>0</v>
      </c>
      <c r="GL33">
        <f t="shared" si="46"/>
        <v>0</v>
      </c>
      <c r="GM33">
        <f t="shared" si="47"/>
        <v>0</v>
      </c>
      <c r="GN33">
        <f t="shared" si="48"/>
        <v>0</v>
      </c>
      <c r="GO33">
        <f t="shared" si="49"/>
        <v>0</v>
      </c>
      <c r="GP33">
        <f t="shared" si="50"/>
        <v>0</v>
      </c>
      <c r="GR33">
        <v>0</v>
      </c>
      <c r="GS33">
        <v>3</v>
      </c>
      <c r="GT33">
        <v>0</v>
      </c>
      <c r="GU33" t="s">
        <v>6</v>
      </c>
      <c r="GV33">
        <f t="shared" si="51"/>
        <v>0</v>
      </c>
      <c r="GW33">
        <v>18.3</v>
      </c>
      <c r="GX33">
        <f t="shared" si="52"/>
        <v>0</v>
      </c>
      <c r="HA33">
        <v>0</v>
      </c>
      <c r="HB33">
        <v>0</v>
      </c>
      <c r="IK33">
        <v>0</v>
      </c>
    </row>
    <row r="34" spans="1:255" x14ac:dyDescent="0.2">
      <c r="A34" s="2">
        <v>17</v>
      </c>
      <c r="B34" s="2">
        <v>1</v>
      </c>
      <c r="C34" s="2">
        <f>ROW(SmtRes!A41)</f>
        <v>41</v>
      </c>
      <c r="D34" s="2">
        <f>ROW(EtalonRes!A41)</f>
        <v>41</v>
      </c>
      <c r="E34" s="2" t="s">
        <v>41</v>
      </c>
      <c r="F34" s="2" t="s">
        <v>42</v>
      </c>
      <c r="G34" s="2" t="s">
        <v>43</v>
      </c>
      <c r="H34" s="2" t="s">
        <v>17</v>
      </c>
      <c r="I34" s="2">
        <v>0</v>
      </c>
      <c r="J34" s="2">
        <v>0</v>
      </c>
      <c r="K34" s="2"/>
      <c r="L34" s="2"/>
      <c r="M34" s="2"/>
      <c r="N34" s="2"/>
      <c r="O34" s="2">
        <f t="shared" si="14"/>
        <v>0</v>
      </c>
      <c r="P34" s="2">
        <f t="shared" si="15"/>
        <v>0</v>
      </c>
      <c r="Q34" s="2">
        <f t="shared" si="16"/>
        <v>0</v>
      </c>
      <c r="R34" s="2">
        <f t="shared" si="17"/>
        <v>0</v>
      </c>
      <c r="S34" s="2">
        <f t="shared" si="18"/>
        <v>0</v>
      </c>
      <c r="T34" s="2">
        <f t="shared" si="19"/>
        <v>0</v>
      </c>
      <c r="U34" s="2">
        <f t="shared" si="20"/>
        <v>0</v>
      </c>
      <c r="V34" s="2">
        <f t="shared" si="21"/>
        <v>0</v>
      </c>
      <c r="W34" s="2">
        <f t="shared" si="22"/>
        <v>0</v>
      </c>
      <c r="X34" s="2">
        <f t="shared" si="23"/>
        <v>0</v>
      </c>
      <c r="Y34" s="2">
        <f t="shared" si="24"/>
        <v>0</v>
      </c>
      <c r="Z34" s="2"/>
      <c r="AA34" s="2">
        <v>34645223</v>
      </c>
      <c r="AB34" s="2">
        <f t="shared" si="25"/>
        <v>223.84</v>
      </c>
      <c r="AC34" s="2">
        <f t="shared" si="26"/>
        <v>0</v>
      </c>
      <c r="AD34" s="2">
        <f t="shared" si="27"/>
        <v>207.97</v>
      </c>
      <c r="AE34" s="2">
        <f t="shared" si="28"/>
        <v>20.63</v>
      </c>
      <c r="AF34" s="2">
        <f t="shared" si="29"/>
        <v>15.87</v>
      </c>
      <c r="AG34" s="2">
        <f t="shared" si="30"/>
        <v>0</v>
      </c>
      <c r="AH34" s="2">
        <f t="shared" si="31"/>
        <v>1.75</v>
      </c>
      <c r="AI34" s="2">
        <f t="shared" si="32"/>
        <v>1.89</v>
      </c>
      <c r="AJ34" s="2">
        <f t="shared" si="33"/>
        <v>0</v>
      </c>
      <c r="AK34" s="2">
        <v>223.84</v>
      </c>
      <c r="AL34" s="2">
        <v>0</v>
      </c>
      <c r="AM34" s="2">
        <v>207.97</v>
      </c>
      <c r="AN34" s="2">
        <v>20.63</v>
      </c>
      <c r="AO34" s="2">
        <v>15.87</v>
      </c>
      <c r="AP34" s="2">
        <v>0</v>
      </c>
      <c r="AQ34" s="2">
        <v>1.75</v>
      </c>
      <c r="AR34" s="2">
        <v>1.89</v>
      </c>
      <c r="AS34" s="2">
        <v>0</v>
      </c>
      <c r="AT34" s="2">
        <v>105</v>
      </c>
      <c r="AU34" s="2">
        <v>60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6</v>
      </c>
      <c r="BE34" s="2" t="s">
        <v>6</v>
      </c>
      <c r="BF34" s="2" t="s">
        <v>6</v>
      </c>
      <c r="BG34" s="2" t="s">
        <v>6</v>
      </c>
      <c r="BH34" s="2">
        <v>0</v>
      </c>
      <c r="BI34" s="2">
        <v>1</v>
      </c>
      <c r="BJ34" s="2" t="s">
        <v>44</v>
      </c>
      <c r="BK34" s="2"/>
      <c r="BL34" s="2"/>
      <c r="BM34" s="2">
        <v>33001</v>
      </c>
      <c r="BN34" s="2">
        <v>0</v>
      </c>
      <c r="BO34" s="2" t="s">
        <v>6</v>
      </c>
      <c r="BP34" s="2">
        <v>0</v>
      </c>
      <c r="BQ34" s="2">
        <v>1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6</v>
      </c>
      <c r="BZ34" s="2">
        <v>105</v>
      </c>
      <c r="CA34" s="2">
        <v>60</v>
      </c>
      <c r="CB34" s="2"/>
      <c r="CC34" s="2"/>
      <c r="CD34" s="2"/>
      <c r="CE34" s="2"/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6</v>
      </c>
      <c r="CO34" s="2">
        <v>0</v>
      </c>
      <c r="CP34" s="2">
        <f t="shared" si="34"/>
        <v>0</v>
      </c>
      <c r="CQ34" s="2">
        <f t="shared" si="35"/>
        <v>0</v>
      </c>
      <c r="CR34" s="2">
        <f t="shared" si="36"/>
        <v>207.97</v>
      </c>
      <c r="CS34" s="2">
        <f t="shared" si="37"/>
        <v>20.63</v>
      </c>
      <c r="CT34" s="2">
        <f t="shared" si="38"/>
        <v>15.87</v>
      </c>
      <c r="CU34" s="2">
        <f t="shared" si="39"/>
        <v>0</v>
      </c>
      <c r="CV34" s="2">
        <f t="shared" si="40"/>
        <v>1.75</v>
      </c>
      <c r="CW34" s="2">
        <f t="shared" si="41"/>
        <v>1.89</v>
      </c>
      <c r="CX34" s="2">
        <f t="shared" si="42"/>
        <v>0</v>
      </c>
      <c r="CY34" s="2">
        <f t="shared" si="43"/>
        <v>0</v>
      </c>
      <c r="CZ34" s="2">
        <f t="shared" si="44"/>
        <v>0</v>
      </c>
      <c r="DA34" s="2"/>
      <c r="DB34" s="2"/>
      <c r="DC34" s="2" t="s">
        <v>6</v>
      </c>
      <c r="DD34" s="2" t="s">
        <v>6</v>
      </c>
      <c r="DE34" s="2" t="s">
        <v>6</v>
      </c>
      <c r="DF34" s="2" t="s">
        <v>6</v>
      </c>
      <c r="DG34" s="2" t="s">
        <v>6</v>
      </c>
      <c r="DH34" s="2" t="s">
        <v>6</v>
      </c>
      <c r="DI34" s="2" t="s">
        <v>6</v>
      </c>
      <c r="DJ34" s="2" t="s">
        <v>6</v>
      </c>
      <c r="DK34" s="2" t="s">
        <v>6</v>
      </c>
      <c r="DL34" s="2" t="s">
        <v>6</v>
      </c>
      <c r="DM34" s="2" t="s">
        <v>6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1013</v>
      </c>
      <c r="DV34" s="2" t="s">
        <v>17</v>
      </c>
      <c r="DW34" s="2" t="s">
        <v>17</v>
      </c>
      <c r="DX34" s="2">
        <v>1</v>
      </c>
      <c r="DY34" s="2"/>
      <c r="DZ34" s="2"/>
      <c r="EA34" s="2"/>
      <c r="EB34" s="2"/>
      <c r="EC34" s="2"/>
      <c r="ED34" s="2"/>
      <c r="EE34" s="2">
        <v>32653413</v>
      </c>
      <c r="EF34" s="2">
        <v>1</v>
      </c>
      <c r="EG34" s="2" t="s">
        <v>19</v>
      </c>
      <c r="EH34" s="2">
        <v>0</v>
      </c>
      <c r="EI34" s="2" t="s">
        <v>6</v>
      </c>
      <c r="EJ34" s="2">
        <v>1</v>
      </c>
      <c r="EK34" s="2">
        <v>33001</v>
      </c>
      <c r="EL34" s="2" t="s">
        <v>20</v>
      </c>
      <c r="EM34" s="2" t="s">
        <v>21</v>
      </c>
      <c r="EN34" s="2"/>
      <c r="EO34" s="2" t="s">
        <v>6</v>
      </c>
      <c r="EP34" s="2"/>
      <c r="EQ34" s="2">
        <v>0</v>
      </c>
      <c r="ER34" s="2">
        <v>223.84</v>
      </c>
      <c r="ES34" s="2">
        <v>0</v>
      </c>
      <c r="ET34" s="2">
        <v>207.97</v>
      </c>
      <c r="EU34" s="2">
        <v>20.63</v>
      </c>
      <c r="EV34" s="2">
        <v>15.87</v>
      </c>
      <c r="EW34" s="2">
        <v>1.75</v>
      </c>
      <c r="EX34" s="2">
        <v>1.89</v>
      </c>
      <c r="EY34" s="2">
        <v>0</v>
      </c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5"/>
        <v>0</v>
      </c>
      <c r="FS34" s="2">
        <v>0</v>
      </c>
      <c r="FT34" s="2"/>
      <c r="FU34" s="2"/>
      <c r="FV34" s="2"/>
      <c r="FW34" s="2"/>
      <c r="FX34" s="2">
        <v>105</v>
      </c>
      <c r="FY34" s="2">
        <v>60</v>
      </c>
      <c r="FZ34" s="2"/>
      <c r="GA34" s="2" t="s">
        <v>6</v>
      </c>
      <c r="GB34" s="2"/>
      <c r="GC34" s="2"/>
      <c r="GD34" s="2">
        <v>0</v>
      </c>
      <c r="GE34" s="2"/>
      <c r="GF34" s="2">
        <v>1267743103</v>
      </c>
      <c r="GG34" s="2">
        <v>2</v>
      </c>
      <c r="GH34" s="2">
        <v>1</v>
      </c>
      <c r="GI34" s="2">
        <v>-2</v>
      </c>
      <c r="GJ34" s="2">
        <v>0</v>
      </c>
      <c r="GK34" s="2">
        <f>ROUND(R34*(R12)/100,0)</f>
        <v>0</v>
      </c>
      <c r="GL34" s="2">
        <f t="shared" si="46"/>
        <v>0</v>
      </c>
      <c r="GM34" s="2">
        <f t="shared" si="47"/>
        <v>0</v>
      </c>
      <c r="GN34" s="2">
        <f t="shared" si="48"/>
        <v>0</v>
      </c>
      <c r="GO34" s="2">
        <f t="shared" si="49"/>
        <v>0</v>
      </c>
      <c r="GP34" s="2">
        <f t="shared" si="50"/>
        <v>0</v>
      </c>
      <c r="GQ34" s="2"/>
      <c r="GR34" s="2">
        <v>0</v>
      </c>
      <c r="GS34" s="2">
        <v>3</v>
      </c>
      <c r="GT34" s="2">
        <v>0</v>
      </c>
      <c r="GU34" s="2" t="s">
        <v>6</v>
      </c>
      <c r="GV34" s="2">
        <f t="shared" si="51"/>
        <v>0</v>
      </c>
      <c r="GW34" s="2">
        <v>1</v>
      </c>
      <c r="GX34" s="2">
        <f t="shared" si="52"/>
        <v>0</v>
      </c>
      <c r="GY34" s="2"/>
      <c r="GZ34" s="2"/>
      <c r="HA34" s="2">
        <v>0</v>
      </c>
      <c r="HB34" s="2">
        <v>0</v>
      </c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17</v>
      </c>
      <c r="B35">
        <v>1</v>
      </c>
      <c r="C35">
        <f>ROW(SmtRes!A46)</f>
        <v>46</v>
      </c>
      <c r="D35">
        <f>ROW(EtalonRes!A46)</f>
        <v>46</v>
      </c>
      <c r="E35" t="s">
        <v>41</v>
      </c>
      <c r="F35" t="s">
        <v>42</v>
      </c>
      <c r="G35" t="s">
        <v>43</v>
      </c>
      <c r="H35" t="s">
        <v>17</v>
      </c>
      <c r="I35">
        <v>0</v>
      </c>
      <c r="J35">
        <v>0</v>
      </c>
      <c r="O35">
        <f t="shared" si="14"/>
        <v>0</v>
      </c>
      <c r="P35">
        <f t="shared" si="15"/>
        <v>0</v>
      </c>
      <c r="Q35">
        <f t="shared" si="16"/>
        <v>0</v>
      </c>
      <c r="R35">
        <f t="shared" si="17"/>
        <v>0</v>
      </c>
      <c r="S35">
        <f t="shared" si="18"/>
        <v>0</v>
      </c>
      <c r="T35">
        <f t="shared" si="19"/>
        <v>0</v>
      </c>
      <c r="U35">
        <f t="shared" si="20"/>
        <v>0</v>
      </c>
      <c r="V35">
        <f t="shared" si="21"/>
        <v>0</v>
      </c>
      <c r="W35">
        <f t="shared" si="22"/>
        <v>0</v>
      </c>
      <c r="X35">
        <f t="shared" si="23"/>
        <v>0</v>
      </c>
      <c r="Y35">
        <f t="shared" si="24"/>
        <v>0</v>
      </c>
      <c r="AA35">
        <v>34645224</v>
      </c>
      <c r="AB35">
        <f t="shared" si="25"/>
        <v>223.84</v>
      </c>
      <c r="AC35">
        <f t="shared" si="26"/>
        <v>0</v>
      </c>
      <c r="AD35">
        <f t="shared" si="27"/>
        <v>207.97</v>
      </c>
      <c r="AE35">
        <f t="shared" si="28"/>
        <v>20.63</v>
      </c>
      <c r="AF35">
        <f t="shared" si="29"/>
        <v>15.87</v>
      </c>
      <c r="AG35">
        <f t="shared" si="30"/>
        <v>0</v>
      </c>
      <c r="AH35">
        <f t="shared" si="31"/>
        <v>1.75</v>
      </c>
      <c r="AI35">
        <f t="shared" si="32"/>
        <v>1.89</v>
      </c>
      <c r="AJ35">
        <f t="shared" si="33"/>
        <v>0</v>
      </c>
      <c r="AK35">
        <v>223.84</v>
      </c>
      <c r="AL35">
        <v>0</v>
      </c>
      <c r="AM35">
        <v>207.97</v>
      </c>
      <c r="AN35">
        <v>20.63</v>
      </c>
      <c r="AO35">
        <v>15.87</v>
      </c>
      <c r="AP35">
        <v>0</v>
      </c>
      <c r="AQ35">
        <v>1.75</v>
      </c>
      <c r="AR35">
        <v>1.89</v>
      </c>
      <c r="AS35">
        <v>0</v>
      </c>
      <c r="AT35">
        <v>89</v>
      </c>
      <c r="AU35">
        <v>48</v>
      </c>
      <c r="AV35">
        <v>1</v>
      </c>
      <c r="AW35">
        <v>1</v>
      </c>
      <c r="AZ35">
        <v>1</v>
      </c>
      <c r="BA35">
        <v>18.3</v>
      </c>
      <c r="BB35">
        <v>12.5</v>
      </c>
      <c r="BC35">
        <v>7.5</v>
      </c>
      <c r="BD35" t="s">
        <v>6</v>
      </c>
      <c r="BE35" t="s">
        <v>6</v>
      </c>
      <c r="BF35" t="s">
        <v>6</v>
      </c>
      <c r="BG35" t="s">
        <v>6</v>
      </c>
      <c r="BH35">
        <v>0</v>
      </c>
      <c r="BI35">
        <v>1</v>
      </c>
      <c r="BJ35" t="s">
        <v>44</v>
      </c>
      <c r="BM35">
        <v>33001</v>
      </c>
      <c r="BN35">
        <v>0</v>
      </c>
      <c r="BO35" t="s">
        <v>6</v>
      </c>
      <c r="BP35">
        <v>0</v>
      </c>
      <c r="BQ35">
        <v>1</v>
      </c>
      <c r="BR35">
        <v>0</v>
      </c>
      <c r="BS35">
        <v>18.3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6</v>
      </c>
      <c r="BZ35">
        <v>105</v>
      </c>
      <c r="CA35">
        <v>60</v>
      </c>
      <c r="CF35">
        <v>0</v>
      </c>
      <c r="CG35">
        <v>0</v>
      </c>
      <c r="CM35">
        <v>0</v>
      </c>
      <c r="CN35" t="s">
        <v>6</v>
      </c>
      <c r="CO35">
        <v>0</v>
      </c>
      <c r="CP35">
        <f t="shared" si="34"/>
        <v>0</v>
      </c>
      <c r="CQ35">
        <f t="shared" si="35"/>
        <v>0</v>
      </c>
      <c r="CR35">
        <f t="shared" si="36"/>
        <v>2599.625</v>
      </c>
      <c r="CS35">
        <f t="shared" si="37"/>
        <v>377.529</v>
      </c>
      <c r="CT35">
        <f t="shared" si="38"/>
        <v>290.42099999999999</v>
      </c>
      <c r="CU35">
        <f t="shared" si="39"/>
        <v>0</v>
      </c>
      <c r="CV35">
        <f t="shared" si="40"/>
        <v>1.75</v>
      </c>
      <c r="CW35">
        <f t="shared" si="41"/>
        <v>1.89</v>
      </c>
      <c r="CX35">
        <f t="shared" si="42"/>
        <v>0</v>
      </c>
      <c r="CY35">
        <f t="shared" si="43"/>
        <v>0</v>
      </c>
      <c r="CZ35">
        <f t="shared" si="44"/>
        <v>0</v>
      </c>
      <c r="DC35" t="s">
        <v>6</v>
      </c>
      <c r="DD35" t="s">
        <v>6</v>
      </c>
      <c r="DE35" t="s">
        <v>6</v>
      </c>
      <c r="DF35" t="s">
        <v>6</v>
      </c>
      <c r="DG35" t="s">
        <v>6</v>
      </c>
      <c r="DH35" t="s">
        <v>6</v>
      </c>
      <c r="DI35" t="s">
        <v>6</v>
      </c>
      <c r="DJ35" t="s">
        <v>6</v>
      </c>
      <c r="DK35" t="s">
        <v>6</v>
      </c>
      <c r="DL35" t="s">
        <v>6</v>
      </c>
      <c r="DM35" t="s">
        <v>6</v>
      </c>
      <c r="DN35">
        <v>0</v>
      </c>
      <c r="DO35">
        <v>0</v>
      </c>
      <c r="DP35">
        <v>1</v>
      </c>
      <c r="DQ35">
        <v>1</v>
      </c>
      <c r="DU35">
        <v>1013</v>
      </c>
      <c r="DV35" t="s">
        <v>17</v>
      </c>
      <c r="DW35" t="s">
        <v>17</v>
      </c>
      <c r="DX35">
        <v>1</v>
      </c>
      <c r="EE35">
        <v>32653413</v>
      </c>
      <c r="EF35">
        <v>1</v>
      </c>
      <c r="EG35" t="s">
        <v>19</v>
      </c>
      <c r="EH35">
        <v>0</v>
      </c>
      <c r="EI35" t="s">
        <v>6</v>
      </c>
      <c r="EJ35">
        <v>1</v>
      </c>
      <c r="EK35">
        <v>33001</v>
      </c>
      <c r="EL35" t="s">
        <v>20</v>
      </c>
      <c r="EM35" t="s">
        <v>21</v>
      </c>
      <c r="EO35" t="s">
        <v>6</v>
      </c>
      <c r="EQ35">
        <v>0</v>
      </c>
      <c r="ER35">
        <v>223.84</v>
      </c>
      <c r="ES35">
        <v>0</v>
      </c>
      <c r="ET35">
        <v>207.97</v>
      </c>
      <c r="EU35">
        <v>20.63</v>
      </c>
      <c r="EV35">
        <v>15.87</v>
      </c>
      <c r="EW35">
        <v>1.75</v>
      </c>
      <c r="EX35">
        <v>1.89</v>
      </c>
      <c r="EY35">
        <v>0</v>
      </c>
      <c r="FQ35">
        <v>0</v>
      </c>
      <c r="FR35">
        <f t="shared" si="45"/>
        <v>0</v>
      </c>
      <c r="FS35">
        <v>0</v>
      </c>
      <c r="FV35" t="s">
        <v>22</v>
      </c>
      <c r="FW35" t="s">
        <v>23</v>
      </c>
      <c r="FX35">
        <v>105</v>
      </c>
      <c r="FY35">
        <v>60</v>
      </c>
      <c r="GA35" t="s">
        <v>6</v>
      </c>
      <c r="GD35">
        <v>0</v>
      </c>
      <c r="GF35">
        <v>1267743103</v>
      </c>
      <c r="GG35">
        <v>2</v>
      </c>
      <c r="GH35">
        <v>1</v>
      </c>
      <c r="GI35">
        <v>4</v>
      </c>
      <c r="GJ35">
        <v>0</v>
      </c>
      <c r="GK35">
        <f>ROUND(R35*(S12)/100,0)</f>
        <v>0</v>
      </c>
      <c r="GL35">
        <f t="shared" si="46"/>
        <v>0</v>
      </c>
      <c r="GM35">
        <f t="shared" si="47"/>
        <v>0</v>
      </c>
      <c r="GN35">
        <f t="shared" si="48"/>
        <v>0</v>
      </c>
      <c r="GO35">
        <f t="shared" si="49"/>
        <v>0</v>
      </c>
      <c r="GP35">
        <f t="shared" si="50"/>
        <v>0</v>
      </c>
      <c r="GR35">
        <v>0</v>
      </c>
      <c r="GS35">
        <v>3</v>
      </c>
      <c r="GT35">
        <v>0</v>
      </c>
      <c r="GU35" t="s">
        <v>6</v>
      </c>
      <c r="GV35">
        <f t="shared" si="51"/>
        <v>0</v>
      </c>
      <c r="GW35">
        <v>18.3</v>
      </c>
      <c r="GX35">
        <f t="shared" si="52"/>
        <v>0</v>
      </c>
      <c r="HA35">
        <v>0</v>
      </c>
      <c r="HB35">
        <v>0</v>
      </c>
      <c r="IK35">
        <v>0</v>
      </c>
    </row>
    <row r="36" spans="1:255" x14ac:dyDescent="0.2">
      <c r="A36" s="2">
        <v>17</v>
      </c>
      <c r="B36" s="2">
        <v>1</v>
      </c>
      <c r="C36" s="2">
        <f>ROW(SmtRes!A51)</f>
        <v>51</v>
      </c>
      <c r="D36" s="2">
        <f>ROW(EtalonRes!A51)</f>
        <v>51</v>
      </c>
      <c r="E36" s="2" t="s">
        <v>45</v>
      </c>
      <c r="F36" s="2" t="s">
        <v>46</v>
      </c>
      <c r="G36" s="2" t="s">
        <v>47</v>
      </c>
      <c r="H36" s="2" t="s">
        <v>17</v>
      </c>
      <c r="I36" s="2">
        <v>0</v>
      </c>
      <c r="J36" s="2">
        <v>0</v>
      </c>
      <c r="K36" s="2"/>
      <c r="L36" s="2"/>
      <c r="M36" s="2"/>
      <c r="N36" s="2"/>
      <c r="O36" s="2">
        <f t="shared" si="14"/>
        <v>0</v>
      </c>
      <c r="P36" s="2">
        <f t="shared" si="15"/>
        <v>0</v>
      </c>
      <c r="Q36" s="2">
        <f t="shared" si="16"/>
        <v>0</v>
      </c>
      <c r="R36" s="2">
        <f t="shared" si="17"/>
        <v>0</v>
      </c>
      <c r="S36" s="2">
        <f t="shared" si="18"/>
        <v>0</v>
      </c>
      <c r="T36" s="2">
        <f t="shared" si="19"/>
        <v>0</v>
      </c>
      <c r="U36" s="2">
        <f t="shared" si="20"/>
        <v>0</v>
      </c>
      <c r="V36" s="2">
        <f t="shared" si="21"/>
        <v>0</v>
      </c>
      <c r="W36" s="2">
        <f t="shared" si="22"/>
        <v>0</v>
      </c>
      <c r="X36" s="2">
        <f t="shared" si="23"/>
        <v>0</v>
      </c>
      <c r="Y36" s="2">
        <f t="shared" si="24"/>
        <v>0</v>
      </c>
      <c r="Z36" s="2"/>
      <c r="AA36" s="2">
        <v>34645223</v>
      </c>
      <c r="AB36" s="2">
        <f t="shared" si="25"/>
        <v>49.34</v>
      </c>
      <c r="AC36" s="2">
        <f t="shared" si="26"/>
        <v>0</v>
      </c>
      <c r="AD36" s="2">
        <f t="shared" si="27"/>
        <v>45.75</v>
      </c>
      <c r="AE36" s="2">
        <f t="shared" si="28"/>
        <v>6.48</v>
      </c>
      <c r="AF36" s="2">
        <f t="shared" si="29"/>
        <v>3.59</v>
      </c>
      <c r="AG36" s="2">
        <f t="shared" si="30"/>
        <v>0</v>
      </c>
      <c r="AH36" s="2">
        <f t="shared" si="31"/>
        <v>0.44</v>
      </c>
      <c r="AI36" s="2">
        <f t="shared" si="32"/>
        <v>0.48</v>
      </c>
      <c r="AJ36" s="2">
        <f t="shared" si="33"/>
        <v>0</v>
      </c>
      <c r="AK36" s="2">
        <v>49.34</v>
      </c>
      <c r="AL36" s="2">
        <v>0</v>
      </c>
      <c r="AM36" s="2">
        <v>45.75</v>
      </c>
      <c r="AN36" s="2">
        <v>6.48</v>
      </c>
      <c r="AO36" s="2">
        <v>3.59</v>
      </c>
      <c r="AP36" s="2">
        <v>0</v>
      </c>
      <c r="AQ36" s="2">
        <v>0.44</v>
      </c>
      <c r="AR36" s="2">
        <v>0.48</v>
      </c>
      <c r="AS36" s="2">
        <v>0</v>
      </c>
      <c r="AT36" s="2">
        <v>105</v>
      </c>
      <c r="AU36" s="2">
        <v>60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6</v>
      </c>
      <c r="BE36" s="2" t="s">
        <v>6</v>
      </c>
      <c r="BF36" s="2" t="s">
        <v>6</v>
      </c>
      <c r="BG36" s="2" t="s">
        <v>6</v>
      </c>
      <c r="BH36" s="2">
        <v>0</v>
      </c>
      <c r="BI36" s="2">
        <v>1</v>
      </c>
      <c r="BJ36" s="2" t="s">
        <v>48</v>
      </c>
      <c r="BK36" s="2"/>
      <c r="BL36" s="2"/>
      <c r="BM36" s="2">
        <v>33001</v>
      </c>
      <c r="BN36" s="2">
        <v>0</v>
      </c>
      <c r="BO36" s="2" t="s">
        <v>6</v>
      </c>
      <c r="BP36" s="2">
        <v>0</v>
      </c>
      <c r="BQ36" s="2">
        <v>1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6</v>
      </c>
      <c r="BZ36" s="2">
        <v>105</v>
      </c>
      <c r="CA36" s="2">
        <v>60</v>
      </c>
      <c r="CB36" s="2"/>
      <c r="CC36" s="2"/>
      <c r="CD36" s="2"/>
      <c r="CE36" s="2"/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6</v>
      </c>
      <c r="CO36" s="2">
        <v>0</v>
      </c>
      <c r="CP36" s="2">
        <f t="shared" si="34"/>
        <v>0</v>
      </c>
      <c r="CQ36" s="2">
        <f t="shared" si="35"/>
        <v>0</v>
      </c>
      <c r="CR36" s="2">
        <f t="shared" si="36"/>
        <v>45.75</v>
      </c>
      <c r="CS36" s="2">
        <f t="shared" si="37"/>
        <v>6.48</v>
      </c>
      <c r="CT36" s="2">
        <f t="shared" si="38"/>
        <v>3.59</v>
      </c>
      <c r="CU36" s="2">
        <f t="shared" si="39"/>
        <v>0</v>
      </c>
      <c r="CV36" s="2">
        <f t="shared" si="40"/>
        <v>0.44</v>
      </c>
      <c r="CW36" s="2">
        <f t="shared" si="41"/>
        <v>0.48</v>
      </c>
      <c r="CX36" s="2">
        <f t="shared" si="42"/>
        <v>0</v>
      </c>
      <c r="CY36" s="2">
        <f t="shared" si="43"/>
        <v>0</v>
      </c>
      <c r="CZ36" s="2">
        <f t="shared" si="44"/>
        <v>0</v>
      </c>
      <c r="DA36" s="2"/>
      <c r="DB36" s="2"/>
      <c r="DC36" s="2" t="s">
        <v>6</v>
      </c>
      <c r="DD36" s="2" t="s">
        <v>6</v>
      </c>
      <c r="DE36" s="2" t="s">
        <v>6</v>
      </c>
      <c r="DF36" s="2" t="s">
        <v>6</v>
      </c>
      <c r="DG36" s="2" t="s">
        <v>6</v>
      </c>
      <c r="DH36" s="2" t="s">
        <v>6</v>
      </c>
      <c r="DI36" s="2" t="s">
        <v>6</v>
      </c>
      <c r="DJ36" s="2" t="s">
        <v>6</v>
      </c>
      <c r="DK36" s="2" t="s">
        <v>6</v>
      </c>
      <c r="DL36" s="2" t="s">
        <v>6</v>
      </c>
      <c r="DM36" s="2" t="s">
        <v>6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1013</v>
      </c>
      <c r="DV36" s="2" t="s">
        <v>17</v>
      </c>
      <c r="DW36" s="2" t="s">
        <v>17</v>
      </c>
      <c r="DX36" s="2">
        <v>1</v>
      </c>
      <c r="DY36" s="2"/>
      <c r="DZ36" s="2"/>
      <c r="EA36" s="2"/>
      <c r="EB36" s="2"/>
      <c r="EC36" s="2"/>
      <c r="ED36" s="2"/>
      <c r="EE36" s="2">
        <v>32653413</v>
      </c>
      <c r="EF36" s="2">
        <v>1</v>
      </c>
      <c r="EG36" s="2" t="s">
        <v>19</v>
      </c>
      <c r="EH36" s="2">
        <v>0</v>
      </c>
      <c r="EI36" s="2" t="s">
        <v>6</v>
      </c>
      <c r="EJ36" s="2">
        <v>1</v>
      </c>
      <c r="EK36" s="2">
        <v>33001</v>
      </c>
      <c r="EL36" s="2" t="s">
        <v>20</v>
      </c>
      <c r="EM36" s="2" t="s">
        <v>21</v>
      </c>
      <c r="EN36" s="2"/>
      <c r="EO36" s="2" t="s">
        <v>6</v>
      </c>
      <c r="EP36" s="2"/>
      <c r="EQ36" s="2">
        <v>0</v>
      </c>
      <c r="ER36" s="2">
        <v>49.34</v>
      </c>
      <c r="ES36" s="2">
        <v>0</v>
      </c>
      <c r="ET36" s="2">
        <v>45.75</v>
      </c>
      <c r="EU36" s="2">
        <v>6.48</v>
      </c>
      <c r="EV36" s="2">
        <v>3.59</v>
      </c>
      <c r="EW36" s="2">
        <v>0.44</v>
      </c>
      <c r="EX36" s="2">
        <v>0.48</v>
      </c>
      <c r="EY36" s="2">
        <v>0</v>
      </c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5"/>
        <v>0</v>
      </c>
      <c r="FS36" s="2">
        <v>0</v>
      </c>
      <c r="FT36" s="2"/>
      <c r="FU36" s="2"/>
      <c r="FV36" s="2"/>
      <c r="FW36" s="2"/>
      <c r="FX36" s="2">
        <v>105</v>
      </c>
      <c r="FY36" s="2">
        <v>60</v>
      </c>
      <c r="FZ36" s="2"/>
      <c r="GA36" s="2" t="s">
        <v>6</v>
      </c>
      <c r="GB36" s="2"/>
      <c r="GC36" s="2"/>
      <c r="GD36" s="2">
        <v>0</v>
      </c>
      <c r="GE36" s="2"/>
      <c r="GF36" s="2">
        <v>1064428026</v>
      </c>
      <c r="GG36" s="2">
        <v>2</v>
      </c>
      <c r="GH36" s="2">
        <v>1</v>
      </c>
      <c r="GI36" s="2">
        <v>-2</v>
      </c>
      <c r="GJ36" s="2">
        <v>0</v>
      </c>
      <c r="GK36" s="2">
        <f>ROUND(R36*(R12)/100,0)</f>
        <v>0</v>
      </c>
      <c r="GL36" s="2">
        <f t="shared" si="46"/>
        <v>0</v>
      </c>
      <c r="GM36" s="2">
        <f t="shared" si="47"/>
        <v>0</v>
      </c>
      <c r="GN36" s="2">
        <f t="shared" si="48"/>
        <v>0</v>
      </c>
      <c r="GO36" s="2">
        <f t="shared" si="49"/>
        <v>0</v>
      </c>
      <c r="GP36" s="2">
        <f t="shared" si="50"/>
        <v>0</v>
      </c>
      <c r="GQ36" s="2"/>
      <c r="GR36" s="2">
        <v>0</v>
      </c>
      <c r="GS36" s="2">
        <v>3</v>
      </c>
      <c r="GT36" s="2">
        <v>0</v>
      </c>
      <c r="GU36" s="2" t="s">
        <v>6</v>
      </c>
      <c r="GV36" s="2">
        <f t="shared" si="51"/>
        <v>0</v>
      </c>
      <c r="GW36" s="2">
        <v>1</v>
      </c>
      <c r="GX36" s="2">
        <f t="shared" si="52"/>
        <v>0</v>
      </c>
      <c r="GY36" s="2"/>
      <c r="GZ36" s="2"/>
      <c r="HA36" s="2">
        <v>0</v>
      </c>
      <c r="HB36" s="2">
        <v>0</v>
      </c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17</v>
      </c>
      <c r="B37">
        <v>1</v>
      </c>
      <c r="C37">
        <f>ROW(SmtRes!A56)</f>
        <v>56</v>
      </c>
      <c r="D37">
        <f>ROW(EtalonRes!A56)</f>
        <v>56</v>
      </c>
      <c r="E37" t="s">
        <v>45</v>
      </c>
      <c r="F37" t="s">
        <v>46</v>
      </c>
      <c r="G37" t="s">
        <v>47</v>
      </c>
      <c r="H37" t="s">
        <v>17</v>
      </c>
      <c r="I37">
        <v>0</v>
      </c>
      <c r="J37">
        <v>0</v>
      </c>
      <c r="O37">
        <f t="shared" si="14"/>
        <v>0</v>
      </c>
      <c r="P37">
        <f t="shared" si="15"/>
        <v>0</v>
      </c>
      <c r="Q37">
        <f t="shared" si="16"/>
        <v>0</v>
      </c>
      <c r="R37">
        <f t="shared" si="17"/>
        <v>0</v>
      </c>
      <c r="S37">
        <f t="shared" si="18"/>
        <v>0</v>
      </c>
      <c r="T37">
        <f t="shared" si="19"/>
        <v>0</v>
      </c>
      <c r="U37">
        <f t="shared" si="20"/>
        <v>0</v>
      </c>
      <c r="V37">
        <f t="shared" si="21"/>
        <v>0</v>
      </c>
      <c r="W37">
        <f t="shared" si="22"/>
        <v>0</v>
      </c>
      <c r="X37">
        <f t="shared" si="23"/>
        <v>0</v>
      </c>
      <c r="Y37">
        <f t="shared" si="24"/>
        <v>0</v>
      </c>
      <c r="AA37">
        <v>34645224</v>
      </c>
      <c r="AB37">
        <f t="shared" si="25"/>
        <v>49.34</v>
      </c>
      <c r="AC37">
        <f t="shared" si="26"/>
        <v>0</v>
      </c>
      <c r="AD37">
        <f t="shared" si="27"/>
        <v>45.75</v>
      </c>
      <c r="AE37">
        <f t="shared" si="28"/>
        <v>6.48</v>
      </c>
      <c r="AF37">
        <f t="shared" si="29"/>
        <v>3.59</v>
      </c>
      <c r="AG37">
        <f t="shared" si="30"/>
        <v>0</v>
      </c>
      <c r="AH37">
        <f t="shared" si="31"/>
        <v>0.44</v>
      </c>
      <c r="AI37">
        <f t="shared" si="32"/>
        <v>0.48</v>
      </c>
      <c r="AJ37">
        <f t="shared" si="33"/>
        <v>0</v>
      </c>
      <c r="AK37">
        <v>49.34</v>
      </c>
      <c r="AL37">
        <v>0</v>
      </c>
      <c r="AM37">
        <v>45.75</v>
      </c>
      <c r="AN37">
        <v>6.48</v>
      </c>
      <c r="AO37">
        <v>3.59</v>
      </c>
      <c r="AP37">
        <v>0</v>
      </c>
      <c r="AQ37">
        <v>0.44</v>
      </c>
      <c r="AR37">
        <v>0.48</v>
      </c>
      <c r="AS37">
        <v>0</v>
      </c>
      <c r="AT37">
        <v>89</v>
      </c>
      <c r="AU37">
        <v>48</v>
      </c>
      <c r="AV37">
        <v>1</v>
      </c>
      <c r="AW37">
        <v>1</v>
      </c>
      <c r="AZ37">
        <v>1</v>
      </c>
      <c r="BA37">
        <v>18.3</v>
      </c>
      <c r="BB37">
        <v>12.5</v>
      </c>
      <c r="BC37">
        <v>7.5</v>
      </c>
      <c r="BD37" t="s">
        <v>6</v>
      </c>
      <c r="BE37" t="s">
        <v>6</v>
      </c>
      <c r="BF37" t="s">
        <v>6</v>
      </c>
      <c r="BG37" t="s">
        <v>6</v>
      </c>
      <c r="BH37">
        <v>0</v>
      </c>
      <c r="BI37">
        <v>1</v>
      </c>
      <c r="BJ37" t="s">
        <v>48</v>
      </c>
      <c r="BM37">
        <v>33001</v>
      </c>
      <c r="BN37">
        <v>0</v>
      </c>
      <c r="BO37" t="s">
        <v>6</v>
      </c>
      <c r="BP37">
        <v>0</v>
      </c>
      <c r="BQ37">
        <v>1</v>
      </c>
      <c r="BR37">
        <v>0</v>
      </c>
      <c r="BS37">
        <v>18.3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6</v>
      </c>
      <c r="BZ37">
        <v>105</v>
      </c>
      <c r="CA37">
        <v>60</v>
      </c>
      <c r="CF37">
        <v>0</v>
      </c>
      <c r="CG37">
        <v>0</v>
      </c>
      <c r="CM37">
        <v>0</v>
      </c>
      <c r="CN37" t="s">
        <v>6</v>
      </c>
      <c r="CO37">
        <v>0</v>
      </c>
      <c r="CP37">
        <f t="shared" si="34"/>
        <v>0</v>
      </c>
      <c r="CQ37">
        <f t="shared" si="35"/>
        <v>0</v>
      </c>
      <c r="CR37">
        <f t="shared" si="36"/>
        <v>571.875</v>
      </c>
      <c r="CS37">
        <f t="shared" si="37"/>
        <v>118.58400000000002</v>
      </c>
      <c r="CT37">
        <f t="shared" si="38"/>
        <v>65.697000000000003</v>
      </c>
      <c r="CU37">
        <f t="shared" si="39"/>
        <v>0</v>
      </c>
      <c r="CV37">
        <f t="shared" si="40"/>
        <v>0.44</v>
      </c>
      <c r="CW37">
        <f t="shared" si="41"/>
        <v>0.48</v>
      </c>
      <c r="CX37">
        <f t="shared" si="42"/>
        <v>0</v>
      </c>
      <c r="CY37">
        <f t="shared" si="43"/>
        <v>0</v>
      </c>
      <c r="CZ37">
        <f t="shared" si="44"/>
        <v>0</v>
      </c>
      <c r="DC37" t="s">
        <v>6</v>
      </c>
      <c r="DD37" t="s">
        <v>6</v>
      </c>
      <c r="DE37" t="s">
        <v>6</v>
      </c>
      <c r="DF37" t="s">
        <v>6</v>
      </c>
      <c r="DG37" t="s">
        <v>6</v>
      </c>
      <c r="DH37" t="s">
        <v>6</v>
      </c>
      <c r="DI37" t="s">
        <v>6</v>
      </c>
      <c r="DJ37" t="s">
        <v>6</v>
      </c>
      <c r="DK37" t="s">
        <v>6</v>
      </c>
      <c r="DL37" t="s">
        <v>6</v>
      </c>
      <c r="DM37" t="s">
        <v>6</v>
      </c>
      <c r="DN37">
        <v>0</v>
      </c>
      <c r="DO37">
        <v>0</v>
      </c>
      <c r="DP37">
        <v>1</v>
      </c>
      <c r="DQ37">
        <v>1</v>
      </c>
      <c r="DU37">
        <v>1013</v>
      </c>
      <c r="DV37" t="s">
        <v>17</v>
      </c>
      <c r="DW37" t="s">
        <v>17</v>
      </c>
      <c r="DX37">
        <v>1</v>
      </c>
      <c r="EE37">
        <v>32653413</v>
      </c>
      <c r="EF37">
        <v>1</v>
      </c>
      <c r="EG37" t="s">
        <v>19</v>
      </c>
      <c r="EH37">
        <v>0</v>
      </c>
      <c r="EI37" t="s">
        <v>6</v>
      </c>
      <c r="EJ37">
        <v>1</v>
      </c>
      <c r="EK37">
        <v>33001</v>
      </c>
      <c r="EL37" t="s">
        <v>20</v>
      </c>
      <c r="EM37" t="s">
        <v>21</v>
      </c>
      <c r="EO37" t="s">
        <v>6</v>
      </c>
      <c r="EQ37">
        <v>0</v>
      </c>
      <c r="ER37">
        <v>49.34</v>
      </c>
      <c r="ES37">
        <v>0</v>
      </c>
      <c r="ET37">
        <v>45.75</v>
      </c>
      <c r="EU37">
        <v>6.48</v>
      </c>
      <c r="EV37">
        <v>3.59</v>
      </c>
      <c r="EW37">
        <v>0.44</v>
      </c>
      <c r="EX37">
        <v>0.48</v>
      </c>
      <c r="EY37">
        <v>0</v>
      </c>
      <c r="FQ37">
        <v>0</v>
      </c>
      <c r="FR37">
        <f t="shared" si="45"/>
        <v>0</v>
      </c>
      <c r="FS37">
        <v>0</v>
      </c>
      <c r="FV37" t="s">
        <v>22</v>
      </c>
      <c r="FW37" t="s">
        <v>23</v>
      </c>
      <c r="FX37">
        <v>105</v>
      </c>
      <c r="FY37">
        <v>60</v>
      </c>
      <c r="GA37" t="s">
        <v>6</v>
      </c>
      <c r="GD37">
        <v>0</v>
      </c>
      <c r="GF37">
        <v>1064428026</v>
      </c>
      <c r="GG37">
        <v>2</v>
      </c>
      <c r="GH37">
        <v>1</v>
      </c>
      <c r="GI37">
        <v>4</v>
      </c>
      <c r="GJ37">
        <v>0</v>
      </c>
      <c r="GK37">
        <f>ROUND(R37*(S12)/100,0)</f>
        <v>0</v>
      </c>
      <c r="GL37">
        <f t="shared" si="46"/>
        <v>0</v>
      </c>
      <c r="GM37">
        <f t="shared" si="47"/>
        <v>0</v>
      </c>
      <c r="GN37">
        <f t="shared" si="48"/>
        <v>0</v>
      </c>
      <c r="GO37">
        <f t="shared" si="49"/>
        <v>0</v>
      </c>
      <c r="GP37">
        <f t="shared" si="50"/>
        <v>0</v>
      </c>
      <c r="GR37">
        <v>0</v>
      </c>
      <c r="GS37">
        <v>3</v>
      </c>
      <c r="GT37">
        <v>0</v>
      </c>
      <c r="GU37" t="s">
        <v>6</v>
      </c>
      <c r="GV37">
        <f t="shared" si="51"/>
        <v>0</v>
      </c>
      <c r="GW37">
        <v>18.3</v>
      </c>
      <c r="GX37">
        <f t="shared" si="52"/>
        <v>0</v>
      </c>
      <c r="HA37">
        <v>0</v>
      </c>
      <c r="HB37">
        <v>0</v>
      </c>
      <c r="IK37">
        <v>0</v>
      </c>
    </row>
    <row r="38" spans="1:255" x14ac:dyDescent="0.2">
      <c r="A38" s="2">
        <v>17</v>
      </c>
      <c r="B38" s="2">
        <v>1</v>
      </c>
      <c r="C38" s="2">
        <f>ROW(SmtRes!A74)</f>
        <v>74</v>
      </c>
      <c r="D38" s="2">
        <f>ROW(EtalonRes!A74)</f>
        <v>74</v>
      </c>
      <c r="E38" s="2" t="s">
        <v>49</v>
      </c>
      <c r="F38" s="2" t="s">
        <v>50</v>
      </c>
      <c r="G38" s="2" t="s">
        <v>51</v>
      </c>
      <c r="H38" s="2" t="s">
        <v>17</v>
      </c>
      <c r="I38" s="2">
        <v>0</v>
      </c>
      <c r="J38" s="2">
        <v>0</v>
      </c>
      <c r="K38" s="2"/>
      <c r="L38" s="2"/>
      <c r="M38" s="2"/>
      <c r="N38" s="2"/>
      <c r="O38" s="2">
        <f t="shared" si="14"/>
        <v>0</v>
      </c>
      <c r="P38" s="2">
        <f t="shared" si="15"/>
        <v>0</v>
      </c>
      <c r="Q38" s="2">
        <f t="shared" si="16"/>
        <v>0</v>
      </c>
      <c r="R38" s="2">
        <f t="shared" si="17"/>
        <v>0</v>
      </c>
      <c r="S38" s="2">
        <f t="shared" si="18"/>
        <v>0</v>
      </c>
      <c r="T38" s="2">
        <f t="shared" si="19"/>
        <v>0</v>
      </c>
      <c r="U38" s="2">
        <f t="shared" si="20"/>
        <v>0</v>
      </c>
      <c r="V38" s="2">
        <f t="shared" si="21"/>
        <v>0</v>
      </c>
      <c r="W38" s="2">
        <f t="shared" si="22"/>
        <v>0</v>
      </c>
      <c r="X38" s="2">
        <f t="shared" si="23"/>
        <v>0</v>
      </c>
      <c r="Y38" s="2">
        <f t="shared" si="24"/>
        <v>0</v>
      </c>
      <c r="Z38" s="2"/>
      <c r="AA38" s="2">
        <v>34645223</v>
      </c>
      <c r="AB38" s="2">
        <f t="shared" si="25"/>
        <v>185.06</v>
      </c>
      <c r="AC38" s="2">
        <f>ROUND((ES38+(SUM(SmtRes!BC57:'SmtRes'!BC74)+SUM(EtalonRes!AL57:'EtalonRes'!AL74))),2)</f>
        <v>0.01</v>
      </c>
      <c r="AD38" s="2">
        <f>ROUND(((((ET38*1.2))-((EU38*1.2)))+AE38),2)</f>
        <v>144.65</v>
      </c>
      <c r="AE38" s="2">
        <f>ROUND(((EU38*1.2)),2)</f>
        <v>13.5</v>
      </c>
      <c r="AF38" s="2">
        <f>ROUND(((EV38*1.2)),2)</f>
        <v>40.4</v>
      </c>
      <c r="AG38" s="2">
        <f t="shared" si="30"/>
        <v>0</v>
      </c>
      <c r="AH38" s="2">
        <f>((EW38*1.2))</f>
        <v>4.5599999999999996</v>
      </c>
      <c r="AI38" s="2">
        <f>((EX38*1.2)+(SUM(SmtRes!BH57:'SmtRes'!BH74)+SUM(EtalonRes!AQ57:'EtalonRes'!AQ74)))</f>
        <v>0.97</v>
      </c>
      <c r="AJ38" s="2">
        <f t="shared" si="33"/>
        <v>0</v>
      </c>
      <c r="AK38" s="2">
        <v>199.82</v>
      </c>
      <c r="AL38" s="2">
        <v>45.61</v>
      </c>
      <c r="AM38" s="2">
        <v>120.54</v>
      </c>
      <c r="AN38" s="2">
        <v>11.25</v>
      </c>
      <c r="AO38" s="2">
        <v>33.67</v>
      </c>
      <c r="AP38" s="2">
        <v>0</v>
      </c>
      <c r="AQ38" s="2">
        <v>3.8</v>
      </c>
      <c r="AR38" s="2">
        <v>0.97</v>
      </c>
      <c r="AS38" s="2">
        <v>0</v>
      </c>
      <c r="AT38" s="2">
        <v>105</v>
      </c>
      <c r="AU38" s="2">
        <v>60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6</v>
      </c>
      <c r="BE38" s="2" t="s">
        <v>6</v>
      </c>
      <c r="BF38" s="2" t="s">
        <v>6</v>
      </c>
      <c r="BG38" s="2" t="s">
        <v>6</v>
      </c>
      <c r="BH38" s="2">
        <v>0</v>
      </c>
      <c r="BI38" s="2">
        <v>1</v>
      </c>
      <c r="BJ38" s="2" t="s">
        <v>52</v>
      </c>
      <c r="BK38" s="2"/>
      <c r="BL38" s="2"/>
      <c r="BM38" s="2">
        <v>33001</v>
      </c>
      <c r="BN38" s="2">
        <v>0</v>
      </c>
      <c r="BO38" s="2" t="s">
        <v>6</v>
      </c>
      <c r="BP38" s="2">
        <v>0</v>
      </c>
      <c r="BQ38" s="2">
        <v>1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6</v>
      </c>
      <c r="BZ38" s="2">
        <v>105</v>
      </c>
      <c r="CA38" s="2">
        <v>60</v>
      </c>
      <c r="CB38" s="2"/>
      <c r="CC38" s="2"/>
      <c r="CD38" s="2"/>
      <c r="CE38" s="2"/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499</v>
      </c>
      <c r="CO38" s="2">
        <v>0</v>
      </c>
      <c r="CP38" s="2">
        <f t="shared" si="34"/>
        <v>0</v>
      </c>
      <c r="CQ38" s="2">
        <f t="shared" si="35"/>
        <v>0.01</v>
      </c>
      <c r="CR38" s="2">
        <f t="shared" si="36"/>
        <v>144.65</v>
      </c>
      <c r="CS38" s="2">
        <f t="shared" si="37"/>
        <v>13.5</v>
      </c>
      <c r="CT38" s="2">
        <f t="shared" si="38"/>
        <v>40.4</v>
      </c>
      <c r="CU38" s="2">
        <f t="shared" si="39"/>
        <v>0</v>
      </c>
      <c r="CV38" s="2">
        <f t="shared" si="40"/>
        <v>4.5599999999999996</v>
      </c>
      <c r="CW38" s="2">
        <f t="shared" si="41"/>
        <v>0.97</v>
      </c>
      <c r="CX38" s="2">
        <f t="shared" si="42"/>
        <v>0</v>
      </c>
      <c r="CY38" s="2">
        <f t="shared" si="43"/>
        <v>0</v>
      </c>
      <c r="CZ38" s="2">
        <f t="shared" si="44"/>
        <v>0</v>
      </c>
      <c r="DA38" s="2"/>
      <c r="DB38" s="2"/>
      <c r="DC38" s="2" t="s">
        <v>6</v>
      </c>
      <c r="DD38" s="2" t="s">
        <v>6</v>
      </c>
      <c r="DE38" s="2" t="s">
        <v>53</v>
      </c>
      <c r="DF38" s="2" t="s">
        <v>53</v>
      </c>
      <c r="DG38" s="2" t="s">
        <v>53</v>
      </c>
      <c r="DH38" s="2" t="s">
        <v>6</v>
      </c>
      <c r="DI38" s="2" t="s">
        <v>53</v>
      </c>
      <c r="DJ38" s="2" t="s">
        <v>53</v>
      </c>
      <c r="DK38" s="2" t="s">
        <v>6</v>
      </c>
      <c r="DL38" s="2" t="s">
        <v>6</v>
      </c>
      <c r="DM38" s="2" t="s">
        <v>6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1013</v>
      </c>
      <c r="DV38" s="2" t="s">
        <v>17</v>
      </c>
      <c r="DW38" s="2" t="s">
        <v>17</v>
      </c>
      <c r="DX38" s="2">
        <v>1</v>
      </c>
      <c r="DY38" s="2"/>
      <c r="DZ38" s="2"/>
      <c r="EA38" s="2"/>
      <c r="EB38" s="2"/>
      <c r="EC38" s="2"/>
      <c r="ED38" s="2"/>
      <c r="EE38" s="2">
        <v>32653413</v>
      </c>
      <c r="EF38" s="2">
        <v>1</v>
      </c>
      <c r="EG38" s="2" t="s">
        <v>19</v>
      </c>
      <c r="EH38" s="2">
        <v>0</v>
      </c>
      <c r="EI38" s="2" t="s">
        <v>6</v>
      </c>
      <c r="EJ38" s="2">
        <v>1</v>
      </c>
      <c r="EK38" s="2">
        <v>33001</v>
      </c>
      <c r="EL38" s="2" t="s">
        <v>20</v>
      </c>
      <c r="EM38" s="2" t="s">
        <v>21</v>
      </c>
      <c r="EN38" s="2"/>
      <c r="EO38" s="2" t="s">
        <v>54</v>
      </c>
      <c r="EP38" s="2"/>
      <c r="EQ38" s="2">
        <v>0</v>
      </c>
      <c r="ER38" s="2">
        <v>199.82</v>
      </c>
      <c r="ES38" s="2">
        <v>45.61</v>
      </c>
      <c r="ET38" s="2">
        <v>120.54</v>
      </c>
      <c r="EU38" s="2">
        <v>11.25</v>
      </c>
      <c r="EV38" s="2">
        <v>33.67</v>
      </c>
      <c r="EW38" s="2">
        <v>3.8</v>
      </c>
      <c r="EX38" s="2">
        <v>0.97</v>
      </c>
      <c r="EY38" s="2">
        <v>1</v>
      </c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5"/>
        <v>0</v>
      </c>
      <c r="FS38" s="2">
        <v>0</v>
      </c>
      <c r="FT38" s="2"/>
      <c r="FU38" s="2"/>
      <c r="FV38" s="2"/>
      <c r="FW38" s="2"/>
      <c r="FX38" s="2">
        <v>105</v>
      </c>
      <c r="FY38" s="2">
        <v>60</v>
      </c>
      <c r="FZ38" s="2"/>
      <c r="GA38" s="2" t="s">
        <v>6</v>
      </c>
      <c r="GB38" s="2"/>
      <c r="GC38" s="2"/>
      <c r="GD38" s="2">
        <v>0</v>
      </c>
      <c r="GE38" s="2"/>
      <c r="GF38" s="2">
        <v>-117476995</v>
      </c>
      <c r="GG38" s="2">
        <v>2</v>
      </c>
      <c r="GH38" s="2">
        <v>1</v>
      </c>
      <c r="GI38" s="2">
        <v>-2</v>
      </c>
      <c r="GJ38" s="2">
        <v>0</v>
      </c>
      <c r="GK38" s="2">
        <f>ROUND(R38*(R12)/100,0)</f>
        <v>0</v>
      </c>
      <c r="GL38" s="2">
        <f t="shared" si="46"/>
        <v>0</v>
      </c>
      <c r="GM38" s="2">
        <f t="shared" si="47"/>
        <v>0</v>
      </c>
      <c r="GN38" s="2">
        <f t="shared" si="48"/>
        <v>0</v>
      </c>
      <c r="GO38" s="2">
        <f t="shared" si="49"/>
        <v>0</v>
      </c>
      <c r="GP38" s="2">
        <f t="shared" si="50"/>
        <v>0</v>
      </c>
      <c r="GQ38" s="2"/>
      <c r="GR38" s="2">
        <v>0</v>
      </c>
      <c r="GS38" s="2">
        <v>3</v>
      </c>
      <c r="GT38" s="2">
        <v>0</v>
      </c>
      <c r="GU38" s="2" t="s">
        <v>6</v>
      </c>
      <c r="GV38" s="2">
        <f t="shared" si="51"/>
        <v>0</v>
      </c>
      <c r="GW38" s="2">
        <v>1</v>
      </c>
      <c r="GX38" s="2">
        <f t="shared" si="52"/>
        <v>0</v>
      </c>
      <c r="GY38" s="2"/>
      <c r="GZ38" s="2"/>
      <c r="HA38" s="2">
        <v>0</v>
      </c>
      <c r="HB38" s="2">
        <v>0</v>
      </c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17</v>
      </c>
      <c r="B39">
        <v>1</v>
      </c>
      <c r="C39">
        <f>ROW(SmtRes!A92)</f>
        <v>92</v>
      </c>
      <c r="D39">
        <f>ROW(EtalonRes!A92)</f>
        <v>92</v>
      </c>
      <c r="E39" t="s">
        <v>49</v>
      </c>
      <c r="F39" t="s">
        <v>50</v>
      </c>
      <c r="G39" t="s">
        <v>51</v>
      </c>
      <c r="H39" t="s">
        <v>17</v>
      </c>
      <c r="I39">
        <v>0</v>
      </c>
      <c r="J39">
        <v>0</v>
      </c>
      <c r="O39">
        <f t="shared" si="14"/>
        <v>0</v>
      </c>
      <c r="P39">
        <f t="shared" si="15"/>
        <v>0</v>
      </c>
      <c r="Q39">
        <f t="shared" si="16"/>
        <v>0</v>
      </c>
      <c r="R39">
        <f t="shared" si="17"/>
        <v>0</v>
      </c>
      <c r="S39">
        <f t="shared" si="18"/>
        <v>0</v>
      </c>
      <c r="T39">
        <f t="shared" si="19"/>
        <v>0</v>
      </c>
      <c r="U39">
        <f t="shared" si="20"/>
        <v>0</v>
      </c>
      <c r="V39">
        <f t="shared" si="21"/>
        <v>0</v>
      </c>
      <c r="W39">
        <f t="shared" si="22"/>
        <v>0</v>
      </c>
      <c r="X39">
        <f t="shared" si="23"/>
        <v>0</v>
      </c>
      <c r="Y39">
        <f t="shared" si="24"/>
        <v>0</v>
      </c>
      <c r="AA39">
        <v>34645224</v>
      </c>
      <c r="AB39">
        <f t="shared" si="25"/>
        <v>185.06</v>
      </c>
      <c r="AC39">
        <f>ROUND((ES39+(SUM(SmtRes!BC75:'SmtRes'!BC92)+SUM(EtalonRes!AL75:'EtalonRes'!AL92))),2)</f>
        <v>0.01</v>
      </c>
      <c r="AD39">
        <f>ROUND(((((ET39*1.2))-((EU39*1.2)))+AE39),2)</f>
        <v>144.65</v>
      </c>
      <c r="AE39">
        <f>ROUND(((EU39*1.2)),2)</f>
        <v>13.5</v>
      </c>
      <c r="AF39">
        <f>ROUND(((EV39*1.2)),2)</f>
        <v>40.4</v>
      </c>
      <c r="AG39">
        <f t="shared" si="30"/>
        <v>0</v>
      </c>
      <c r="AH39">
        <f>((EW39*1.2))</f>
        <v>4.5599999999999996</v>
      </c>
      <c r="AI39">
        <f>((EX39*1.2)+(SUM(SmtRes!BH75:'SmtRes'!BH92)+SUM(EtalonRes!AQ75:'EtalonRes'!AQ92)))</f>
        <v>0.97</v>
      </c>
      <c r="AJ39">
        <f t="shared" si="33"/>
        <v>0</v>
      </c>
      <c r="AK39">
        <v>199.82</v>
      </c>
      <c r="AL39">
        <v>45.61</v>
      </c>
      <c r="AM39">
        <v>120.54</v>
      </c>
      <c r="AN39">
        <v>11.25</v>
      </c>
      <c r="AO39">
        <v>33.67</v>
      </c>
      <c r="AP39">
        <v>0</v>
      </c>
      <c r="AQ39">
        <v>3.8</v>
      </c>
      <c r="AR39">
        <v>0.97</v>
      </c>
      <c r="AS39">
        <v>0</v>
      </c>
      <c r="AT39">
        <v>89</v>
      </c>
      <c r="AU39">
        <v>48</v>
      </c>
      <c r="AV39">
        <v>1</v>
      </c>
      <c r="AW39">
        <v>1</v>
      </c>
      <c r="AZ39">
        <v>1</v>
      </c>
      <c r="BA39">
        <v>18.3</v>
      </c>
      <c r="BB39">
        <v>12.5</v>
      </c>
      <c r="BC39">
        <v>7.5</v>
      </c>
      <c r="BD39" t="s">
        <v>6</v>
      </c>
      <c r="BE39" t="s">
        <v>6</v>
      </c>
      <c r="BF39" t="s">
        <v>6</v>
      </c>
      <c r="BG39" t="s">
        <v>6</v>
      </c>
      <c r="BH39">
        <v>0</v>
      </c>
      <c r="BI39">
        <v>1</v>
      </c>
      <c r="BJ39" t="s">
        <v>52</v>
      </c>
      <c r="BM39">
        <v>33001</v>
      </c>
      <c r="BN39">
        <v>0</v>
      </c>
      <c r="BO39" t="s">
        <v>6</v>
      </c>
      <c r="BP39">
        <v>0</v>
      </c>
      <c r="BQ39">
        <v>1</v>
      </c>
      <c r="BR39">
        <v>0</v>
      </c>
      <c r="BS39">
        <v>18.3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6</v>
      </c>
      <c r="BZ39">
        <v>105</v>
      </c>
      <c r="CA39">
        <v>60</v>
      </c>
      <c r="CF39">
        <v>0</v>
      </c>
      <c r="CG39">
        <v>0</v>
      </c>
      <c r="CM39">
        <v>0</v>
      </c>
      <c r="CN39" t="s">
        <v>499</v>
      </c>
      <c r="CO39">
        <v>0</v>
      </c>
      <c r="CP39">
        <f t="shared" si="34"/>
        <v>0</v>
      </c>
      <c r="CQ39">
        <f t="shared" si="35"/>
        <v>7.4999999999999997E-2</v>
      </c>
      <c r="CR39">
        <f t="shared" si="36"/>
        <v>1808.125</v>
      </c>
      <c r="CS39">
        <f t="shared" si="37"/>
        <v>247.05</v>
      </c>
      <c r="CT39">
        <f t="shared" si="38"/>
        <v>739.32</v>
      </c>
      <c r="CU39">
        <f t="shared" si="39"/>
        <v>0</v>
      </c>
      <c r="CV39">
        <f t="shared" si="40"/>
        <v>4.5599999999999996</v>
      </c>
      <c r="CW39">
        <f t="shared" si="41"/>
        <v>0.97</v>
      </c>
      <c r="CX39">
        <f t="shared" si="42"/>
        <v>0</v>
      </c>
      <c r="CY39">
        <f t="shared" si="43"/>
        <v>0</v>
      </c>
      <c r="CZ39">
        <f t="shared" si="44"/>
        <v>0</v>
      </c>
      <c r="DC39" t="s">
        <v>6</v>
      </c>
      <c r="DD39" t="s">
        <v>6</v>
      </c>
      <c r="DE39" t="s">
        <v>53</v>
      </c>
      <c r="DF39" t="s">
        <v>53</v>
      </c>
      <c r="DG39" t="s">
        <v>53</v>
      </c>
      <c r="DH39" t="s">
        <v>6</v>
      </c>
      <c r="DI39" t="s">
        <v>53</v>
      </c>
      <c r="DJ39" t="s">
        <v>53</v>
      </c>
      <c r="DK39" t="s">
        <v>6</v>
      </c>
      <c r="DL39" t="s">
        <v>6</v>
      </c>
      <c r="DM39" t="s">
        <v>6</v>
      </c>
      <c r="DN39">
        <v>0</v>
      </c>
      <c r="DO39">
        <v>0</v>
      </c>
      <c r="DP39">
        <v>1</v>
      </c>
      <c r="DQ39">
        <v>1</v>
      </c>
      <c r="DU39">
        <v>1013</v>
      </c>
      <c r="DV39" t="s">
        <v>17</v>
      </c>
      <c r="DW39" t="s">
        <v>17</v>
      </c>
      <c r="DX39">
        <v>1</v>
      </c>
      <c r="EE39">
        <v>32653413</v>
      </c>
      <c r="EF39">
        <v>1</v>
      </c>
      <c r="EG39" t="s">
        <v>19</v>
      </c>
      <c r="EH39">
        <v>0</v>
      </c>
      <c r="EI39" t="s">
        <v>6</v>
      </c>
      <c r="EJ39">
        <v>1</v>
      </c>
      <c r="EK39">
        <v>33001</v>
      </c>
      <c r="EL39" t="s">
        <v>20</v>
      </c>
      <c r="EM39" t="s">
        <v>21</v>
      </c>
      <c r="EO39" t="s">
        <v>54</v>
      </c>
      <c r="EQ39">
        <v>0</v>
      </c>
      <c r="ER39">
        <v>199.82</v>
      </c>
      <c r="ES39">
        <v>45.61</v>
      </c>
      <c r="ET39">
        <v>120.54</v>
      </c>
      <c r="EU39">
        <v>11.25</v>
      </c>
      <c r="EV39">
        <v>33.67</v>
      </c>
      <c r="EW39">
        <v>3.8</v>
      </c>
      <c r="EX39">
        <v>0.97</v>
      </c>
      <c r="EY39">
        <v>1</v>
      </c>
      <c r="FQ39">
        <v>0</v>
      </c>
      <c r="FR39">
        <f t="shared" si="45"/>
        <v>0</v>
      </c>
      <c r="FS39">
        <v>0</v>
      </c>
      <c r="FV39" t="s">
        <v>22</v>
      </c>
      <c r="FW39" t="s">
        <v>23</v>
      </c>
      <c r="FX39">
        <v>105</v>
      </c>
      <c r="FY39">
        <v>60</v>
      </c>
      <c r="GA39" t="s">
        <v>6</v>
      </c>
      <c r="GD39">
        <v>0</v>
      </c>
      <c r="GF39">
        <v>-117476995</v>
      </c>
      <c r="GG39">
        <v>2</v>
      </c>
      <c r="GH39">
        <v>1</v>
      </c>
      <c r="GI39">
        <v>4</v>
      </c>
      <c r="GJ39">
        <v>0</v>
      </c>
      <c r="GK39">
        <f>ROUND(R39*(S12)/100,0)</f>
        <v>0</v>
      </c>
      <c r="GL39">
        <f t="shared" si="46"/>
        <v>0</v>
      </c>
      <c r="GM39">
        <f t="shared" si="47"/>
        <v>0</v>
      </c>
      <c r="GN39">
        <f t="shared" si="48"/>
        <v>0</v>
      </c>
      <c r="GO39">
        <f t="shared" si="49"/>
        <v>0</v>
      </c>
      <c r="GP39">
        <f t="shared" si="50"/>
        <v>0</v>
      </c>
      <c r="GR39">
        <v>0</v>
      </c>
      <c r="GS39">
        <v>3</v>
      </c>
      <c r="GT39">
        <v>0</v>
      </c>
      <c r="GU39" t="s">
        <v>6</v>
      </c>
      <c r="GV39">
        <f t="shared" si="51"/>
        <v>0</v>
      </c>
      <c r="GW39">
        <v>18.3</v>
      </c>
      <c r="GX39">
        <f t="shared" si="52"/>
        <v>0</v>
      </c>
      <c r="HA39">
        <v>0</v>
      </c>
      <c r="HB39">
        <v>0</v>
      </c>
      <c r="IK39">
        <v>0</v>
      </c>
    </row>
    <row r="40" spans="1:255" x14ac:dyDescent="0.2">
      <c r="A40" s="2">
        <v>18</v>
      </c>
      <c r="B40" s="2">
        <v>1</v>
      </c>
      <c r="C40" s="2">
        <v>61</v>
      </c>
      <c r="D40" s="2"/>
      <c r="E40" s="2" t="s">
        <v>55</v>
      </c>
      <c r="F40" s="2" t="s">
        <v>56</v>
      </c>
      <c r="G40" s="2" t="s">
        <v>57</v>
      </c>
      <c r="H40" s="2" t="s">
        <v>58</v>
      </c>
      <c r="I40" s="2">
        <f>I38*J40</f>
        <v>0</v>
      </c>
      <c r="J40" s="2">
        <v>0</v>
      </c>
      <c r="K40" s="2"/>
      <c r="L40" s="2"/>
      <c r="M40" s="2"/>
      <c r="N40" s="2"/>
      <c r="O40" s="2">
        <f t="shared" si="14"/>
        <v>0</v>
      </c>
      <c r="P40" s="2">
        <f t="shared" si="15"/>
        <v>0</v>
      </c>
      <c r="Q40" s="2">
        <f t="shared" si="16"/>
        <v>0</v>
      </c>
      <c r="R40" s="2">
        <f t="shared" si="17"/>
        <v>0</v>
      </c>
      <c r="S40" s="2">
        <f t="shared" si="18"/>
        <v>0</v>
      </c>
      <c r="T40" s="2">
        <f t="shared" si="19"/>
        <v>0</v>
      </c>
      <c r="U40" s="2">
        <f t="shared" si="20"/>
        <v>0</v>
      </c>
      <c r="V40" s="2">
        <f t="shared" si="21"/>
        <v>0</v>
      </c>
      <c r="W40" s="2">
        <f t="shared" si="22"/>
        <v>0</v>
      </c>
      <c r="X40" s="2">
        <f t="shared" si="23"/>
        <v>0</v>
      </c>
      <c r="Y40" s="2">
        <f t="shared" si="24"/>
        <v>0</v>
      </c>
      <c r="Z40" s="2"/>
      <c r="AA40" s="2">
        <v>34645223</v>
      </c>
      <c r="AB40" s="2">
        <f t="shared" si="25"/>
        <v>14.4</v>
      </c>
      <c r="AC40" s="2">
        <f t="shared" ref="AC40:AC67" si="53">ROUND((ES40),2)</f>
        <v>14.4</v>
      </c>
      <c r="AD40" s="2">
        <f t="shared" ref="AD40:AD67" si="54">ROUND((((ET40)-(EU40))+AE40),2)</f>
        <v>0</v>
      </c>
      <c r="AE40" s="2">
        <f t="shared" ref="AE40:AE67" si="55">ROUND((EU40),2)</f>
        <v>0</v>
      </c>
      <c r="AF40" s="2">
        <f t="shared" ref="AF40:AF67" si="56">ROUND((EV40),2)</f>
        <v>0</v>
      </c>
      <c r="AG40" s="2">
        <f t="shared" si="30"/>
        <v>0</v>
      </c>
      <c r="AH40" s="2">
        <f t="shared" ref="AH40:AH67" si="57">(EW40)</f>
        <v>0</v>
      </c>
      <c r="AI40" s="2">
        <f t="shared" ref="AI40:AI67" si="58">(EX40)</f>
        <v>0</v>
      </c>
      <c r="AJ40" s="2">
        <f t="shared" si="33"/>
        <v>0</v>
      </c>
      <c r="AK40" s="2">
        <v>14.4</v>
      </c>
      <c r="AL40" s="2">
        <v>14.4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6</v>
      </c>
      <c r="BE40" s="2" t="s">
        <v>6</v>
      </c>
      <c r="BF40" s="2" t="s">
        <v>6</v>
      </c>
      <c r="BG40" s="2" t="s">
        <v>6</v>
      </c>
      <c r="BH40" s="2">
        <v>3</v>
      </c>
      <c r="BI40" s="2">
        <v>1</v>
      </c>
      <c r="BJ40" s="2" t="s">
        <v>59</v>
      </c>
      <c r="BK40" s="2"/>
      <c r="BL40" s="2"/>
      <c r="BM40" s="2">
        <v>500001</v>
      </c>
      <c r="BN40" s="2">
        <v>0</v>
      </c>
      <c r="BO40" s="2" t="s">
        <v>6</v>
      </c>
      <c r="BP40" s="2">
        <v>0</v>
      </c>
      <c r="BQ40" s="2">
        <v>20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6</v>
      </c>
      <c r="BZ40" s="2">
        <v>0</v>
      </c>
      <c r="CA40" s="2">
        <v>0</v>
      </c>
      <c r="CB40" s="2"/>
      <c r="CC40" s="2"/>
      <c r="CD40" s="2"/>
      <c r="CE40" s="2"/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6</v>
      </c>
      <c r="CO40" s="2">
        <v>0</v>
      </c>
      <c r="CP40" s="2">
        <f t="shared" si="34"/>
        <v>0</v>
      </c>
      <c r="CQ40" s="2">
        <f t="shared" si="35"/>
        <v>14.4</v>
      </c>
      <c r="CR40" s="2">
        <f t="shared" si="36"/>
        <v>0</v>
      </c>
      <c r="CS40" s="2">
        <f t="shared" si="37"/>
        <v>0</v>
      </c>
      <c r="CT40" s="2">
        <f t="shared" si="38"/>
        <v>0</v>
      </c>
      <c r="CU40" s="2">
        <f t="shared" si="39"/>
        <v>0</v>
      </c>
      <c r="CV40" s="2">
        <f t="shared" si="40"/>
        <v>0</v>
      </c>
      <c r="CW40" s="2">
        <f t="shared" si="41"/>
        <v>0</v>
      </c>
      <c r="CX40" s="2">
        <f t="shared" si="42"/>
        <v>0</v>
      </c>
      <c r="CY40" s="2">
        <f t="shared" si="43"/>
        <v>0</v>
      </c>
      <c r="CZ40" s="2">
        <f t="shared" si="44"/>
        <v>0</v>
      </c>
      <c r="DA40" s="2"/>
      <c r="DB40" s="2"/>
      <c r="DC40" s="2" t="s">
        <v>6</v>
      </c>
      <c r="DD40" s="2" t="s">
        <v>6</v>
      </c>
      <c r="DE40" s="2" t="s">
        <v>6</v>
      </c>
      <c r="DF40" s="2" t="s">
        <v>6</v>
      </c>
      <c r="DG40" s="2" t="s">
        <v>6</v>
      </c>
      <c r="DH40" s="2" t="s">
        <v>6</v>
      </c>
      <c r="DI40" s="2" t="s">
        <v>6</v>
      </c>
      <c r="DJ40" s="2" t="s">
        <v>6</v>
      </c>
      <c r="DK40" s="2" t="s">
        <v>6</v>
      </c>
      <c r="DL40" s="2" t="s">
        <v>6</v>
      </c>
      <c r="DM40" s="2" t="s">
        <v>6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1009</v>
      </c>
      <c r="DV40" s="2" t="s">
        <v>58</v>
      </c>
      <c r="DW40" s="2" t="s">
        <v>58</v>
      </c>
      <c r="DX40" s="2">
        <v>1</v>
      </c>
      <c r="DY40" s="2"/>
      <c r="DZ40" s="2"/>
      <c r="EA40" s="2"/>
      <c r="EB40" s="2"/>
      <c r="EC40" s="2"/>
      <c r="ED40" s="2"/>
      <c r="EE40" s="2">
        <v>32653291</v>
      </c>
      <c r="EF40" s="2">
        <v>20</v>
      </c>
      <c r="EG40" s="2" t="s">
        <v>60</v>
      </c>
      <c r="EH40" s="2">
        <v>0</v>
      </c>
      <c r="EI40" s="2" t="s">
        <v>6</v>
      </c>
      <c r="EJ40" s="2">
        <v>1</v>
      </c>
      <c r="EK40" s="2">
        <v>500001</v>
      </c>
      <c r="EL40" s="2" t="s">
        <v>61</v>
      </c>
      <c r="EM40" s="2" t="s">
        <v>62</v>
      </c>
      <c r="EN40" s="2"/>
      <c r="EO40" s="2" t="s">
        <v>6</v>
      </c>
      <c r="EP40" s="2"/>
      <c r="EQ40" s="2">
        <v>0</v>
      </c>
      <c r="ER40" s="2">
        <v>14.4</v>
      </c>
      <c r="ES40" s="2">
        <v>14.4</v>
      </c>
      <c r="ET40" s="2">
        <v>0</v>
      </c>
      <c r="EU40" s="2">
        <v>0</v>
      </c>
      <c r="EV40" s="2">
        <v>0</v>
      </c>
      <c r="EW40" s="2">
        <v>0</v>
      </c>
      <c r="EX40" s="2">
        <v>0</v>
      </c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5"/>
        <v>0</v>
      </c>
      <c r="FS40" s="2">
        <v>0</v>
      </c>
      <c r="FT40" s="2"/>
      <c r="FU40" s="2"/>
      <c r="FV40" s="2"/>
      <c r="FW40" s="2"/>
      <c r="FX40" s="2">
        <v>0</v>
      </c>
      <c r="FY40" s="2">
        <v>0</v>
      </c>
      <c r="FZ40" s="2"/>
      <c r="GA40" s="2" t="s">
        <v>6</v>
      </c>
      <c r="GB40" s="2"/>
      <c r="GC40" s="2"/>
      <c r="GD40" s="2">
        <v>0</v>
      </c>
      <c r="GE40" s="2"/>
      <c r="GF40" s="2">
        <v>1423245386</v>
      </c>
      <c r="GG40" s="2">
        <v>2</v>
      </c>
      <c r="GH40" s="2">
        <v>1</v>
      </c>
      <c r="GI40" s="2">
        <v>-2</v>
      </c>
      <c r="GJ40" s="2">
        <v>0</v>
      </c>
      <c r="GK40" s="2">
        <f>ROUND(R40*(R12)/100,0)</f>
        <v>0</v>
      </c>
      <c r="GL40" s="2">
        <f t="shared" si="46"/>
        <v>0</v>
      </c>
      <c r="GM40" s="2">
        <f t="shared" si="47"/>
        <v>0</v>
      </c>
      <c r="GN40" s="2">
        <f t="shared" si="48"/>
        <v>0</v>
      </c>
      <c r="GO40" s="2">
        <f t="shared" si="49"/>
        <v>0</v>
      </c>
      <c r="GP40" s="2">
        <f t="shared" si="50"/>
        <v>0</v>
      </c>
      <c r="GQ40" s="2"/>
      <c r="GR40" s="2">
        <v>0</v>
      </c>
      <c r="GS40" s="2">
        <v>3</v>
      </c>
      <c r="GT40" s="2">
        <v>0</v>
      </c>
      <c r="GU40" s="2" t="s">
        <v>6</v>
      </c>
      <c r="GV40" s="2">
        <f t="shared" si="51"/>
        <v>0</v>
      </c>
      <c r="GW40" s="2">
        <v>1</v>
      </c>
      <c r="GX40" s="2">
        <f t="shared" si="52"/>
        <v>0</v>
      </c>
      <c r="GY40" s="2"/>
      <c r="GZ40" s="2"/>
      <c r="HA40" s="2">
        <v>0</v>
      </c>
      <c r="HB40" s="2">
        <v>0</v>
      </c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18</v>
      </c>
      <c r="B41">
        <v>1</v>
      </c>
      <c r="C41">
        <v>79</v>
      </c>
      <c r="E41" t="s">
        <v>55</v>
      </c>
      <c r="F41" t="s">
        <v>56</v>
      </c>
      <c r="G41" t="s">
        <v>57</v>
      </c>
      <c r="H41" t="s">
        <v>58</v>
      </c>
      <c r="I41">
        <f>I39*J41</f>
        <v>0</v>
      </c>
      <c r="J41">
        <v>0</v>
      </c>
      <c r="O41">
        <f t="shared" si="14"/>
        <v>0</v>
      </c>
      <c r="P41">
        <f t="shared" si="15"/>
        <v>0</v>
      </c>
      <c r="Q41">
        <f t="shared" si="16"/>
        <v>0</v>
      </c>
      <c r="R41">
        <f t="shared" si="17"/>
        <v>0</v>
      </c>
      <c r="S41">
        <f t="shared" si="18"/>
        <v>0</v>
      </c>
      <c r="T41">
        <f t="shared" si="19"/>
        <v>0</v>
      </c>
      <c r="U41">
        <f t="shared" si="20"/>
        <v>0</v>
      </c>
      <c r="V41">
        <f t="shared" si="21"/>
        <v>0</v>
      </c>
      <c r="W41">
        <f t="shared" si="22"/>
        <v>0</v>
      </c>
      <c r="X41">
        <f t="shared" si="23"/>
        <v>0</v>
      </c>
      <c r="Y41">
        <f t="shared" si="24"/>
        <v>0</v>
      </c>
      <c r="AA41">
        <v>34645224</v>
      </c>
      <c r="AB41">
        <f t="shared" si="25"/>
        <v>14.4</v>
      </c>
      <c r="AC41">
        <f t="shared" si="53"/>
        <v>14.4</v>
      </c>
      <c r="AD41">
        <f t="shared" si="54"/>
        <v>0</v>
      </c>
      <c r="AE41">
        <f t="shared" si="55"/>
        <v>0</v>
      </c>
      <c r="AF41">
        <f t="shared" si="56"/>
        <v>0</v>
      </c>
      <c r="AG41">
        <f t="shared" si="30"/>
        <v>0</v>
      </c>
      <c r="AH41">
        <f t="shared" si="57"/>
        <v>0</v>
      </c>
      <c r="AI41">
        <f t="shared" si="58"/>
        <v>0</v>
      </c>
      <c r="AJ41">
        <f t="shared" si="33"/>
        <v>0</v>
      </c>
      <c r="AK41">
        <v>14.4</v>
      </c>
      <c r="AL41">
        <v>14.4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1</v>
      </c>
      <c r="AW41">
        <v>1</v>
      </c>
      <c r="AZ41">
        <v>1</v>
      </c>
      <c r="BA41">
        <v>1</v>
      </c>
      <c r="BB41">
        <v>1</v>
      </c>
      <c r="BC41">
        <v>7.5</v>
      </c>
      <c r="BD41" t="s">
        <v>6</v>
      </c>
      <c r="BE41" t="s">
        <v>6</v>
      </c>
      <c r="BF41" t="s">
        <v>6</v>
      </c>
      <c r="BG41" t="s">
        <v>6</v>
      </c>
      <c r="BH41">
        <v>3</v>
      </c>
      <c r="BI41">
        <v>1</v>
      </c>
      <c r="BJ41" t="s">
        <v>59</v>
      </c>
      <c r="BM41">
        <v>500001</v>
      </c>
      <c r="BN41">
        <v>0</v>
      </c>
      <c r="BO41" t="s">
        <v>6</v>
      </c>
      <c r="BP41">
        <v>0</v>
      </c>
      <c r="BQ41">
        <v>20</v>
      </c>
      <c r="BR41">
        <v>0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6</v>
      </c>
      <c r="BZ41">
        <v>0</v>
      </c>
      <c r="CA41">
        <v>0</v>
      </c>
      <c r="CF41">
        <v>0</v>
      </c>
      <c r="CG41">
        <v>0</v>
      </c>
      <c r="CM41">
        <v>0</v>
      </c>
      <c r="CN41" t="s">
        <v>6</v>
      </c>
      <c r="CO41">
        <v>0</v>
      </c>
      <c r="CP41">
        <f t="shared" si="34"/>
        <v>0</v>
      </c>
      <c r="CQ41">
        <f t="shared" si="35"/>
        <v>108</v>
      </c>
      <c r="CR41">
        <f t="shared" si="36"/>
        <v>0</v>
      </c>
      <c r="CS41">
        <f t="shared" si="37"/>
        <v>0</v>
      </c>
      <c r="CT41">
        <f t="shared" si="38"/>
        <v>0</v>
      </c>
      <c r="CU41">
        <f t="shared" si="39"/>
        <v>0</v>
      </c>
      <c r="CV41">
        <f t="shared" si="40"/>
        <v>0</v>
      </c>
      <c r="CW41">
        <f t="shared" si="41"/>
        <v>0</v>
      </c>
      <c r="CX41">
        <f t="shared" si="42"/>
        <v>0</v>
      </c>
      <c r="CY41">
        <f t="shared" si="43"/>
        <v>0</v>
      </c>
      <c r="CZ41">
        <f t="shared" si="44"/>
        <v>0</v>
      </c>
      <c r="DC41" t="s">
        <v>6</v>
      </c>
      <c r="DD41" t="s">
        <v>6</v>
      </c>
      <c r="DE41" t="s">
        <v>6</v>
      </c>
      <c r="DF41" t="s">
        <v>6</v>
      </c>
      <c r="DG41" t="s">
        <v>6</v>
      </c>
      <c r="DH41" t="s">
        <v>6</v>
      </c>
      <c r="DI41" t="s">
        <v>6</v>
      </c>
      <c r="DJ41" t="s">
        <v>6</v>
      </c>
      <c r="DK41" t="s">
        <v>6</v>
      </c>
      <c r="DL41" t="s">
        <v>6</v>
      </c>
      <c r="DM41" t="s">
        <v>6</v>
      </c>
      <c r="DN41">
        <v>0</v>
      </c>
      <c r="DO41">
        <v>0</v>
      </c>
      <c r="DP41">
        <v>1</v>
      </c>
      <c r="DQ41">
        <v>1</v>
      </c>
      <c r="DU41">
        <v>1009</v>
      </c>
      <c r="DV41" t="s">
        <v>58</v>
      </c>
      <c r="DW41" t="s">
        <v>58</v>
      </c>
      <c r="DX41">
        <v>1</v>
      </c>
      <c r="EE41">
        <v>32653291</v>
      </c>
      <c r="EF41">
        <v>20</v>
      </c>
      <c r="EG41" t="s">
        <v>60</v>
      </c>
      <c r="EH41">
        <v>0</v>
      </c>
      <c r="EI41" t="s">
        <v>6</v>
      </c>
      <c r="EJ41">
        <v>1</v>
      </c>
      <c r="EK41">
        <v>500001</v>
      </c>
      <c r="EL41" t="s">
        <v>61</v>
      </c>
      <c r="EM41" t="s">
        <v>62</v>
      </c>
      <c r="EO41" t="s">
        <v>6</v>
      </c>
      <c r="EQ41">
        <v>0</v>
      </c>
      <c r="ER41">
        <v>14.4</v>
      </c>
      <c r="ES41">
        <v>14.4</v>
      </c>
      <c r="ET41">
        <v>0</v>
      </c>
      <c r="EU41">
        <v>0</v>
      </c>
      <c r="EV41">
        <v>0</v>
      </c>
      <c r="EW41">
        <v>0</v>
      </c>
      <c r="EX41">
        <v>0</v>
      </c>
      <c r="FQ41">
        <v>0</v>
      </c>
      <c r="FR41">
        <f t="shared" si="45"/>
        <v>0</v>
      </c>
      <c r="FS41">
        <v>0</v>
      </c>
      <c r="FX41">
        <v>0</v>
      </c>
      <c r="FY41">
        <v>0</v>
      </c>
      <c r="GA41" t="s">
        <v>6</v>
      </c>
      <c r="GD41">
        <v>0</v>
      </c>
      <c r="GF41">
        <v>1423245386</v>
      </c>
      <c r="GG41">
        <v>2</v>
      </c>
      <c r="GH41">
        <v>1</v>
      </c>
      <c r="GI41">
        <v>4</v>
      </c>
      <c r="GJ41">
        <v>0</v>
      </c>
      <c r="GK41">
        <f>ROUND(R41*(S12)/100,0)</f>
        <v>0</v>
      </c>
      <c r="GL41">
        <f t="shared" si="46"/>
        <v>0</v>
      </c>
      <c r="GM41">
        <f t="shared" si="47"/>
        <v>0</v>
      </c>
      <c r="GN41">
        <f t="shared" si="48"/>
        <v>0</v>
      </c>
      <c r="GO41">
        <f t="shared" si="49"/>
        <v>0</v>
      </c>
      <c r="GP41">
        <f t="shared" si="50"/>
        <v>0</v>
      </c>
      <c r="GR41">
        <v>0</v>
      </c>
      <c r="GS41">
        <v>3</v>
      </c>
      <c r="GT41">
        <v>0</v>
      </c>
      <c r="GU41" t="s">
        <v>6</v>
      </c>
      <c r="GV41">
        <f t="shared" si="51"/>
        <v>0</v>
      </c>
      <c r="GW41">
        <v>1</v>
      </c>
      <c r="GX41">
        <f t="shared" si="52"/>
        <v>0</v>
      </c>
      <c r="HA41">
        <v>0</v>
      </c>
      <c r="HB41">
        <v>0</v>
      </c>
      <c r="IK41">
        <v>0</v>
      </c>
    </row>
    <row r="42" spans="1:255" x14ac:dyDescent="0.2">
      <c r="A42" s="2">
        <v>18</v>
      </c>
      <c r="B42" s="2">
        <v>1</v>
      </c>
      <c r="C42" s="2">
        <v>62</v>
      </c>
      <c r="D42" s="2"/>
      <c r="E42" s="2" t="s">
        <v>63</v>
      </c>
      <c r="F42" s="2" t="s">
        <v>64</v>
      </c>
      <c r="G42" s="2" t="s">
        <v>65</v>
      </c>
      <c r="H42" s="2" t="s">
        <v>66</v>
      </c>
      <c r="I42" s="2">
        <f>I38*J42</f>
        <v>0</v>
      </c>
      <c r="J42" s="2">
        <v>0</v>
      </c>
      <c r="K42" s="2"/>
      <c r="L42" s="2"/>
      <c r="M42" s="2"/>
      <c r="N42" s="2"/>
      <c r="O42" s="2">
        <f t="shared" si="14"/>
        <v>0</v>
      </c>
      <c r="P42" s="2">
        <f t="shared" si="15"/>
        <v>0</v>
      </c>
      <c r="Q42" s="2">
        <f t="shared" si="16"/>
        <v>0</v>
      </c>
      <c r="R42" s="2">
        <f t="shared" si="17"/>
        <v>0</v>
      </c>
      <c r="S42" s="2">
        <f t="shared" si="18"/>
        <v>0</v>
      </c>
      <c r="T42" s="2">
        <f t="shared" si="19"/>
        <v>0</v>
      </c>
      <c r="U42" s="2">
        <f t="shared" si="20"/>
        <v>0</v>
      </c>
      <c r="V42" s="2">
        <f t="shared" si="21"/>
        <v>0</v>
      </c>
      <c r="W42" s="2">
        <f t="shared" si="22"/>
        <v>0</v>
      </c>
      <c r="X42" s="2">
        <f t="shared" si="23"/>
        <v>0</v>
      </c>
      <c r="Y42" s="2">
        <f t="shared" si="24"/>
        <v>0</v>
      </c>
      <c r="Z42" s="2"/>
      <c r="AA42" s="2">
        <v>34645223</v>
      </c>
      <c r="AB42" s="2">
        <f t="shared" si="25"/>
        <v>9661.5</v>
      </c>
      <c r="AC42" s="2">
        <f t="shared" si="53"/>
        <v>9661.5</v>
      </c>
      <c r="AD42" s="2">
        <f t="shared" si="54"/>
        <v>0</v>
      </c>
      <c r="AE42" s="2">
        <f t="shared" si="55"/>
        <v>0</v>
      </c>
      <c r="AF42" s="2">
        <f t="shared" si="56"/>
        <v>0</v>
      </c>
      <c r="AG42" s="2">
        <f t="shared" si="30"/>
        <v>0</v>
      </c>
      <c r="AH42" s="2">
        <f t="shared" si="57"/>
        <v>0</v>
      </c>
      <c r="AI42" s="2">
        <f t="shared" si="58"/>
        <v>0</v>
      </c>
      <c r="AJ42" s="2">
        <f t="shared" si="33"/>
        <v>0</v>
      </c>
      <c r="AK42" s="2">
        <v>9661.5</v>
      </c>
      <c r="AL42" s="2">
        <v>9661.5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6</v>
      </c>
      <c r="BE42" s="2" t="s">
        <v>6</v>
      </c>
      <c r="BF42" s="2" t="s">
        <v>6</v>
      </c>
      <c r="BG42" s="2" t="s">
        <v>6</v>
      </c>
      <c r="BH42" s="2">
        <v>3</v>
      </c>
      <c r="BI42" s="2">
        <v>1</v>
      </c>
      <c r="BJ42" s="2" t="s">
        <v>67</v>
      </c>
      <c r="BK42" s="2"/>
      <c r="BL42" s="2"/>
      <c r="BM42" s="2">
        <v>500001</v>
      </c>
      <c r="BN42" s="2">
        <v>0</v>
      </c>
      <c r="BO42" s="2" t="s">
        <v>6</v>
      </c>
      <c r="BP42" s="2">
        <v>0</v>
      </c>
      <c r="BQ42" s="2">
        <v>20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6</v>
      </c>
      <c r="BZ42" s="2">
        <v>0</v>
      </c>
      <c r="CA42" s="2">
        <v>0</v>
      </c>
      <c r="CB42" s="2"/>
      <c r="CC42" s="2"/>
      <c r="CD42" s="2"/>
      <c r="CE42" s="2"/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6</v>
      </c>
      <c r="CO42" s="2">
        <v>0</v>
      </c>
      <c r="CP42" s="2">
        <f t="shared" si="34"/>
        <v>0</v>
      </c>
      <c r="CQ42" s="2">
        <f t="shared" si="35"/>
        <v>9661.5</v>
      </c>
      <c r="CR42" s="2">
        <f t="shared" si="36"/>
        <v>0</v>
      </c>
      <c r="CS42" s="2">
        <f t="shared" si="37"/>
        <v>0</v>
      </c>
      <c r="CT42" s="2">
        <f t="shared" si="38"/>
        <v>0</v>
      </c>
      <c r="CU42" s="2">
        <f t="shared" si="39"/>
        <v>0</v>
      </c>
      <c r="CV42" s="2">
        <f t="shared" si="40"/>
        <v>0</v>
      </c>
      <c r="CW42" s="2">
        <f t="shared" si="41"/>
        <v>0</v>
      </c>
      <c r="CX42" s="2">
        <f t="shared" si="42"/>
        <v>0</v>
      </c>
      <c r="CY42" s="2">
        <f t="shared" si="43"/>
        <v>0</v>
      </c>
      <c r="CZ42" s="2">
        <f t="shared" si="44"/>
        <v>0</v>
      </c>
      <c r="DA42" s="2"/>
      <c r="DB42" s="2"/>
      <c r="DC42" s="2" t="s">
        <v>6</v>
      </c>
      <c r="DD42" s="2" t="s">
        <v>6</v>
      </c>
      <c r="DE42" s="2" t="s">
        <v>6</v>
      </c>
      <c r="DF42" s="2" t="s">
        <v>6</v>
      </c>
      <c r="DG42" s="2" t="s">
        <v>6</v>
      </c>
      <c r="DH42" s="2" t="s">
        <v>6</v>
      </c>
      <c r="DI42" s="2" t="s">
        <v>6</v>
      </c>
      <c r="DJ42" s="2" t="s">
        <v>6</v>
      </c>
      <c r="DK42" s="2" t="s">
        <v>6</v>
      </c>
      <c r="DL42" s="2" t="s">
        <v>6</v>
      </c>
      <c r="DM42" s="2" t="s">
        <v>6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1009</v>
      </c>
      <c r="DV42" s="2" t="s">
        <v>66</v>
      </c>
      <c r="DW42" s="2" t="s">
        <v>66</v>
      </c>
      <c r="DX42" s="2">
        <v>1000</v>
      </c>
      <c r="DY42" s="2"/>
      <c r="DZ42" s="2"/>
      <c r="EA42" s="2"/>
      <c r="EB42" s="2"/>
      <c r="EC42" s="2"/>
      <c r="ED42" s="2"/>
      <c r="EE42" s="2">
        <v>32653291</v>
      </c>
      <c r="EF42" s="2">
        <v>20</v>
      </c>
      <c r="EG42" s="2" t="s">
        <v>60</v>
      </c>
      <c r="EH42" s="2">
        <v>0</v>
      </c>
      <c r="EI42" s="2" t="s">
        <v>6</v>
      </c>
      <c r="EJ42" s="2">
        <v>1</v>
      </c>
      <c r="EK42" s="2">
        <v>500001</v>
      </c>
      <c r="EL42" s="2" t="s">
        <v>61</v>
      </c>
      <c r="EM42" s="2" t="s">
        <v>62</v>
      </c>
      <c r="EN42" s="2"/>
      <c r="EO42" s="2" t="s">
        <v>6</v>
      </c>
      <c r="EP42" s="2"/>
      <c r="EQ42" s="2">
        <v>0</v>
      </c>
      <c r="ER42" s="2">
        <v>9661.5</v>
      </c>
      <c r="ES42" s="2">
        <v>9661.5</v>
      </c>
      <c r="ET42" s="2">
        <v>0</v>
      </c>
      <c r="EU42" s="2">
        <v>0</v>
      </c>
      <c r="EV42" s="2">
        <v>0</v>
      </c>
      <c r="EW42" s="2">
        <v>0</v>
      </c>
      <c r="EX42" s="2">
        <v>0</v>
      </c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5"/>
        <v>0</v>
      </c>
      <c r="FS42" s="2">
        <v>0</v>
      </c>
      <c r="FT42" s="2"/>
      <c r="FU42" s="2"/>
      <c r="FV42" s="2"/>
      <c r="FW42" s="2"/>
      <c r="FX42" s="2">
        <v>0</v>
      </c>
      <c r="FY42" s="2">
        <v>0</v>
      </c>
      <c r="FZ42" s="2"/>
      <c r="GA42" s="2" t="s">
        <v>6</v>
      </c>
      <c r="GB42" s="2"/>
      <c r="GC42" s="2"/>
      <c r="GD42" s="2">
        <v>0</v>
      </c>
      <c r="GE42" s="2"/>
      <c r="GF42" s="2">
        <v>-2077577506</v>
      </c>
      <c r="GG42" s="2">
        <v>2</v>
      </c>
      <c r="GH42" s="2">
        <v>1</v>
      </c>
      <c r="GI42" s="2">
        <v>-2</v>
      </c>
      <c r="GJ42" s="2">
        <v>0</v>
      </c>
      <c r="GK42" s="2">
        <f>ROUND(R42*(R12)/100,0)</f>
        <v>0</v>
      </c>
      <c r="GL42" s="2">
        <f t="shared" si="46"/>
        <v>0</v>
      </c>
      <c r="GM42" s="2">
        <f t="shared" si="47"/>
        <v>0</v>
      </c>
      <c r="GN42" s="2">
        <f t="shared" si="48"/>
        <v>0</v>
      </c>
      <c r="GO42" s="2">
        <f t="shared" si="49"/>
        <v>0</v>
      </c>
      <c r="GP42" s="2">
        <f t="shared" si="50"/>
        <v>0</v>
      </c>
      <c r="GQ42" s="2"/>
      <c r="GR42" s="2">
        <v>0</v>
      </c>
      <c r="GS42" s="2">
        <v>3</v>
      </c>
      <c r="GT42" s="2">
        <v>0</v>
      </c>
      <c r="GU42" s="2" t="s">
        <v>6</v>
      </c>
      <c r="GV42" s="2">
        <f t="shared" si="51"/>
        <v>0</v>
      </c>
      <c r="GW42" s="2">
        <v>1</v>
      </c>
      <c r="GX42" s="2">
        <f t="shared" si="52"/>
        <v>0</v>
      </c>
      <c r="GY42" s="2"/>
      <c r="GZ42" s="2"/>
      <c r="HA42" s="2">
        <v>0</v>
      </c>
      <c r="HB42" s="2">
        <v>0</v>
      </c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18</v>
      </c>
      <c r="B43">
        <v>1</v>
      </c>
      <c r="C43">
        <v>80</v>
      </c>
      <c r="E43" t="s">
        <v>63</v>
      </c>
      <c r="F43" t="s">
        <v>64</v>
      </c>
      <c r="G43" t="s">
        <v>65</v>
      </c>
      <c r="H43" t="s">
        <v>66</v>
      </c>
      <c r="I43">
        <f>I39*J43</f>
        <v>0</v>
      </c>
      <c r="J43">
        <v>0</v>
      </c>
      <c r="O43">
        <f t="shared" si="14"/>
        <v>0</v>
      </c>
      <c r="P43">
        <f t="shared" si="15"/>
        <v>0</v>
      </c>
      <c r="Q43">
        <f t="shared" si="16"/>
        <v>0</v>
      </c>
      <c r="R43">
        <f t="shared" si="17"/>
        <v>0</v>
      </c>
      <c r="S43">
        <f t="shared" si="18"/>
        <v>0</v>
      </c>
      <c r="T43">
        <f t="shared" si="19"/>
        <v>0</v>
      </c>
      <c r="U43">
        <f t="shared" si="20"/>
        <v>0</v>
      </c>
      <c r="V43">
        <f t="shared" si="21"/>
        <v>0</v>
      </c>
      <c r="W43">
        <f t="shared" si="22"/>
        <v>0</v>
      </c>
      <c r="X43">
        <f t="shared" si="23"/>
        <v>0</v>
      </c>
      <c r="Y43">
        <f t="shared" si="24"/>
        <v>0</v>
      </c>
      <c r="AA43">
        <v>34645224</v>
      </c>
      <c r="AB43">
        <f t="shared" si="25"/>
        <v>9661.5</v>
      </c>
      <c r="AC43">
        <f t="shared" si="53"/>
        <v>9661.5</v>
      </c>
      <c r="AD43">
        <f t="shared" si="54"/>
        <v>0</v>
      </c>
      <c r="AE43">
        <f t="shared" si="55"/>
        <v>0</v>
      </c>
      <c r="AF43">
        <f t="shared" si="56"/>
        <v>0</v>
      </c>
      <c r="AG43">
        <f t="shared" si="30"/>
        <v>0</v>
      </c>
      <c r="AH43">
        <f t="shared" si="57"/>
        <v>0</v>
      </c>
      <c r="AI43">
        <f t="shared" si="58"/>
        <v>0</v>
      </c>
      <c r="AJ43">
        <f t="shared" si="33"/>
        <v>0</v>
      </c>
      <c r="AK43">
        <v>9661.5</v>
      </c>
      <c r="AL43">
        <v>9661.5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1</v>
      </c>
      <c r="AW43">
        <v>1</v>
      </c>
      <c r="AZ43">
        <v>1</v>
      </c>
      <c r="BA43">
        <v>1</v>
      </c>
      <c r="BB43">
        <v>1</v>
      </c>
      <c r="BC43">
        <v>7.5</v>
      </c>
      <c r="BD43" t="s">
        <v>6</v>
      </c>
      <c r="BE43" t="s">
        <v>6</v>
      </c>
      <c r="BF43" t="s">
        <v>6</v>
      </c>
      <c r="BG43" t="s">
        <v>6</v>
      </c>
      <c r="BH43">
        <v>3</v>
      </c>
      <c r="BI43">
        <v>1</v>
      </c>
      <c r="BJ43" t="s">
        <v>67</v>
      </c>
      <c r="BM43">
        <v>500001</v>
      </c>
      <c r="BN43">
        <v>0</v>
      </c>
      <c r="BO43" t="s">
        <v>6</v>
      </c>
      <c r="BP43">
        <v>0</v>
      </c>
      <c r="BQ43">
        <v>20</v>
      </c>
      <c r="BR43">
        <v>0</v>
      </c>
      <c r="BS43">
        <v>1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6</v>
      </c>
      <c r="BZ43">
        <v>0</v>
      </c>
      <c r="CA43">
        <v>0</v>
      </c>
      <c r="CF43">
        <v>0</v>
      </c>
      <c r="CG43">
        <v>0</v>
      </c>
      <c r="CM43">
        <v>0</v>
      </c>
      <c r="CN43" t="s">
        <v>6</v>
      </c>
      <c r="CO43">
        <v>0</v>
      </c>
      <c r="CP43">
        <f t="shared" si="34"/>
        <v>0</v>
      </c>
      <c r="CQ43">
        <f t="shared" si="35"/>
        <v>72461.25</v>
      </c>
      <c r="CR43">
        <f t="shared" si="36"/>
        <v>0</v>
      </c>
      <c r="CS43">
        <f t="shared" si="37"/>
        <v>0</v>
      </c>
      <c r="CT43">
        <f t="shared" si="38"/>
        <v>0</v>
      </c>
      <c r="CU43">
        <f t="shared" si="39"/>
        <v>0</v>
      </c>
      <c r="CV43">
        <f t="shared" si="40"/>
        <v>0</v>
      </c>
      <c r="CW43">
        <f t="shared" si="41"/>
        <v>0</v>
      </c>
      <c r="CX43">
        <f t="shared" si="42"/>
        <v>0</v>
      </c>
      <c r="CY43">
        <f t="shared" si="43"/>
        <v>0</v>
      </c>
      <c r="CZ43">
        <f t="shared" si="44"/>
        <v>0</v>
      </c>
      <c r="DC43" t="s">
        <v>6</v>
      </c>
      <c r="DD43" t="s">
        <v>6</v>
      </c>
      <c r="DE43" t="s">
        <v>6</v>
      </c>
      <c r="DF43" t="s">
        <v>6</v>
      </c>
      <c r="DG43" t="s">
        <v>6</v>
      </c>
      <c r="DH43" t="s">
        <v>6</v>
      </c>
      <c r="DI43" t="s">
        <v>6</v>
      </c>
      <c r="DJ43" t="s">
        <v>6</v>
      </c>
      <c r="DK43" t="s">
        <v>6</v>
      </c>
      <c r="DL43" t="s">
        <v>6</v>
      </c>
      <c r="DM43" t="s">
        <v>6</v>
      </c>
      <c r="DN43">
        <v>0</v>
      </c>
      <c r="DO43">
        <v>0</v>
      </c>
      <c r="DP43">
        <v>1</v>
      </c>
      <c r="DQ43">
        <v>1</v>
      </c>
      <c r="DU43">
        <v>1009</v>
      </c>
      <c r="DV43" t="s">
        <v>66</v>
      </c>
      <c r="DW43" t="s">
        <v>66</v>
      </c>
      <c r="DX43">
        <v>1000</v>
      </c>
      <c r="EE43">
        <v>32653291</v>
      </c>
      <c r="EF43">
        <v>20</v>
      </c>
      <c r="EG43" t="s">
        <v>60</v>
      </c>
      <c r="EH43">
        <v>0</v>
      </c>
      <c r="EI43" t="s">
        <v>6</v>
      </c>
      <c r="EJ43">
        <v>1</v>
      </c>
      <c r="EK43">
        <v>500001</v>
      </c>
      <c r="EL43" t="s">
        <v>61</v>
      </c>
      <c r="EM43" t="s">
        <v>62</v>
      </c>
      <c r="EO43" t="s">
        <v>6</v>
      </c>
      <c r="EQ43">
        <v>0</v>
      </c>
      <c r="ER43">
        <v>9661.5</v>
      </c>
      <c r="ES43">
        <v>9661.5</v>
      </c>
      <c r="ET43">
        <v>0</v>
      </c>
      <c r="EU43">
        <v>0</v>
      </c>
      <c r="EV43">
        <v>0</v>
      </c>
      <c r="EW43">
        <v>0</v>
      </c>
      <c r="EX43">
        <v>0</v>
      </c>
      <c r="FQ43">
        <v>0</v>
      </c>
      <c r="FR43">
        <f t="shared" si="45"/>
        <v>0</v>
      </c>
      <c r="FS43">
        <v>0</v>
      </c>
      <c r="FX43">
        <v>0</v>
      </c>
      <c r="FY43">
        <v>0</v>
      </c>
      <c r="GA43" t="s">
        <v>6</v>
      </c>
      <c r="GD43">
        <v>0</v>
      </c>
      <c r="GF43">
        <v>-2077577506</v>
      </c>
      <c r="GG43">
        <v>2</v>
      </c>
      <c r="GH43">
        <v>1</v>
      </c>
      <c r="GI43">
        <v>4</v>
      </c>
      <c r="GJ43">
        <v>0</v>
      </c>
      <c r="GK43">
        <f>ROUND(R43*(S12)/100,0)</f>
        <v>0</v>
      </c>
      <c r="GL43">
        <f t="shared" si="46"/>
        <v>0</v>
      </c>
      <c r="GM43">
        <f t="shared" si="47"/>
        <v>0</v>
      </c>
      <c r="GN43">
        <f t="shared" si="48"/>
        <v>0</v>
      </c>
      <c r="GO43">
        <f t="shared" si="49"/>
        <v>0</v>
      </c>
      <c r="GP43">
        <f t="shared" si="50"/>
        <v>0</v>
      </c>
      <c r="GR43">
        <v>0</v>
      </c>
      <c r="GS43">
        <v>3</v>
      </c>
      <c r="GT43">
        <v>0</v>
      </c>
      <c r="GU43" t="s">
        <v>6</v>
      </c>
      <c r="GV43">
        <f t="shared" si="51"/>
        <v>0</v>
      </c>
      <c r="GW43">
        <v>1</v>
      </c>
      <c r="GX43">
        <f t="shared" si="52"/>
        <v>0</v>
      </c>
      <c r="HA43">
        <v>0</v>
      </c>
      <c r="HB43">
        <v>0</v>
      </c>
      <c r="IK43">
        <v>0</v>
      </c>
    </row>
    <row r="44" spans="1:255" x14ac:dyDescent="0.2">
      <c r="A44" s="2">
        <v>18</v>
      </c>
      <c r="B44" s="2">
        <v>1</v>
      </c>
      <c r="C44" s="2">
        <v>63</v>
      </c>
      <c r="D44" s="2"/>
      <c r="E44" s="2" t="s">
        <v>68</v>
      </c>
      <c r="F44" s="2" t="s">
        <v>69</v>
      </c>
      <c r="G44" s="2" t="s">
        <v>70</v>
      </c>
      <c r="H44" s="2" t="s">
        <v>66</v>
      </c>
      <c r="I44" s="2">
        <f>I38*J44</f>
        <v>0</v>
      </c>
      <c r="J44" s="2">
        <v>0</v>
      </c>
      <c r="K44" s="2"/>
      <c r="L44" s="2"/>
      <c r="M44" s="2"/>
      <c r="N44" s="2"/>
      <c r="O44" s="2">
        <f t="shared" si="14"/>
        <v>0</v>
      </c>
      <c r="P44" s="2">
        <f t="shared" si="15"/>
        <v>0</v>
      </c>
      <c r="Q44" s="2">
        <f t="shared" si="16"/>
        <v>0</v>
      </c>
      <c r="R44" s="2">
        <f t="shared" si="17"/>
        <v>0</v>
      </c>
      <c r="S44" s="2">
        <f t="shared" si="18"/>
        <v>0</v>
      </c>
      <c r="T44" s="2">
        <f t="shared" si="19"/>
        <v>0</v>
      </c>
      <c r="U44" s="2">
        <f t="shared" si="20"/>
        <v>0</v>
      </c>
      <c r="V44" s="2">
        <f t="shared" si="21"/>
        <v>0</v>
      </c>
      <c r="W44" s="2">
        <f t="shared" si="22"/>
        <v>0</v>
      </c>
      <c r="X44" s="2">
        <f t="shared" si="23"/>
        <v>0</v>
      </c>
      <c r="Y44" s="2">
        <f t="shared" si="24"/>
        <v>0</v>
      </c>
      <c r="Z44" s="2"/>
      <c r="AA44" s="2">
        <v>34645223</v>
      </c>
      <c r="AB44" s="2">
        <f t="shared" si="25"/>
        <v>9040.01</v>
      </c>
      <c r="AC44" s="2">
        <f t="shared" si="53"/>
        <v>9040.01</v>
      </c>
      <c r="AD44" s="2">
        <f t="shared" si="54"/>
        <v>0</v>
      </c>
      <c r="AE44" s="2">
        <f t="shared" si="55"/>
        <v>0</v>
      </c>
      <c r="AF44" s="2">
        <f t="shared" si="56"/>
        <v>0</v>
      </c>
      <c r="AG44" s="2">
        <f t="shared" si="30"/>
        <v>0</v>
      </c>
      <c r="AH44" s="2">
        <f t="shared" si="57"/>
        <v>0</v>
      </c>
      <c r="AI44" s="2">
        <f t="shared" si="58"/>
        <v>0</v>
      </c>
      <c r="AJ44" s="2">
        <f t="shared" si="33"/>
        <v>0</v>
      </c>
      <c r="AK44" s="2">
        <v>9040.01</v>
      </c>
      <c r="AL44" s="2">
        <v>9040.01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6</v>
      </c>
      <c r="BE44" s="2" t="s">
        <v>6</v>
      </c>
      <c r="BF44" s="2" t="s">
        <v>6</v>
      </c>
      <c r="BG44" s="2" t="s">
        <v>6</v>
      </c>
      <c r="BH44" s="2">
        <v>3</v>
      </c>
      <c r="BI44" s="2">
        <v>1</v>
      </c>
      <c r="BJ44" s="2" t="s">
        <v>71</v>
      </c>
      <c r="BK44" s="2"/>
      <c r="BL44" s="2"/>
      <c r="BM44" s="2">
        <v>500001</v>
      </c>
      <c r="BN44" s="2">
        <v>0</v>
      </c>
      <c r="BO44" s="2" t="s">
        <v>6</v>
      </c>
      <c r="BP44" s="2">
        <v>0</v>
      </c>
      <c r="BQ44" s="2">
        <v>20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6</v>
      </c>
      <c r="BZ44" s="2">
        <v>0</v>
      </c>
      <c r="CA44" s="2">
        <v>0</v>
      </c>
      <c r="CB44" s="2"/>
      <c r="CC44" s="2"/>
      <c r="CD44" s="2"/>
      <c r="CE44" s="2"/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6</v>
      </c>
      <c r="CO44" s="2">
        <v>0</v>
      </c>
      <c r="CP44" s="2">
        <f t="shared" si="34"/>
        <v>0</v>
      </c>
      <c r="CQ44" s="2">
        <f t="shared" si="35"/>
        <v>9040.01</v>
      </c>
      <c r="CR44" s="2">
        <f t="shared" si="36"/>
        <v>0</v>
      </c>
      <c r="CS44" s="2">
        <f t="shared" si="37"/>
        <v>0</v>
      </c>
      <c r="CT44" s="2">
        <f t="shared" si="38"/>
        <v>0</v>
      </c>
      <c r="CU44" s="2">
        <f t="shared" si="39"/>
        <v>0</v>
      </c>
      <c r="CV44" s="2">
        <f t="shared" si="40"/>
        <v>0</v>
      </c>
      <c r="CW44" s="2">
        <f t="shared" si="41"/>
        <v>0</v>
      </c>
      <c r="CX44" s="2">
        <f t="shared" si="42"/>
        <v>0</v>
      </c>
      <c r="CY44" s="2">
        <f t="shared" si="43"/>
        <v>0</v>
      </c>
      <c r="CZ44" s="2">
        <f t="shared" si="44"/>
        <v>0</v>
      </c>
      <c r="DA44" s="2"/>
      <c r="DB44" s="2"/>
      <c r="DC44" s="2" t="s">
        <v>6</v>
      </c>
      <c r="DD44" s="2" t="s">
        <v>6</v>
      </c>
      <c r="DE44" s="2" t="s">
        <v>6</v>
      </c>
      <c r="DF44" s="2" t="s">
        <v>6</v>
      </c>
      <c r="DG44" s="2" t="s">
        <v>6</v>
      </c>
      <c r="DH44" s="2" t="s">
        <v>6</v>
      </c>
      <c r="DI44" s="2" t="s">
        <v>6</v>
      </c>
      <c r="DJ44" s="2" t="s">
        <v>6</v>
      </c>
      <c r="DK44" s="2" t="s">
        <v>6</v>
      </c>
      <c r="DL44" s="2" t="s">
        <v>6</v>
      </c>
      <c r="DM44" s="2" t="s">
        <v>6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1009</v>
      </c>
      <c r="DV44" s="2" t="s">
        <v>66</v>
      </c>
      <c r="DW44" s="2" t="s">
        <v>66</v>
      </c>
      <c r="DX44" s="2">
        <v>1000</v>
      </c>
      <c r="DY44" s="2"/>
      <c r="DZ44" s="2"/>
      <c r="EA44" s="2"/>
      <c r="EB44" s="2"/>
      <c r="EC44" s="2"/>
      <c r="ED44" s="2"/>
      <c r="EE44" s="2">
        <v>32653291</v>
      </c>
      <c r="EF44" s="2">
        <v>20</v>
      </c>
      <c r="EG44" s="2" t="s">
        <v>60</v>
      </c>
      <c r="EH44" s="2">
        <v>0</v>
      </c>
      <c r="EI44" s="2" t="s">
        <v>6</v>
      </c>
      <c r="EJ44" s="2">
        <v>1</v>
      </c>
      <c r="EK44" s="2">
        <v>500001</v>
      </c>
      <c r="EL44" s="2" t="s">
        <v>61</v>
      </c>
      <c r="EM44" s="2" t="s">
        <v>62</v>
      </c>
      <c r="EN44" s="2"/>
      <c r="EO44" s="2" t="s">
        <v>6</v>
      </c>
      <c r="EP44" s="2"/>
      <c r="EQ44" s="2">
        <v>0</v>
      </c>
      <c r="ER44" s="2">
        <v>9040.01</v>
      </c>
      <c r="ES44" s="2">
        <v>9040.01</v>
      </c>
      <c r="ET44" s="2">
        <v>0</v>
      </c>
      <c r="EU44" s="2">
        <v>0</v>
      </c>
      <c r="EV44" s="2">
        <v>0</v>
      </c>
      <c r="EW44" s="2">
        <v>0</v>
      </c>
      <c r="EX44" s="2">
        <v>0</v>
      </c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5"/>
        <v>0</v>
      </c>
      <c r="FS44" s="2">
        <v>0</v>
      </c>
      <c r="FT44" s="2"/>
      <c r="FU44" s="2"/>
      <c r="FV44" s="2"/>
      <c r="FW44" s="2"/>
      <c r="FX44" s="2">
        <v>0</v>
      </c>
      <c r="FY44" s="2">
        <v>0</v>
      </c>
      <c r="FZ44" s="2"/>
      <c r="GA44" s="2" t="s">
        <v>6</v>
      </c>
      <c r="GB44" s="2"/>
      <c r="GC44" s="2"/>
      <c r="GD44" s="2">
        <v>0</v>
      </c>
      <c r="GE44" s="2"/>
      <c r="GF44" s="2">
        <v>-437906794</v>
      </c>
      <c r="GG44" s="2">
        <v>2</v>
      </c>
      <c r="GH44" s="2">
        <v>1</v>
      </c>
      <c r="GI44" s="2">
        <v>-2</v>
      </c>
      <c r="GJ44" s="2">
        <v>0</v>
      </c>
      <c r="GK44" s="2">
        <f>ROUND(R44*(R12)/100,0)</f>
        <v>0</v>
      </c>
      <c r="GL44" s="2">
        <f t="shared" si="46"/>
        <v>0</v>
      </c>
      <c r="GM44" s="2">
        <f t="shared" si="47"/>
        <v>0</v>
      </c>
      <c r="GN44" s="2">
        <f t="shared" si="48"/>
        <v>0</v>
      </c>
      <c r="GO44" s="2">
        <f t="shared" si="49"/>
        <v>0</v>
      </c>
      <c r="GP44" s="2">
        <f t="shared" si="50"/>
        <v>0</v>
      </c>
      <c r="GQ44" s="2"/>
      <c r="GR44" s="2">
        <v>0</v>
      </c>
      <c r="GS44" s="2">
        <v>3</v>
      </c>
      <c r="GT44" s="2">
        <v>0</v>
      </c>
      <c r="GU44" s="2" t="s">
        <v>6</v>
      </c>
      <c r="GV44" s="2">
        <f t="shared" si="51"/>
        <v>0</v>
      </c>
      <c r="GW44" s="2">
        <v>1</v>
      </c>
      <c r="GX44" s="2">
        <f t="shared" si="52"/>
        <v>0</v>
      </c>
      <c r="GY44" s="2"/>
      <c r="GZ44" s="2"/>
      <c r="HA44" s="2">
        <v>0</v>
      </c>
      <c r="HB44" s="2">
        <v>0</v>
      </c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18</v>
      </c>
      <c r="B45">
        <v>1</v>
      </c>
      <c r="C45">
        <v>81</v>
      </c>
      <c r="E45" t="s">
        <v>68</v>
      </c>
      <c r="F45" t="s">
        <v>69</v>
      </c>
      <c r="G45" t="s">
        <v>70</v>
      </c>
      <c r="H45" t="s">
        <v>66</v>
      </c>
      <c r="I45">
        <f>I39*J45</f>
        <v>0</v>
      </c>
      <c r="J45">
        <v>0</v>
      </c>
      <c r="O45">
        <f t="shared" si="14"/>
        <v>0</v>
      </c>
      <c r="P45">
        <f t="shared" si="15"/>
        <v>0</v>
      </c>
      <c r="Q45">
        <f t="shared" si="16"/>
        <v>0</v>
      </c>
      <c r="R45">
        <f t="shared" si="17"/>
        <v>0</v>
      </c>
      <c r="S45">
        <f t="shared" si="18"/>
        <v>0</v>
      </c>
      <c r="T45">
        <f t="shared" si="19"/>
        <v>0</v>
      </c>
      <c r="U45">
        <f t="shared" si="20"/>
        <v>0</v>
      </c>
      <c r="V45">
        <f t="shared" si="21"/>
        <v>0</v>
      </c>
      <c r="W45">
        <f t="shared" si="22"/>
        <v>0</v>
      </c>
      <c r="X45">
        <f t="shared" si="23"/>
        <v>0</v>
      </c>
      <c r="Y45">
        <f t="shared" si="24"/>
        <v>0</v>
      </c>
      <c r="AA45">
        <v>34645224</v>
      </c>
      <c r="AB45">
        <f t="shared" si="25"/>
        <v>9040.01</v>
      </c>
      <c r="AC45">
        <f t="shared" si="53"/>
        <v>9040.01</v>
      </c>
      <c r="AD45">
        <f t="shared" si="54"/>
        <v>0</v>
      </c>
      <c r="AE45">
        <f t="shared" si="55"/>
        <v>0</v>
      </c>
      <c r="AF45">
        <f t="shared" si="56"/>
        <v>0</v>
      </c>
      <c r="AG45">
        <f t="shared" si="30"/>
        <v>0</v>
      </c>
      <c r="AH45">
        <f t="shared" si="57"/>
        <v>0</v>
      </c>
      <c r="AI45">
        <f t="shared" si="58"/>
        <v>0</v>
      </c>
      <c r="AJ45">
        <f t="shared" si="33"/>
        <v>0</v>
      </c>
      <c r="AK45">
        <v>9040.01</v>
      </c>
      <c r="AL45">
        <v>9040.01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1</v>
      </c>
      <c r="AW45">
        <v>1</v>
      </c>
      <c r="AZ45">
        <v>1</v>
      </c>
      <c r="BA45">
        <v>1</v>
      </c>
      <c r="BB45">
        <v>1</v>
      </c>
      <c r="BC45">
        <v>7.5</v>
      </c>
      <c r="BD45" t="s">
        <v>6</v>
      </c>
      <c r="BE45" t="s">
        <v>6</v>
      </c>
      <c r="BF45" t="s">
        <v>6</v>
      </c>
      <c r="BG45" t="s">
        <v>6</v>
      </c>
      <c r="BH45">
        <v>3</v>
      </c>
      <c r="BI45">
        <v>1</v>
      </c>
      <c r="BJ45" t="s">
        <v>71</v>
      </c>
      <c r="BM45">
        <v>500001</v>
      </c>
      <c r="BN45">
        <v>0</v>
      </c>
      <c r="BO45" t="s">
        <v>6</v>
      </c>
      <c r="BP45">
        <v>0</v>
      </c>
      <c r="BQ45">
        <v>20</v>
      </c>
      <c r="BR45">
        <v>0</v>
      </c>
      <c r="BS45">
        <v>1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6</v>
      </c>
      <c r="BZ45">
        <v>0</v>
      </c>
      <c r="CA45">
        <v>0</v>
      </c>
      <c r="CF45">
        <v>0</v>
      </c>
      <c r="CG45">
        <v>0</v>
      </c>
      <c r="CM45">
        <v>0</v>
      </c>
      <c r="CN45" t="s">
        <v>6</v>
      </c>
      <c r="CO45">
        <v>0</v>
      </c>
      <c r="CP45">
        <f t="shared" si="34"/>
        <v>0</v>
      </c>
      <c r="CQ45">
        <f t="shared" si="35"/>
        <v>67800.074999999997</v>
      </c>
      <c r="CR45">
        <f t="shared" si="36"/>
        <v>0</v>
      </c>
      <c r="CS45">
        <f t="shared" si="37"/>
        <v>0</v>
      </c>
      <c r="CT45">
        <f t="shared" si="38"/>
        <v>0</v>
      </c>
      <c r="CU45">
        <f t="shared" si="39"/>
        <v>0</v>
      </c>
      <c r="CV45">
        <f t="shared" si="40"/>
        <v>0</v>
      </c>
      <c r="CW45">
        <f t="shared" si="41"/>
        <v>0</v>
      </c>
      <c r="CX45">
        <f t="shared" si="42"/>
        <v>0</v>
      </c>
      <c r="CY45">
        <f t="shared" si="43"/>
        <v>0</v>
      </c>
      <c r="CZ45">
        <f t="shared" si="44"/>
        <v>0</v>
      </c>
      <c r="DC45" t="s">
        <v>6</v>
      </c>
      <c r="DD45" t="s">
        <v>6</v>
      </c>
      <c r="DE45" t="s">
        <v>6</v>
      </c>
      <c r="DF45" t="s">
        <v>6</v>
      </c>
      <c r="DG45" t="s">
        <v>6</v>
      </c>
      <c r="DH45" t="s">
        <v>6</v>
      </c>
      <c r="DI45" t="s">
        <v>6</v>
      </c>
      <c r="DJ45" t="s">
        <v>6</v>
      </c>
      <c r="DK45" t="s">
        <v>6</v>
      </c>
      <c r="DL45" t="s">
        <v>6</v>
      </c>
      <c r="DM45" t="s">
        <v>6</v>
      </c>
      <c r="DN45">
        <v>0</v>
      </c>
      <c r="DO45">
        <v>0</v>
      </c>
      <c r="DP45">
        <v>1</v>
      </c>
      <c r="DQ45">
        <v>1</v>
      </c>
      <c r="DU45">
        <v>1009</v>
      </c>
      <c r="DV45" t="s">
        <v>66</v>
      </c>
      <c r="DW45" t="s">
        <v>66</v>
      </c>
      <c r="DX45">
        <v>1000</v>
      </c>
      <c r="EE45">
        <v>32653291</v>
      </c>
      <c r="EF45">
        <v>20</v>
      </c>
      <c r="EG45" t="s">
        <v>60</v>
      </c>
      <c r="EH45">
        <v>0</v>
      </c>
      <c r="EI45" t="s">
        <v>6</v>
      </c>
      <c r="EJ45">
        <v>1</v>
      </c>
      <c r="EK45">
        <v>500001</v>
      </c>
      <c r="EL45" t="s">
        <v>61</v>
      </c>
      <c r="EM45" t="s">
        <v>62</v>
      </c>
      <c r="EO45" t="s">
        <v>6</v>
      </c>
      <c r="EQ45">
        <v>0</v>
      </c>
      <c r="ER45">
        <v>9040.01</v>
      </c>
      <c r="ES45">
        <v>9040.01</v>
      </c>
      <c r="ET45">
        <v>0</v>
      </c>
      <c r="EU45">
        <v>0</v>
      </c>
      <c r="EV45">
        <v>0</v>
      </c>
      <c r="EW45">
        <v>0</v>
      </c>
      <c r="EX45">
        <v>0</v>
      </c>
      <c r="FQ45">
        <v>0</v>
      </c>
      <c r="FR45">
        <f t="shared" si="45"/>
        <v>0</v>
      </c>
      <c r="FS45">
        <v>0</v>
      </c>
      <c r="FX45">
        <v>0</v>
      </c>
      <c r="FY45">
        <v>0</v>
      </c>
      <c r="GA45" t="s">
        <v>6</v>
      </c>
      <c r="GD45">
        <v>0</v>
      </c>
      <c r="GF45">
        <v>-437906794</v>
      </c>
      <c r="GG45">
        <v>2</v>
      </c>
      <c r="GH45">
        <v>1</v>
      </c>
      <c r="GI45">
        <v>4</v>
      </c>
      <c r="GJ45">
        <v>0</v>
      </c>
      <c r="GK45">
        <f>ROUND(R45*(S12)/100,0)</f>
        <v>0</v>
      </c>
      <c r="GL45">
        <f t="shared" si="46"/>
        <v>0</v>
      </c>
      <c r="GM45">
        <f t="shared" si="47"/>
        <v>0</v>
      </c>
      <c r="GN45">
        <f t="shared" si="48"/>
        <v>0</v>
      </c>
      <c r="GO45">
        <f t="shared" si="49"/>
        <v>0</v>
      </c>
      <c r="GP45">
        <f t="shared" si="50"/>
        <v>0</v>
      </c>
      <c r="GR45">
        <v>0</v>
      </c>
      <c r="GS45">
        <v>3</v>
      </c>
      <c r="GT45">
        <v>0</v>
      </c>
      <c r="GU45" t="s">
        <v>6</v>
      </c>
      <c r="GV45">
        <f t="shared" si="51"/>
        <v>0</v>
      </c>
      <c r="GW45">
        <v>1</v>
      </c>
      <c r="GX45">
        <f t="shared" si="52"/>
        <v>0</v>
      </c>
      <c r="HA45">
        <v>0</v>
      </c>
      <c r="HB45">
        <v>0</v>
      </c>
      <c r="IK45">
        <v>0</v>
      </c>
    </row>
    <row r="46" spans="1:255" x14ac:dyDescent="0.2">
      <c r="A46" s="2">
        <v>18</v>
      </c>
      <c r="B46" s="2">
        <v>1</v>
      </c>
      <c r="C46" s="2">
        <v>64</v>
      </c>
      <c r="D46" s="2"/>
      <c r="E46" s="2" t="s">
        <v>72</v>
      </c>
      <c r="F46" s="2" t="s">
        <v>73</v>
      </c>
      <c r="G46" s="2" t="s">
        <v>74</v>
      </c>
      <c r="H46" s="2" t="s">
        <v>58</v>
      </c>
      <c r="I46" s="2">
        <f>I38*J46</f>
        <v>0</v>
      </c>
      <c r="J46" s="2">
        <v>0</v>
      </c>
      <c r="K46" s="2"/>
      <c r="L46" s="2"/>
      <c r="M46" s="2"/>
      <c r="N46" s="2"/>
      <c r="O46" s="2">
        <f t="shared" si="14"/>
        <v>0</v>
      </c>
      <c r="P46" s="2">
        <f t="shared" si="15"/>
        <v>0</v>
      </c>
      <c r="Q46" s="2">
        <f t="shared" si="16"/>
        <v>0</v>
      </c>
      <c r="R46" s="2">
        <f t="shared" si="17"/>
        <v>0</v>
      </c>
      <c r="S46" s="2">
        <f t="shared" si="18"/>
        <v>0</v>
      </c>
      <c r="T46" s="2">
        <f t="shared" si="19"/>
        <v>0</v>
      </c>
      <c r="U46" s="2">
        <f t="shared" si="20"/>
        <v>0</v>
      </c>
      <c r="V46" s="2">
        <f t="shared" si="21"/>
        <v>0</v>
      </c>
      <c r="W46" s="2">
        <f t="shared" si="22"/>
        <v>0</v>
      </c>
      <c r="X46" s="2">
        <f t="shared" si="23"/>
        <v>0</v>
      </c>
      <c r="Y46" s="2">
        <f t="shared" si="24"/>
        <v>0</v>
      </c>
      <c r="Z46" s="2"/>
      <c r="AA46" s="2">
        <v>34645223</v>
      </c>
      <c r="AB46" s="2">
        <f t="shared" si="25"/>
        <v>1.82</v>
      </c>
      <c r="AC46" s="2">
        <f t="shared" si="53"/>
        <v>1.82</v>
      </c>
      <c r="AD46" s="2">
        <f t="shared" si="54"/>
        <v>0</v>
      </c>
      <c r="AE46" s="2">
        <f t="shared" si="55"/>
        <v>0</v>
      </c>
      <c r="AF46" s="2">
        <f t="shared" si="56"/>
        <v>0</v>
      </c>
      <c r="AG46" s="2">
        <f t="shared" si="30"/>
        <v>0</v>
      </c>
      <c r="AH46" s="2">
        <f t="shared" si="57"/>
        <v>0</v>
      </c>
      <c r="AI46" s="2">
        <f t="shared" si="58"/>
        <v>0</v>
      </c>
      <c r="AJ46" s="2">
        <f t="shared" si="33"/>
        <v>0</v>
      </c>
      <c r="AK46" s="2">
        <v>1.82</v>
      </c>
      <c r="AL46" s="2">
        <v>1.82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6</v>
      </c>
      <c r="BE46" s="2" t="s">
        <v>6</v>
      </c>
      <c r="BF46" s="2" t="s">
        <v>6</v>
      </c>
      <c r="BG46" s="2" t="s">
        <v>6</v>
      </c>
      <c r="BH46" s="2">
        <v>3</v>
      </c>
      <c r="BI46" s="2">
        <v>1</v>
      </c>
      <c r="BJ46" s="2" t="s">
        <v>75</v>
      </c>
      <c r="BK46" s="2"/>
      <c r="BL46" s="2"/>
      <c r="BM46" s="2">
        <v>500001</v>
      </c>
      <c r="BN46" s="2">
        <v>0</v>
      </c>
      <c r="BO46" s="2" t="s">
        <v>6</v>
      </c>
      <c r="BP46" s="2">
        <v>0</v>
      </c>
      <c r="BQ46" s="2">
        <v>20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6</v>
      </c>
      <c r="BZ46" s="2">
        <v>0</v>
      </c>
      <c r="CA46" s="2">
        <v>0</v>
      </c>
      <c r="CB46" s="2"/>
      <c r="CC46" s="2"/>
      <c r="CD46" s="2"/>
      <c r="CE46" s="2"/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6</v>
      </c>
      <c r="CO46" s="2">
        <v>0</v>
      </c>
      <c r="CP46" s="2">
        <f t="shared" si="34"/>
        <v>0</v>
      </c>
      <c r="CQ46" s="2">
        <f t="shared" si="35"/>
        <v>1.82</v>
      </c>
      <c r="CR46" s="2">
        <f t="shared" si="36"/>
        <v>0</v>
      </c>
      <c r="CS46" s="2">
        <f t="shared" si="37"/>
        <v>0</v>
      </c>
      <c r="CT46" s="2">
        <f t="shared" si="38"/>
        <v>0</v>
      </c>
      <c r="CU46" s="2">
        <f t="shared" si="39"/>
        <v>0</v>
      </c>
      <c r="CV46" s="2">
        <f t="shared" si="40"/>
        <v>0</v>
      </c>
      <c r="CW46" s="2">
        <f t="shared" si="41"/>
        <v>0</v>
      </c>
      <c r="CX46" s="2">
        <f t="shared" si="42"/>
        <v>0</v>
      </c>
      <c r="CY46" s="2">
        <f t="shared" si="43"/>
        <v>0</v>
      </c>
      <c r="CZ46" s="2">
        <f t="shared" si="44"/>
        <v>0</v>
      </c>
      <c r="DA46" s="2"/>
      <c r="DB46" s="2"/>
      <c r="DC46" s="2" t="s">
        <v>6</v>
      </c>
      <c r="DD46" s="2" t="s">
        <v>6</v>
      </c>
      <c r="DE46" s="2" t="s">
        <v>6</v>
      </c>
      <c r="DF46" s="2" t="s">
        <v>6</v>
      </c>
      <c r="DG46" s="2" t="s">
        <v>6</v>
      </c>
      <c r="DH46" s="2" t="s">
        <v>6</v>
      </c>
      <c r="DI46" s="2" t="s">
        <v>6</v>
      </c>
      <c r="DJ46" s="2" t="s">
        <v>6</v>
      </c>
      <c r="DK46" s="2" t="s">
        <v>6</v>
      </c>
      <c r="DL46" s="2" t="s">
        <v>6</v>
      </c>
      <c r="DM46" s="2" t="s">
        <v>6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1009</v>
      </c>
      <c r="DV46" s="2" t="s">
        <v>58</v>
      </c>
      <c r="DW46" s="2" t="s">
        <v>58</v>
      </c>
      <c r="DX46" s="2">
        <v>1</v>
      </c>
      <c r="DY46" s="2"/>
      <c r="DZ46" s="2"/>
      <c r="EA46" s="2"/>
      <c r="EB46" s="2"/>
      <c r="EC46" s="2"/>
      <c r="ED46" s="2"/>
      <c r="EE46" s="2">
        <v>32653291</v>
      </c>
      <c r="EF46" s="2">
        <v>20</v>
      </c>
      <c r="EG46" s="2" t="s">
        <v>60</v>
      </c>
      <c r="EH46" s="2">
        <v>0</v>
      </c>
      <c r="EI46" s="2" t="s">
        <v>6</v>
      </c>
      <c r="EJ46" s="2">
        <v>1</v>
      </c>
      <c r="EK46" s="2">
        <v>500001</v>
      </c>
      <c r="EL46" s="2" t="s">
        <v>61</v>
      </c>
      <c r="EM46" s="2" t="s">
        <v>62</v>
      </c>
      <c r="EN46" s="2"/>
      <c r="EO46" s="2" t="s">
        <v>6</v>
      </c>
      <c r="EP46" s="2"/>
      <c r="EQ46" s="2">
        <v>0</v>
      </c>
      <c r="ER46" s="2">
        <v>1.82</v>
      </c>
      <c r="ES46" s="2">
        <v>1.82</v>
      </c>
      <c r="ET46" s="2">
        <v>0</v>
      </c>
      <c r="EU46" s="2">
        <v>0</v>
      </c>
      <c r="EV46" s="2">
        <v>0</v>
      </c>
      <c r="EW46" s="2">
        <v>0</v>
      </c>
      <c r="EX46" s="2">
        <v>0</v>
      </c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5"/>
        <v>0</v>
      </c>
      <c r="FS46" s="2">
        <v>0</v>
      </c>
      <c r="FT46" s="2"/>
      <c r="FU46" s="2"/>
      <c r="FV46" s="2"/>
      <c r="FW46" s="2"/>
      <c r="FX46" s="2">
        <v>0</v>
      </c>
      <c r="FY46" s="2">
        <v>0</v>
      </c>
      <c r="FZ46" s="2"/>
      <c r="GA46" s="2" t="s">
        <v>6</v>
      </c>
      <c r="GB46" s="2"/>
      <c r="GC46" s="2"/>
      <c r="GD46" s="2">
        <v>0</v>
      </c>
      <c r="GE46" s="2"/>
      <c r="GF46" s="2">
        <v>813963326</v>
      </c>
      <c r="GG46" s="2">
        <v>2</v>
      </c>
      <c r="GH46" s="2">
        <v>1</v>
      </c>
      <c r="GI46" s="2">
        <v>-2</v>
      </c>
      <c r="GJ46" s="2">
        <v>0</v>
      </c>
      <c r="GK46" s="2">
        <f>ROUND(R46*(R12)/100,0)</f>
        <v>0</v>
      </c>
      <c r="GL46" s="2">
        <f t="shared" si="46"/>
        <v>0</v>
      </c>
      <c r="GM46" s="2">
        <f t="shared" si="47"/>
        <v>0</v>
      </c>
      <c r="GN46" s="2">
        <f t="shared" si="48"/>
        <v>0</v>
      </c>
      <c r="GO46" s="2">
        <f t="shared" si="49"/>
        <v>0</v>
      </c>
      <c r="GP46" s="2">
        <f t="shared" si="50"/>
        <v>0</v>
      </c>
      <c r="GQ46" s="2"/>
      <c r="GR46" s="2">
        <v>0</v>
      </c>
      <c r="GS46" s="2">
        <v>3</v>
      </c>
      <c r="GT46" s="2">
        <v>0</v>
      </c>
      <c r="GU46" s="2" t="s">
        <v>6</v>
      </c>
      <c r="GV46" s="2">
        <f t="shared" si="51"/>
        <v>0</v>
      </c>
      <c r="GW46" s="2">
        <v>1</v>
      </c>
      <c r="GX46" s="2">
        <f t="shared" si="52"/>
        <v>0</v>
      </c>
      <c r="GY46" s="2"/>
      <c r="GZ46" s="2"/>
      <c r="HA46" s="2">
        <v>0</v>
      </c>
      <c r="HB46" s="2">
        <v>0</v>
      </c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18</v>
      </c>
      <c r="B47">
        <v>1</v>
      </c>
      <c r="C47">
        <v>82</v>
      </c>
      <c r="E47" t="s">
        <v>72</v>
      </c>
      <c r="F47" t="s">
        <v>73</v>
      </c>
      <c r="G47" t="s">
        <v>74</v>
      </c>
      <c r="H47" t="s">
        <v>58</v>
      </c>
      <c r="I47">
        <f>I39*J47</f>
        <v>0</v>
      </c>
      <c r="J47">
        <v>0</v>
      </c>
      <c r="O47">
        <f t="shared" si="14"/>
        <v>0</v>
      </c>
      <c r="P47">
        <f t="shared" si="15"/>
        <v>0</v>
      </c>
      <c r="Q47">
        <f t="shared" si="16"/>
        <v>0</v>
      </c>
      <c r="R47">
        <f t="shared" si="17"/>
        <v>0</v>
      </c>
      <c r="S47">
        <f t="shared" si="18"/>
        <v>0</v>
      </c>
      <c r="T47">
        <f t="shared" si="19"/>
        <v>0</v>
      </c>
      <c r="U47">
        <f t="shared" si="20"/>
        <v>0</v>
      </c>
      <c r="V47">
        <f t="shared" si="21"/>
        <v>0</v>
      </c>
      <c r="W47">
        <f t="shared" si="22"/>
        <v>0</v>
      </c>
      <c r="X47">
        <f t="shared" si="23"/>
        <v>0</v>
      </c>
      <c r="Y47">
        <f t="shared" si="24"/>
        <v>0</v>
      </c>
      <c r="AA47">
        <v>34645224</v>
      </c>
      <c r="AB47">
        <f t="shared" si="25"/>
        <v>1.82</v>
      </c>
      <c r="AC47">
        <f t="shared" si="53"/>
        <v>1.82</v>
      </c>
      <c r="AD47">
        <f t="shared" si="54"/>
        <v>0</v>
      </c>
      <c r="AE47">
        <f t="shared" si="55"/>
        <v>0</v>
      </c>
      <c r="AF47">
        <f t="shared" si="56"/>
        <v>0</v>
      </c>
      <c r="AG47">
        <f t="shared" si="30"/>
        <v>0</v>
      </c>
      <c r="AH47">
        <f t="shared" si="57"/>
        <v>0</v>
      </c>
      <c r="AI47">
        <f t="shared" si="58"/>
        <v>0</v>
      </c>
      <c r="AJ47">
        <f t="shared" si="33"/>
        <v>0</v>
      </c>
      <c r="AK47">
        <v>1.82</v>
      </c>
      <c r="AL47">
        <v>1.82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1</v>
      </c>
      <c r="AW47">
        <v>1</v>
      </c>
      <c r="AZ47">
        <v>1</v>
      </c>
      <c r="BA47">
        <v>1</v>
      </c>
      <c r="BB47">
        <v>1</v>
      </c>
      <c r="BC47">
        <v>7.5</v>
      </c>
      <c r="BD47" t="s">
        <v>6</v>
      </c>
      <c r="BE47" t="s">
        <v>6</v>
      </c>
      <c r="BF47" t="s">
        <v>6</v>
      </c>
      <c r="BG47" t="s">
        <v>6</v>
      </c>
      <c r="BH47">
        <v>3</v>
      </c>
      <c r="BI47">
        <v>1</v>
      </c>
      <c r="BJ47" t="s">
        <v>75</v>
      </c>
      <c r="BM47">
        <v>500001</v>
      </c>
      <c r="BN47">
        <v>0</v>
      </c>
      <c r="BO47" t="s">
        <v>6</v>
      </c>
      <c r="BP47">
        <v>0</v>
      </c>
      <c r="BQ47">
        <v>20</v>
      </c>
      <c r="BR47">
        <v>0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6</v>
      </c>
      <c r="BZ47">
        <v>0</v>
      </c>
      <c r="CA47">
        <v>0</v>
      </c>
      <c r="CF47">
        <v>0</v>
      </c>
      <c r="CG47">
        <v>0</v>
      </c>
      <c r="CM47">
        <v>0</v>
      </c>
      <c r="CN47" t="s">
        <v>6</v>
      </c>
      <c r="CO47">
        <v>0</v>
      </c>
      <c r="CP47">
        <f t="shared" si="34"/>
        <v>0</v>
      </c>
      <c r="CQ47">
        <f t="shared" si="35"/>
        <v>13.65</v>
      </c>
      <c r="CR47">
        <f t="shared" si="36"/>
        <v>0</v>
      </c>
      <c r="CS47">
        <f t="shared" si="37"/>
        <v>0</v>
      </c>
      <c r="CT47">
        <f t="shared" si="38"/>
        <v>0</v>
      </c>
      <c r="CU47">
        <f t="shared" si="39"/>
        <v>0</v>
      </c>
      <c r="CV47">
        <f t="shared" si="40"/>
        <v>0</v>
      </c>
      <c r="CW47">
        <f t="shared" si="41"/>
        <v>0</v>
      </c>
      <c r="CX47">
        <f t="shared" si="42"/>
        <v>0</v>
      </c>
      <c r="CY47">
        <f t="shared" si="43"/>
        <v>0</v>
      </c>
      <c r="CZ47">
        <f t="shared" si="44"/>
        <v>0</v>
      </c>
      <c r="DC47" t="s">
        <v>6</v>
      </c>
      <c r="DD47" t="s">
        <v>6</v>
      </c>
      <c r="DE47" t="s">
        <v>6</v>
      </c>
      <c r="DF47" t="s">
        <v>6</v>
      </c>
      <c r="DG47" t="s">
        <v>6</v>
      </c>
      <c r="DH47" t="s">
        <v>6</v>
      </c>
      <c r="DI47" t="s">
        <v>6</v>
      </c>
      <c r="DJ47" t="s">
        <v>6</v>
      </c>
      <c r="DK47" t="s">
        <v>6</v>
      </c>
      <c r="DL47" t="s">
        <v>6</v>
      </c>
      <c r="DM47" t="s">
        <v>6</v>
      </c>
      <c r="DN47">
        <v>0</v>
      </c>
      <c r="DO47">
        <v>0</v>
      </c>
      <c r="DP47">
        <v>1</v>
      </c>
      <c r="DQ47">
        <v>1</v>
      </c>
      <c r="DU47">
        <v>1009</v>
      </c>
      <c r="DV47" t="s">
        <v>58</v>
      </c>
      <c r="DW47" t="s">
        <v>58</v>
      </c>
      <c r="DX47">
        <v>1</v>
      </c>
      <c r="EE47">
        <v>32653291</v>
      </c>
      <c r="EF47">
        <v>20</v>
      </c>
      <c r="EG47" t="s">
        <v>60</v>
      </c>
      <c r="EH47">
        <v>0</v>
      </c>
      <c r="EI47" t="s">
        <v>6</v>
      </c>
      <c r="EJ47">
        <v>1</v>
      </c>
      <c r="EK47">
        <v>500001</v>
      </c>
      <c r="EL47" t="s">
        <v>61</v>
      </c>
      <c r="EM47" t="s">
        <v>62</v>
      </c>
      <c r="EO47" t="s">
        <v>6</v>
      </c>
      <c r="EQ47">
        <v>0</v>
      </c>
      <c r="ER47">
        <v>1.82</v>
      </c>
      <c r="ES47">
        <v>1.82</v>
      </c>
      <c r="ET47">
        <v>0</v>
      </c>
      <c r="EU47">
        <v>0</v>
      </c>
      <c r="EV47">
        <v>0</v>
      </c>
      <c r="EW47">
        <v>0</v>
      </c>
      <c r="EX47">
        <v>0</v>
      </c>
      <c r="FQ47">
        <v>0</v>
      </c>
      <c r="FR47">
        <f t="shared" si="45"/>
        <v>0</v>
      </c>
      <c r="FS47">
        <v>0</v>
      </c>
      <c r="FX47">
        <v>0</v>
      </c>
      <c r="FY47">
        <v>0</v>
      </c>
      <c r="GA47" t="s">
        <v>6</v>
      </c>
      <c r="GD47">
        <v>0</v>
      </c>
      <c r="GF47">
        <v>813963326</v>
      </c>
      <c r="GG47">
        <v>2</v>
      </c>
      <c r="GH47">
        <v>1</v>
      </c>
      <c r="GI47">
        <v>4</v>
      </c>
      <c r="GJ47">
        <v>0</v>
      </c>
      <c r="GK47">
        <f>ROUND(R47*(S12)/100,0)</f>
        <v>0</v>
      </c>
      <c r="GL47">
        <f t="shared" si="46"/>
        <v>0</v>
      </c>
      <c r="GM47">
        <f t="shared" si="47"/>
        <v>0</v>
      </c>
      <c r="GN47">
        <f t="shared" si="48"/>
        <v>0</v>
      </c>
      <c r="GO47">
        <f t="shared" si="49"/>
        <v>0</v>
      </c>
      <c r="GP47">
        <f t="shared" si="50"/>
        <v>0</v>
      </c>
      <c r="GR47">
        <v>0</v>
      </c>
      <c r="GS47">
        <v>3</v>
      </c>
      <c r="GT47">
        <v>0</v>
      </c>
      <c r="GU47" t="s">
        <v>6</v>
      </c>
      <c r="GV47">
        <f t="shared" si="51"/>
        <v>0</v>
      </c>
      <c r="GW47">
        <v>1</v>
      </c>
      <c r="GX47">
        <f t="shared" si="52"/>
        <v>0</v>
      </c>
      <c r="HA47">
        <v>0</v>
      </c>
      <c r="HB47">
        <v>0</v>
      </c>
      <c r="IK47">
        <v>0</v>
      </c>
    </row>
    <row r="48" spans="1:255" x14ac:dyDescent="0.2">
      <c r="A48" s="2">
        <v>18</v>
      </c>
      <c r="B48" s="2">
        <v>1</v>
      </c>
      <c r="C48" s="2">
        <v>65</v>
      </c>
      <c r="D48" s="2"/>
      <c r="E48" s="2" t="s">
        <v>76</v>
      </c>
      <c r="F48" s="2" t="s">
        <v>77</v>
      </c>
      <c r="G48" s="2" t="s">
        <v>78</v>
      </c>
      <c r="H48" s="2" t="s">
        <v>79</v>
      </c>
      <c r="I48" s="2">
        <f>I38*J48</f>
        <v>0</v>
      </c>
      <c r="J48" s="2">
        <v>1</v>
      </c>
      <c r="K48" s="2"/>
      <c r="L48" s="2"/>
      <c r="M48" s="2"/>
      <c r="N48" s="2"/>
      <c r="O48" s="2">
        <f t="shared" si="14"/>
        <v>0</v>
      </c>
      <c r="P48" s="2">
        <f t="shared" si="15"/>
        <v>0</v>
      </c>
      <c r="Q48" s="2">
        <f t="shared" si="16"/>
        <v>0</v>
      </c>
      <c r="R48" s="2">
        <f t="shared" si="17"/>
        <v>0</v>
      </c>
      <c r="S48" s="2">
        <f t="shared" si="18"/>
        <v>0</v>
      </c>
      <c r="T48" s="2">
        <f t="shared" si="19"/>
        <v>0</v>
      </c>
      <c r="U48" s="2">
        <f t="shared" si="20"/>
        <v>0</v>
      </c>
      <c r="V48" s="2">
        <f t="shared" si="21"/>
        <v>0</v>
      </c>
      <c r="W48" s="2">
        <f t="shared" si="22"/>
        <v>0</v>
      </c>
      <c r="X48" s="2">
        <f t="shared" si="23"/>
        <v>0</v>
      </c>
      <c r="Y48" s="2">
        <f t="shared" si="24"/>
        <v>0</v>
      </c>
      <c r="Z48" s="2"/>
      <c r="AA48" s="2">
        <v>34645223</v>
      </c>
      <c r="AB48" s="2">
        <f t="shared" si="25"/>
        <v>962.97</v>
      </c>
      <c r="AC48" s="2">
        <f t="shared" si="53"/>
        <v>962.97</v>
      </c>
      <c r="AD48" s="2">
        <f t="shared" si="54"/>
        <v>0</v>
      </c>
      <c r="AE48" s="2">
        <f t="shared" si="55"/>
        <v>0</v>
      </c>
      <c r="AF48" s="2">
        <f t="shared" si="56"/>
        <v>0</v>
      </c>
      <c r="AG48" s="2">
        <f t="shared" si="30"/>
        <v>0</v>
      </c>
      <c r="AH48" s="2">
        <f t="shared" si="57"/>
        <v>0</v>
      </c>
      <c r="AI48" s="2">
        <f t="shared" si="58"/>
        <v>0</v>
      </c>
      <c r="AJ48" s="2">
        <f t="shared" si="33"/>
        <v>0</v>
      </c>
      <c r="AK48" s="2">
        <v>962.97</v>
      </c>
      <c r="AL48" s="2">
        <v>962.97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6</v>
      </c>
      <c r="BE48" s="2" t="s">
        <v>6</v>
      </c>
      <c r="BF48" s="2" t="s">
        <v>6</v>
      </c>
      <c r="BG48" s="2" t="s">
        <v>6</v>
      </c>
      <c r="BH48" s="2">
        <v>3</v>
      </c>
      <c r="BI48" s="2">
        <v>1</v>
      </c>
      <c r="BJ48" s="2" t="s">
        <v>80</v>
      </c>
      <c r="BK48" s="2"/>
      <c r="BL48" s="2"/>
      <c r="BM48" s="2">
        <v>500001</v>
      </c>
      <c r="BN48" s="2">
        <v>0</v>
      </c>
      <c r="BO48" s="2" t="s">
        <v>6</v>
      </c>
      <c r="BP48" s="2">
        <v>0</v>
      </c>
      <c r="BQ48" s="2">
        <v>20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6</v>
      </c>
      <c r="BZ48" s="2">
        <v>0</v>
      </c>
      <c r="CA48" s="2">
        <v>0</v>
      </c>
      <c r="CB48" s="2"/>
      <c r="CC48" s="2"/>
      <c r="CD48" s="2"/>
      <c r="CE48" s="2"/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6</v>
      </c>
      <c r="CO48" s="2">
        <v>0</v>
      </c>
      <c r="CP48" s="2">
        <f t="shared" si="34"/>
        <v>0</v>
      </c>
      <c r="CQ48" s="2">
        <f t="shared" si="35"/>
        <v>962.97</v>
      </c>
      <c r="CR48" s="2">
        <f t="shared" si="36"/>
        <v>0</v>
      </c>
      <c r="CS48" s="2">
        <f t="shared" si="37"/>
        <v>0</v>
      </c>
      <c r="CT48" s="2">
        <f t="shared" si="38"/>
        <v>0</v>
      </c>
      <c r="CU48" s="2">
        <f t="shared" si="39"/>
        <v>0</v>
      </c>
      <c r="CV48" s="2">
        <f t="shared" si="40"/>
        <v>0</v>
      </c>
      <c r="CW48" s="2">
        <f t="shared" si="41"/>
        <v>0</v>
      </c>
      <c r="CX48" s="2">
        <f t="shared" si="42"/>
        <v>0</v>
      </c>
      <c r="CY48" s="2">
        <f t="shared" si="43"/>
        <v>0</v>
      </c>
      <c r="CZ48" s="2">
        <f t="shared" si="44"/>
        <v>0</v>
      </c>
      <c r="DA48" s="2"/>
      <c r="DB48" s="2"/>
      <c r="DC48" s="2" t="s">
        <v>6</v>
      </c>
      <c r="DD48" s="2" t="s">
        <v>6</v>
      </c>
      <c r="DE48" s="2" t="s">
        <v>6</v>
      </c>
      <c r="DF48" s="2" t="s">
        <v>6</v>
      </c>
      <c r="DG48" s="2" t="s">
        <v>6</v>
      </c>
      <c r="DH48" s="2" t="s">
        <v>6</v>
      </c>
      <c r="DI48" s="2" t="s">
        <v>6</v>
      </c>
      <c r="DJ48" s="2" t="s">
        <v>6</v>
      </c>
      <c r="DK48" s="2" t="s">
        <v>6</v>
      </c>
      <c r="DL48" s="2" t="s">
        <v>6</v>
      </c>
      <c r="DM48" s="2" t="s">
        <v>6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1010</v>
      </c>
      <c r="DV48" s="2" t="s">
        <v>79</v>
      </c>
      <c r="DW48" s="2" t="s">
        <v>79</v>
      </c>
      <c r="DX48" s="2">
        <v>1</v>
      </c>
      <c r="DY48" s="2"/>
      <c r="DZ48" s="2"/>
      <c r="EA48" s="2"/>
      <c r="EB48" s="2"/>
      <c r="EC48" s="2"/>
      <c r="ED48" s="2"/>
      <c r="EE48" s="2">
        <v>32653291</v>
      </c>
      <c r="EF48" s="2">
        <v>20</v>
      </c>
      <c r="EG48" s="2" t="s">
        <v>60</v>
      </c>
      <c r="EH48" s="2">
        <v>0</v>
      </c>
      <c r="EI48" s="2" t="s">
        <v>6</v>
      </c>
      <c r="EJ48" s="2">
        <v>1</v>
      </c>
      <c r="EK48" s="2">
        <v>500001</v>
      </c>
      <c r="EL48" s="2" t="s">
        <v>61</v>
      </c>
      <c r="EM48" s="2" t="s">
        <v>62</v>
      </c>
      <c r="EN48" s="2"/>
      <c r="EO48" s="2" t="s">
        <v>6</v>
      </c>
      <c r="EP48" s="2"/>
      <c r="EQ48" s="2">
        <v>0</v>
      </c>
      <c r="ER48" s="2">
        <v>3358.74</v>
      </c>
      <c r="ES48" s="2">
        <v>962.97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5"/>
        <v>0</v>
      </c>
      <c r="FS48" s="2">
        <v>0</v>
      </c>
      <c r="FT48" s="2"/>
      <c r="FU48" s="2"/>
      <c r="FV48" s="2"/>
      <c r="FW48" s="2"/>
      <c r="FX48" s="2">
        <v>0</v>
      </c>
      <c r="FY48" s="2">
        <v>0</v>
      </c>
      <c r="FZ48" s="2"/>
      <c r="GA48" s="2" t="s">
        <v>81</v>
      </c>
      <c r="GB48" s="2"/>
      <c r="GC48" s="2"/>
      <c r="GD48" s="2">
        <v>0</v>
      </c>
      <c r="GE48" s="2"/>
      <c r="GF48" s="2">
        <v>2000834802</v>
      </c>
      <c r="GG48" s="2">
        <v>2</v>
      </c>
      <c r="GH48" s="2">
        <v>4</v>
      </c>
      <c r="GI48" s="2">
        <v>-2</v>
      </c>
      <c r="GJ48" s="2">
        <v>0</v>
      </c>
      <c r="GK48" s="2">
        <f>ROUND(R48*(R12)/100,0)</f>
        <v>0</v>
      </c>
      <c r="GL48" s="2">
        <f t="shared" si="46"/>
        <v>0</v>
      </c>
      <c r="GM48" s="2">
        <f t="shared" si="47"/>
        <v>0</v>
      </c>
      <c r="GN48" s="2">
        <f t="shared" si="48"/>
        <v>0</v>
      </c>
      <c r="GO48" s="2">
        <f t="shared" si="49"/>
        <v>0</v>
      </c>
      <c r="GP48" s="2">
        <f t="shared" si="50"/>
        <v>0</v>
      </c>
      <c r="GQ48" s="2"/>
      <c r="GR48" s="2">
        <v>0</v>
      </c>
      <c r="GS48" s="2">
        <v>2</v>
      </c>
      <c r="GT48" s="2">
        <v>0</v>
      </c>
      <c r="GU48" s="2" t="s">
        <v>6</v>
      </c>
      <c r="GV48" s="2">
        <f t="shared" si="51"/>
        <v>0</v>
      </c>
      <c r="GW48" s="2">
        <v>1</v>
      </c>
      <c r="GX48" s="2">
        <f t="shared" si="52"/>
        <v>0</v>
      </c>
      <c r="GY48" s="2"/>
      <c r="GZ48" s="2"/>
      <c r="HA48" s="2">
        <v>0</v>
      </c>
      <c r="HB48" s="2">
        <v>0</v>
      </c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18</v>
      </c>
      <c r="B49">
        <v>1</v>
      </c>
      <c r="C49">
        <v>83</v>
      </c>
      <c r="E49" t="s">
        <v>76</v>
      </c>
      <c r="F49" t="s">
        <v>77</v>
      </c>
      <c r="G49" t="s">
        <v>78</v>
      </c>
      <c r="H49" t="s">
        <v>79</v>
      </c>
      <c r="I49">
        <f>I39*J49</f>
        <v>0</v>
      </c>
      <c r="J49">
        <v>1</v>
      </c>
      <c r="O49">
        <f t="shared" si="14"/>
        <v>0</v>
      </c>
      <c r="P49">
        <f t="shared" si="15"/>
        <v>0</v>
      </c>
      <c r="Q49">
        <f t="shared" si="16"/>
        <v>0</v>
      </c>
      <c r="R49">
        <f t="shared" si="17"/>
        <v>0</v>
      </c>
      <c r="S49">
        <f t="shared" si="18"/>
        <v>0</v>
      </c>
      <c r="T49">
        <f t="shared" si="19"/>
        <v>0</v>
      </c>
      <c r="U49">
        <f t="shared" si="20"/>
        <v>0</v>
      </c>
      <c r="V49">
        <f t="shared" si="21"/>
        <v>0</v>
      </c>
      <c r="W49">
        <f t="shared" si="22"/>
        <v>0</v>
      </c>
      <c r="X49">
        <f t="shared" si="23"/>
        <v>0</v>
      </c>
      <c r="Y49">
        <f t="shared" si="24"/>
        <v>0</v>
      </c>
      <c r="AA49">
        <v>34645224</v>
      </c>
      <c r="AB49">
        <f t="shared" si="25"/>
        <v>962.97</v>
      </c>
      <c r="AC49">
        <f t="shared" si="53"/>
        <v>962.97</v>
      </c>
      <c r="AD49">
        <f t="shared" si="54"/>
        <v>0</v>
      </c>
      <c r="AE49">
        <f t="shared" si="55"/>
        <v>0</v>
      </c>
      <c r="AF49">
        <f t="shared" si="56"/>
        <v>0</v>
      </c>
      <c r="AG49">
        <f t="shared" si="30"/>
        <v>0</v>
      </c>
      <c r="AH49">
        <f t="shared" si="57"/>
        <v>0</v>
      </c>
      <c r="AI49">
        <f t="shared" si="58"/>
        <v>0</v>
      </c>
      <c r="AJ49">
        <f t="shared" si="33"/>
        <v>0</v>
      </c>
      <c r="AK49">
        <v>962.97</v>
      </c>
      <c r="AL49">
        <v>962.97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1</v>
      </c>
      <c r="AW49">
        <v>1</v>
      </c>
      <c r="AZ49">
        <v>1</v>
      </c>
      <c r="BA49">
        <v>1</v>
      </c>
      <c r="BB49">
        <v>1</v>
      </c>
      <c r="BC49">
        <v>7.5</v>
      </c>
      <c r="BD49" t="s">
        <v>6</v>
      </c>
      <c r="BE49" t="s">
        <v>6</v>
      </c>
      <c r="BF49" t="s">
        <v>6</v>
      </c>
      <c r="BG49" t="s">
        <v>6</v>
      </c>
      <c r="BH49">
        <v>3</v>
      </c>
      <c r="BI49">
        <v>1</v>
      </c>
      <c r="BJ49" t="s">
        <v>80</v>
      </c>
      <c r="BM49">
        <v>500001</v>
      </c>
      <c r="BN49">
        <v>0</v>
      </c>
      <c r="BO49" t="s">
        <v>6</v>
      </c>
      <c r="BP49">
        <v>0</v>
      </c>
      <c r="BQ49">
        <v>20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6</v>
      </c>
      <c r="BZ49">
        <v>0</v>
      </c>
      <c r="CA49">
        <v>0</v>
      </c>
      <c r="CF49">
        <v>0</v>
      </c>
      <c r="CG49">
        <v>0</v>
      </c>
      <c r="CM49">
        <v>0</v>
      </c>
      <c r="CN49" t="s">
        <v>6</v>
      </c>
      <c r="CO49">
        <v>0</v>
      </c>
      <c r="CP49">
        <f t="shared" si="34"/>
        <v>0</v>
      </c>
      <c r="CQ49">
        <f t="shared" si="35"/>
        <v>7222.2750000000005</v>
      </c>
      <c r="CR49">
        <f t="shared" si="36"/>
        <v>0</v>
      </c>
      <c r="CS49">
        <f t="shared" si="37"/>
        <v>0</v>
      </c>
      <c r="CT49">
        <f t="shared" si="38"/>
        <v>0</v>
      </c>
      <c r="CU49">
        <f t="shared" si="39"/>
        <v>0</v>
      </c>
      <c r="CV49">
        <f t="shared" si="40"/>
        <v>0</v>
      </c>
      <c r="CW49">
        <f t="shared" si="41"/>
        <v>0</v>
      </c>
      <c r="CX49">
        <f t="shared" si="42"/>
        <v>0</v>
      </c>
      <c r="CY49">
        <f t="shared" si="43"/>
        <v>0</v>
      </c>
      <c r="CZ49">
        <f t="shared" si="44"/>
        <v>0</v>
      </c>
      <c r="DC49" t="s">
        <v>6</v>
      </c>
      <c r="DD49" t="s">
        <v>6</v>
      </c>
      <c r="DE49" t="s">
        <v>6</v>
      </c>
      <c r="DF49" t="s">
        <v>6</v>
      </c>
      <c r="DG49" t="s">
        <v>6</v>
      </c>
      <c r="DH49" t="s">
        <v>6</v>
      </c>
      <c r="DI49" t="s">
        <v>6</v>
      </c>
      <c r="DJ49" t="s">
        <v>6</v>
      </c>
      <c r="DK49" t="s">
        <v>6</v>
      </c>
      <c r="DL49" t="s">
        <v>6</v>
      </c>
      <c r="DM49" t="s">
        <v>6</v>
      </c>
      <c r="DN49">
        <v>0</v>
      </c>
      <c r="DO49">
        <v>0</v>
      </c>
      <c r="DP49">
        <v>1</v>
      </c>
      <c r="DQ49">
        <v>1</v>
      </c>
      <c r="DU49">
        <v>1010</v>
      </c>
      <c r="DV49" t="s">
        <v>79</v>
      </c>
      <c r="DW49" t="s">
        <v>79</v>
      </c>
      <c r="DX49">
        <v>1</v>
      </c>
      <c r="EE49">
        <v>32653291</v>
      </c>
      <c r="EF49">
        <v>20</v>
      </c>
      <c r="EG49" t="s">
        <v>60</v>
      </c>
      <c r="EH49">
        <v>0</v>
      </c>
      <c r="EI49" t="s">
        <v>6</v>
      </c>
      <c r="EJ49">
        <v>1</v>
      </c>
      <c r="EK49">
        <v>500001</v>
      </c>
      <c r="EL49" t="s">
        <v>61</v>
      </c>
      <c r="EM49" t="s">
        <v>62</v>
      </c>
      <c r="EO49" t="s">
        <v>6</v>
      </c>
      <c r="EQ49">
        <v>0</v>
      </c>
      <c r="ER49">
        <v>1046.71</v>
      </c>
      <c r="ES49">
        <v>962.97</v>
      </c>
      <c r="ET49">
        <v>0</v>
      </c>
      <c r="EU49">
        <v>0</v>
      </c>
      <c r="EV49">
        <v>0</v>
      </c>
      <c r="EW49">
        <v>0</v>
      </c>
      <c r="EX49">
        <v>0</v>
      </c>
      <c r="EZ49">
        <v>5</v>
      </c>
      <c r="FC49">
        <v>0</v>
      </c>
      <c r="FD49">
        <v>18</v>
      </c>
      <c r="FF49">
        <v>7222.3</v>
      </c>
      <c r="FQ49">
        <v>0</v>
      </c>
      <c r="FR49">
        <f t="shared" si="45"/>
        <v>0</v>
      </c>
      <c r="FS49">
        <v>0</v>
      </c>
      <c r="FX49">
        <v>0</v>
      </c>
      <c r="FY49">
        <v>0</v>
      </c>
      <c r="GA49" t="s">
        <v>81</v>
      </c>
      <c r="GD49">
        <v>0</v>
      </c>
      <c r="GF49">
        <v>2000834802</v>
      </c>
      <c r="GG49">
        <v>2</v>
      </c>
      <c r="GH49">
        <v>3</v>
      </c>
      <c r="GI49">
        <v>4</v>
      </c>
      <c r="GJ49">
        <v>0</v>
      </c>
      <c r="GK49">
        <f>ROUND(R49*(S12)/100,0)</f>
        <v>0</v>
      </c>
      <c r="GL49">
        <f t="shared" si="46"/>
        <v>0</v>
      </c>
      <c r="GM49">
        <f t="shared" si="47"/>
        <v>0</v>
      </c>
      <c r="GN49">
        <f t="shared" si="48"/>
        <v>0</v>
      </c>
      <c r="GO49">
        <f t="shared" si="49"/>
        <v>0</v>
      </c>
      <c r="GP49">
        <f t="shared" si="50"/>
        <v>0</v>
      </c>
      <c r="GR49">
        <v>1</v>
      </c>
      <c r="GS49">
        <v>1</v>
      </c>
      <c r="GT49">
        <v>0</v>
      </c>
      <c r="GU49" t="s">
        <v>6</v>
      </c>
      <c r="GV49">
        <f t="shared" si="51"/>
        <v>0</v>
      </c>
      <c r="GW49">
        <v>1</v>
      </c>
      <c r="GX49">
        <f t="shared" si="52"/>
        <v>0</v>
      </c>
      <c r="HA49">
        <v>0</v>
      </c>
      <c r="HB49">
        <v>0</v>
      </c>
      <c r="IK49">
        <v>0</v>
      </c>
    </row>
    <row r="50" spans="1:255" x14ac:dyDescent="0.2">
      <c r="A50" s="2">
        <v>18</v>
      </c>
      <c r="B50" s="2">
        <v>1</v>
      </c>
      <c r="C50" s="2">
        <v>66</v>
      </c>
      <c r="D50" s="2"/>
      <c r="E50" s="2" t="s">
        <v>82</v>
      </c>
      <c r="F50" s="2" t="s">
        <v>83</v>
      </c>
      <c r="G50" s="2" t="s">
        <v>84</v>
      </c>
      <c r="H50" s="2" t="s">
        <v>66</v>
      </c>
      <c r="I50" s="2">
        <f>I38*J50</f>
        <v>0</v>
      </c>
      <c r="J50" s="2">
        <v>0</v>
      </c>
      <c r="K50" s="2"/>
      <c r="L50" s="2"/>
      <c r="M50" s="2"/>
      <c r="N50" s="2"/>
      <c r="O50" s="2">
        <f t="shared" si="14"/>
        <v>0</v>
      </c>
      <c r="P50" s="2">
        <f t="shared" si="15"/>
        <v>0</v>
      </c>
      <c r="Q50" s="2">
        <f t="shared" si="16"/>
        <v>0</v>
      </c>
      <c r="R50" s="2">
        <f t="shared" si="17"/>
        <v>0</v>
      </c>
      <c r="S50" s="2">
        <f t="shared" si="18"/>
        <v>0</v>
      </c>
      <c r="T50" s="2">
        <f t="shared" si="19"/>
        <v>0</v>
      </c>
      <c r="U50" s="2">
        <f t="shared" si="20"/>
        <v>0</v>
      </c>
      <c r="V50" s="2">
        <f t="shared" si="21"/>
        <v>0</v>
      </c>
      <c r="W50" s="2">
        <f t="shared" si="22"/>
        <v>0</v>
      </c>
      <c r="X50" s="2">
        <f t="shared" si="23"/>
        <v>0</v>
      </c>
      <c r="Y50" s="2">
        <f t="shared" si="24"/>
        <v>0</v>
      </c>
      <c r="Z50" s="2"/>
      <c r="AA50" s="2">
        <v>34645223</v>
      </c>
      <c r="AB50" s="2">
        <f t="shared" si="25"/>
        <v>0</v>
      </c>
      <c r="AC50" s="2">
        <f t="shared" si="53"/>
        <v>0</v>
      </c>
      <c r="AD50" s="2">
        <f t="shared" si="54"/>
        <v>0</v>
      </c>
      <c r="AE50" s="2">
        <f t="shared" si="55"/>
        <v>0</v>
      </c>
      <c r="AF50" s="2">
        <f t="shared" si="56"/>
        <v>0</v>
      </c>
      <c r="AG50" s="2">
        <f t="shared" si="30"/>
        <v>0</v>
      </c>
      <c r="AH50" s="2">
        <f t="shared" si="57"/>
        <v>0</v>
      </c>
      <c r="AI50" s="2">
        <f t="shared" si="58"/>
        <v>0</v>
      </c>
      <c r="AJ50" s="2">
        <f t="shared" si="33"/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106</v>
      </c>
      <c r="AU50" s="2">
        <v>65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6</v>
      </c>
      <c r="BE50" s="2" t="s">
        <v>6</v>
      </c>
      <c r="BF50" s="2" t="s">
        <v>6</v>
      </c>
      <c r="BG50" s="2" t="s">
        <v>6</v>
      </c>
      <c r="BH50" s="2">
        <v>3</v>
      </c>
      <c r="BI50" s="2">
        <v>1</v>
      </c>
      <c r="BJ50" s="2" t="s">
        <v>6</v>
      </c>
      <c r="BK50" s="2"/>
      <c r="BL50" s="2"/>
      <c r="BM50" s="2">
        <v>0</v>
      </c>
      <c r="BN50" s="2">
        <v>0</v>
      </c>
      <c r="BO50" s="2" t="s">
        <v>6</v>
      </c>
      <c r="BP50" s="2">
        <v>0</v>
      </c>
      <c r="BQ50" s="2">
        <v>20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6</v>
      </c>
      <c r="BZ50" s="2">
        <v>106</v>
      </c>
      <c r="CA50" s="2">
        <v>65</v>
      </c>
      <c r="CB50" s="2"/>
      <c r="CC50" s="2"/>
      <c r="CD50" s="2"/>
      <c r="CE50" s="2"/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6</v>
      </c>
      <c r="CO50" s="2">
        <v>0</v>
      </c>
      <c r="CP50" s="2">
        <f t="shared" si="34"/>
        <v>0</v>
      </c>
      <c r="CQ50" s="2">
        <f t="shared" si="35"/>
        <v>0</v>
      </c>
      <c r="CR50" s="2">
        <f t="shared" si="36"/>
        <v>0</v>
      </c>
      <c r="CS50" s="2">
        <f t="shared" si="37"/>
        <v>0</v>
      </c>
      <c r="CT50" s="2">
        <f t="shared" si="38"/>
        <v>0</v>
      </c>
      <c r="CU50" s="2">
        <f t="shared" si="39"/>
        <v>0</v>
      </c>
      <c r="CV50" s="2">
        <f t="shared" si="40"/>
        <v>0</v>
      </c>
      <c r="CW50" s="2">
        <f t="shared" si="41"/>
        <v>0</v>
      </c>
      <c r="CX50" s="2">
        <f t="shared" si="42"/>
        <v>0</v>
      </c>
      <c r="CY50" s="2">
        <f t="shared" si="43"/>
        <v>0</v>
      </c>
      <c r="CZ50" s="2">
        <f t="shared" si="44"/>
        <v>0</v>
      </c>
      <c r="DA50" s="2"/>
      <c r="DB50" s="2"/>
      <c r="DC50" s="2" t="s">
        <v>6</v>
      </c>
      <c r="DD50" s="2" t="s">
        <v>6</v>
      </c>
      <c r="DE50" s="2" t="s">
        <v>6</v>
      </c>
      <c r="DF50" s="2" t="s">
        <v>6</v>
      </c>
      <c r="DG50" s="2" t="s">
        <v>6</v>
      </c>
      <c r="DH50" s="2" t="s">
        <v>6</v>
      </c>
      <c r="DI50" s="2" t="s">
        <v>6</v>
      </c>
      <c r="DJ50" s="2" t="s">
        <v>6</v>
      </c>
      <c r="DK50" s="2" t="s">
        <v>6</v>
      </c>
      <c r="DL50" s="2" t="s">
        <v>6</v>
      </c>
      <c r="DM50" s="2" t="s">
        <v>6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1009</v>
      </c>
      <c r="DV50" s="2" t="s">
        <v>66</v>
      </c>
      <c r="DW50" s="2" t="s">
        <v>66</v>
      </c>
      <c r="DX50" s="2">
        <v>1000</v>
      </c>
      <c r="DY50" s="2"/>
      <c r="DZ50" s="2"/>
      <c r="EA50" s="2"/>
      <c r="EB50" s="2"/>
      <c r="EC50" s="2"/>
      <c r="ED50" s="2"/>
      <c r="EE50" s="2">
        <v>32653299</v>
      </c>
      <c r="EF50" s="2">
        <v>20</v>
      </c>
      <c r="EG50" s="2" t="s">
        <v>60</v>
      </c>
      <c r="EH50" s="2">
        <v>0</v>
      </c>
      <c r="EI50" s="2" t="s">
        <v>6</v>
      </c>
      <c r="EJ50" s="2">
        <v>1</v>
      </c>
      <c r="EK50" s="2">
        <v>0</v>
      </c>
      <c r="EL50" s="2" t="s">
        <v>85</v>
      </c>
      <c r="EM50" s="2" t="s">
        <v>86</v>
      </c>
      <c r="EN50" s="2"/>
      <c r="EO50" s="2" t="s">
        <v>6</v>
      </c>
      <c r="EP50" s="2"/>
      <c r="EQ50" s="2">
        <v>0</v>
      </c>
      <c r="ER50" s="2">
        <v>0</v>
      </c>
      <c r="ES50" s="2">
        <v>0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5"/>
        <v>0</v>
      </c>
      <c r="FS50" s="2">
        <v>0</v>
      </c>
      <c r="FT50" s="2"/>
      <c r="FU50" s="2"/>
      <c r="FV50" s="2"/>
      <c r="FW50" s="2"/>
      <c r="FX50" s="2">
        <v>106</v>
      </c>
      <c r="FY50" s="2">
        <v>65</v>
      </c>
      <c r="FZ50" s="2"/>
      <c r="GA50" s="2" t="s">
        <v>6</v>
      </c>
      <c r="GB50" s="2"/>
      <c r="GC50" s="2"/>
      <c r="GD50" s="2">
        <v>0</v>
      </c>
      <c r="GE50" s="2"/>
      <c r="GF50" s="2">
        <v>1602794472</v>
      </c>
      <c r="GG50" s="2">
        <v>2</v>
      </c>
      <c r="GH50" s="2">
        <v>1</v>
      </c>
      <c r="GI50" s="2">
        <v>-2</v>
      </c>
      <c r="GJ50" s="2">
        <v>0</v>
      </c>
      <c r="GK50" s="2">
        <f>ROUND(R50*(R12)/100,0)</f>
        <v>0</v>
      </c>
      <c r="GL50" s="2">
        <f t="shared" si="46"/>
        <v>0</v>
      </c>
      <c r="GM50" s="2">
        <f t="shared" si="47"/>
        <v>0</v>
      </c>
      <c r="GN50" s="2">
        <f t="shared" si="48"/>
        <v>0</v>
      </c>
      <c r="GO50" s="2">
        <f t="shared" si="49"/>
        <v>0</v>
      </c>
      <c r="GP50" s="2">
        <f t="shared" si="50"/>
        <v>0</v>
      </c>
      <c r="GQ50" s="2"/>
      <c r="GR50" s="2">
        <v>0</v>
      </c>
      <c r="GS50" s="2">
        <v>3</v>
      </c>
      <c r="GT50" s="2">
        <v>0</v>
      </c>
      <c r="GU50" s="2" t="s">
        <v>6</v>
      </c>
      <c r="GV50" s="2">
        <f t="shared" si="51"/>
        <v>0</v>
      </c>
      <c r="GW50" s="2">
        <v>1</v>
      </c>
      <c r="GX50" s="2">
        <f t="shared" si="52"/>
        <v>0</v>
      </c>
      <c r="GY50" s="2"/>
      <c r="GZ50" s="2"/>
      <c r="HA50" s="2">
        <v>0</v>
      </c>
      <c r="HB50" s="2">
        <v>0</v>
      </c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18</v>
      </c>
      <c r="B51">
        <v>1</v>
      </c>
      <c r="C51">
        <v>84</v>
      </c>
      <c r="E51" t="s">
        <v>82</v>
      </c>
      <c r="F51" t="s">
        <v>83</v>
      </c>
      <c r="G51" t="s">
        <v>84</v>
      </c>
      <c r="H51" t="s">
        <v>66</v>
      </c>
      <c r="I51">
        <f>I39*J51</f>
        <v>0</v>
      </c>
      <c r="J51">
        <v>0</v>
      </c>
      <c r="O51">
        <f t="shared" si="14"/>
        <v>0</v>
      </c>
      <c r="P51">
        <f t="shared" si="15"/>
        <v>0</v>
      </c>
      <c r="Q51">
        <f t="shared" si="16"/>
        <v>0</v>
      </c>
      <c r="R51">
        <f t="shared" si="17"/>
        <v>0</v>
      </c>
      <c r="S51">
        <f t="shared" si="18"/>
        <v>0</v>
      </c>
      <c r="T51">
        <f t="shared" si="19"/>
        <v>0</v>
      </c>
      <c r="U51">
        <f t="shared" si="20"/>
        <v>0</v>
      </c>
      <c r="V51">
        <f t="shared" si="21"/>
        <v>0</v>
      </c>
      <c r="W51">
        <f t="shared" si="22"/>
        <v>0</v>
      </c>
      <c r="X51">
        <f t="shared" si="23"/>
        <v>0</v>
      </c>
      <c r="Y51">
        <f t="shared" si="24"/>
        <v>0</v>
      </c>
      <c r="AA51">
        <v>34645224</v>
      </c>
      <c r="AB51">
        <f t="shared" si="25"/>
        <v>0</v>
      </c>
      <c r="AC51">
        <f t="shared" si="53"/>
        <v>0</v>
      </c>
      <c r="AD51">
        <f t="shared" si="54"/>
        <v>0</v>
      </c>
      <c r="AE51">
        <f t="shared" si="55"/>
        <v>0</v>
      </c>
      <c r="AF51">
        <f t="shared" si="56"/>
        <v>0</v>
      </c>
      <c r="AG51">
        <f t="shared" si="30"/>
        <v>0</v>
      </c>
      <c r="AH51">
        <f t="shared" si="57"/>
        <v>0</v>
      </c>
      <c r="AI51">
        <f t="shared" si="58"/>
        <v>0</v>
      </c>
      <c r="AJ51">
        <f t="shared" si="33"/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90</v>
      </c>
      <c r="AU51">
        <v>52</v>
      </c>
      <c r="AV51">
        <v>1</v>
      </c>
      <c r="AW51">
        <v>1</v>
      </c>
      <c r="AZ51">
        <v>1</v>
      </c>
      <c r="BA51">
        <v>1</v>
      </c>
      <c r="BB51">
        <v>1</v>
      </c>
      <c r="BC51">
        <v>7.5</v>
      </c>
      <c r="BD51" t="s">
        <v>6</v>
      </c>
      <c r="BE51" t="s">
        <v>6</v>
      </c>
      <c r="BF51" t="s">
        <v>6</v>
      </c>
      <c r="BG51" t="s">
        <v>6</v>
      </c>
      <c r="BH51">
        <v>3</v>
      </c>
      <c r="BI51">
        <v>1</v>
      </c>
      <c r="BJ51" t="s">
        <v>6</v>
      </c>
      <c r="BM51">
        <v>0</v>
      </c>
      <c r="BN51">
        <v>0</v>
      </c>
      <c r="BO51" t="s">
        <v>6</v>
      </c>
      <c r="BP51">
        <v>0</v>
      </c>
      <c r="BQ51">
        <v>20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6</v>
      </c>
      <c r="BZ51">
        <v>106</v>
      </c>
      <c r="CA51">
        <v>65</v>
      </c>
      <c r="CF51">
        <v>0</v>
      </c>
      <c r="CG51">
        <v>0</v>
      </c>
      <c r="CM51">
        <v>0</v>
      </c>
      <c r="CN51" t="s">
        <v>6</v>
      </c>
      <c r="CO51">
        <v>0</v>
      </c>
      <c r="CP51">
        <f t="shared" si="34"/>
        <v>0</v>
      </c>
      <c r="CQ51">
        <f t="shared" si="35"/>
        <v>0</v>
      </c>
      <c r="CR51">
        <f t="shared" si="36"/>
        <v>0</v>
      </c>
      <c r="CS51">
        <f t="shared" si="37"/>
        <v>0</v>
      </c>
      <c r="CT51">
        <f t="shared" si="38"/>
        <v>0</v>
      </c>
      <c r="CU51">
        <f t="shared" si="39"/>
        <v>0</v>
      </c>
      <c r="CV51">
        <f t="shared" si="40"/>
        <v>0</v>
      </c>
      <c r="CW51">
        <f t="shared" si="41"/>
        <v>0</v>
      </c>
      <c r="CX51">
        <f t="shared" si="42"/>
        <v>0</v>
      </c>
      <c r="CY51">
        <f t="shared" si="43"/>
        <v>0</v>
      </c>
      <c r="CZ51">
        <f t="shared" si="44"/>
        <v>0</v>
      </c>
      <c r="DC51" t="s">
        <v>6</v>
      </c>
      <c r="DD51" t="s">
        <v>6</v>
      </c>
      <c r="DE51" t="s">
        <v>6</v>
      </c>
      <c r="DF51" t="s">
        <v>6</v>
      </c>
      <c r="DG51" t="s">
        <v>6</v>
      </c>
      <c r="DH51" t="s">
        <v>6</v>
      </c>
      <c r="DI51" t="s">
        <v>6</v>
      </c>
      <c r="DJ51" t="s">
        <v>6</v>
      </c>
      <c r="DK51" t="s">
        <v>6</v>
      </c>
      <c r="DL51" t="s">
        <v>6</v>
      </c>
      <c r="DM51" t="s">
        <v>6</v>
      </c>
      <c r="DN51">
        <v>0</v>
      </c>
      <c r="DO51">
        <v>0</v>
      </c>
      <c r="DP51">
        <v>1</v>
      </c>
      <c r="DQ51">
        <v>1</v>
      </c>
      <c r="DU51">
        <v>1009</v>
      </c>
      <c r="DV51" t="s">
        <v>66</v>
      </c>
      <c r="DW51" t="s">
        <v>66</v>
      </c>
      <c r="DX51">
        <v>1000</v>
      </c>
      <c r="EE51">
        <v>32653299</v>
      </c>
      <c r="EF51">
        <v>20</v>
      </c>
      <c r="EG51" t="s">
        <v>60</v>
      </c>
      <c r="EH51">
        <v>0</v>
      </c>
      <c r="EI51" t="s">
        <v>6</v>
      </c>
      <c r="EJ51">
        <v>1</v>
      </c>
      <c r="EK51">
        <v>0</v>
      </c>
      <c r="EL51" t="s">
        <v>85</v>
      </c>
      <c r="EM51" t="s">
        <v>86</v>
      </c>
      <c r="EO51" t="s">
        <v>6</v>
      </c>
      <c r="EQ51">
        <v>0</v>
      </c>
      <c r="ER51">
        <v>0</v>
      </c>
      <c r="ES51">
        <v>0</v>
      </c>
      <c r="ET51">
        <v>0</v>
      </c>
      <c r="EU51">
        <v>0</v>
      </c>
      <c r="EV51">
        <v>0</v>
      </c>
      <c r="EW51">
        <v>0</v>
      </c>
      <c r="EX51">
        <v>0</v>
      </c>
      <c r="FQ51">
        <v>0</v>
      </c>
      <c r="FR51">
        <f t="shared" si="45"/>
        <v>0</v>
      </c>
      <c r="FS51">
        <v>0</v>
      </c>
      <c r="FV51" t="s">
        <v>22</v>
      </c>
      <c r="FW51" t="s">
        <v>23</v>
      </c>
      <c r="FX51">
        <v>106</v>
      </c>
      <c r="FY51">
        <v>65</v>
      </c>
      <c r="GA51" t="s">
        <v>6</v>
      </c>
      <c r="GD51">
        <v>0</v>
      </c>
      <c r="GF51">
        <v>1602794472</v>
      </c>
      <c r="GG51">
        <v>2</v>
      </c>
      <c r="GH51">
        <v>1</v>
      </c>
      <c r="GI51">
        <v>4</v>
      </c>
      <c r="GJ51">
        <v>0</v>
      </c>
      <c r="GK51">
        <f>ROUND(R51*(S12)/100,0)</f>
        <v>0</v>
      </c>
      <c r="GL51">
        <f t="shared" si="46"/>
        <v>0</v>
      </c>
      <c r="GM51">
        <f t="shared" si="47"/>
        <v>0</v>
      </c>
      <c r="GN51">
        <f t="shared" si="48"/>
        <v>0</v>
      </c>
      <c r="GO51">
        <f t="shared" si="49"/>
        <v>0</v>
      </c>
      <c r="GP51">
        <f t="shared" si="50"/>
        <v>0</v>
      </c>
      <c r="GR51">
        <v>0</v>
      </c>
      <c r="GS51">
        <v>3</v>
      </c>
      <c r="GT51">
        <v>0</v>
      </c>
      <c r="GU51" t="s">
        <v>6</v>
      </c>
      <c r="GV51">
        <f t="shared" si="51"/>
        <v>0</v>
      </c>
      <c r="GW51">
        <v>1</v>
      </c>
      <c r="GX51">
        <f t="shared" si="52"/>
        <v>0</v>
      </c>
      <c r="HA51">
        <v>0</v>
      </c>
      <c r="HB51">
        <v>0</v>
      </c>
      <c r="IK51">
        <v>0</v>
      </c>
    </row>
    <row r="52" spans="1:255" x14ac:dyDescent="0.2">
      <c r="A52" s="2">
        <v>18</v>
      </c>
      <c r="B52" s="2">
        <v>1</v>
      </c>
      <c r="C52" s="2">
        <v>67</v>
      </c>
      <c r="D52" s="2"/>
      <c r="E52" s="2" t="s">
        <v>87</v>
      </c>
      <c r="F52" s="2" t="s">
        <v>88</v>
      </c>
      <c r="G52" s="2" t="s">
        <v>89</v>
      </c>
      <c r="H52" s="2" t="s">
        <v>58</v>
      </c>
      <c r="I52" s="2">
        <f>I38*J52</f>
        <v>0</v>
      </c>
      <c r="J52" s="2">
        <v>0</v>
      </c>
      <c r="K52" s="2"/>
      <c r="L52" s="2"/>
      <c r="M52" s="2"/>
      <c r="N52" s="2"/>
      <c r="O52" s="2">
        <f t="shared" si="14"/>
        <v>0</v>
      </c>
      <c r="P52" s="2">
        <f t="shared" si="15"/>
        <v>0</v>
      </c>
      <c r="Q52" s="2">
        <f t="shared" si="16"/>
        <v>0</v>
      </c>
      <c r="R52" s="2">
        <f t="shared" si="17"/>
        <v>0</v>
      </c>
      <c r="S52" s="2">
        <f t="shared" si="18"/>
        <v>0</v>
      </c>
      <c r="T52" s="2">
        <f t="shared" si="19"/>
        <v>0</v>
      </c>
      <c r="U52" s="2">
        <f t="shared" si="20"/>
        <v>0</v>
      </c>
      <c r="V52" s="2">
        <f t="shared" si="21"/>
        <v>0</v>
      </c>
      <c r="W52" s="2">
        <f t="shared" si="22"/>
        <v>0</v>
      </c>
      <c r="X52" s="2">
        <f t="shared" si="23"/>
        <v>0</v>
      </c>
      <c r="Y52" s="2">
        <f t="shared" si="24"/>
        <v>0</v>
      </c>
      <c r="Z52" s="2"/>
      <c r="AA52" s="2">
        <v>34645223</v>
      </c>
      <c r="AB52" s="2">
        <f t="shared" si="25"/>
        <v>0</v>
      </c>
      <c r="AC52" s="2">
        <f t="shared" si="53"/>
        <v>0</v>
      </c>
      <c r="AD52" s="2">
        <f t="shared" si="54"/>
        <v>0</v>
      </c>
      <c r="AE52" s="2">
        <f t="shared" si="55"/>
        <v>0</v>
      </c>
      <c r="AF52" s="2">
        <f t="shared" si="56"/>
        <v>0</v>
      </c>
      <c r="AG52" s="2">
        <f t="shared" si="30"/>
        <v>0</v>
      </c>
      <c r="AH52" s="2">
        <f t="shared" si="57"/>
        <v>0</v>
      </c>
      <c r="AI52" s="2">
        <f t="shared" si="58"/>
        <v>0</v>
      </c>
      <c r="AJ52" s="2">
        <f t="shared" si="33"/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106</v>
      </c>
      <c r="AU52" s="2">
        <v>65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1</v>
      </c>
      <c r="BD52" s="2" t="s">
        <v>6</v>
      </c>
      <c r="BE52" s="2" t="s">
        <v>6</v>
      </c>
      <c r="BF52" s="2" t="s">
        <v>6</v>
      </c>
      <c r="BG52" s="2" t="s">
        <v>6</v>
      </c>
      <c r="BH52" s="2">
        <v>3</v>
      </c>
      <c r="BI52" s="2">
        <v>1</v>
      </c>
      <c r="BJ52" s="2" t="s">
        <v>6</v>
      </c>
      <c r="BK52" s="2"/>
      <c r="BL52" s="2"/>
      <c r="BM52" s="2">
        <v>0</v>
      </c>
      <c r="BN52" s="2">
        <v>0</v>
      </c>
      <c r="BO52" s="2" t="s">
        <v>6</v>
      </c>
      <c r="BP52" s="2">
        <v>0</v>
      </c>
      <c r="BQ52" s="2">
        <v>20</v>
      </c>
      <c r="BR52" s="2">
        <v>0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6</v>
      </c>
      <c r="BZ52" s="2">
        <v>106</v>
      </c>
      <c r="CA52" s="2">
        <v>65</v>
      </c>
      <c r="CB52" s="2"/>
      <c r="CC52" s="2"/>
      <c r="CD52" s="2"/>
      <c r="CE52" s="2"/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6</v>
      </c>
      <c r="CO52" s="2">
        <v>0</v>
      </c>
      <c r="CP52" s="2">
        <f t="shared" si="34"/>
        <v>0</v>
      </c>
      <c r="CQ52" s="2">
        <f t="shared" si="35"/>
        <v>0</v>
      </c>
      <c r="CR52" s="2">
        <f t="shared" si="36"/>
        <v>0</v>
      </c>
      <c r="CS52" s="2">
        <f t="shared" si="37"/>
        <v>0</v>
      </c>
      <c r="CT52" s="2">
        <f t="shared" si="38"/>
        <v>0</v>
      </c>
      <c r="CU52" s="2">
        <f t="shared" si="39"/>
        <v>0</v>
      </c>
      <c r="CV52" s="2">
        <f t="shared" si="40"/>
        <v>0</v>
      </c>
      <c r="CW52" s="2">
        <f t="shared" si="41"/>
        <v>0</v>
      </c>
      <c r="CX52" s="2">
        <f t="shared" si="42"/>
        <v>0</v>
      </c>
      <c r="CY52" s="2">
        <f t="shared" si="43"/>
        <v>0</v>
      </c>
      <c r="CZ52" s="2">
        <f t="shared" si="44"/>
        <v>0</v>
      </c>
      <c r="DA52" s="2"/>
      <c r="DB52" s="2"/>
      <c r="DC52" s="2" t="s">
        <v>6</v>
      </c>
      <c r="DD52" s="2" t="s">
        <v>6</v>
      </c>
      <c r="DE52" s="2" t="s">
        <v>6</v>
      </c>
      <c r="DF52" s="2" t="s">
        <v>6</v>
      </c>
      <c r="DG52" s="2" t="s">
        <v>6</v>
      </c>
      <c r="DH52" s="2" t="s">
        <v>6</v>
      </c>
      <c r="DI52" s="2" t="s">
        <v>6</v>
      </c>
      <c r="DJ52" s="2" t="s">
        <v>6</v>
      </c>
      <c r="DK52" s="2" t="s">
        <v>6</v>
      </c>
      <c r="DL52" s="2" t="s">
        <v>6</v>
      </c>
      <c r="DM52" s="2" t="s">
        <v>6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1009</v>
      </c>
      <c r="DV52" s="2" t="s">
        <v>58</v>
      </c>
      <c r="DW52" s="2" t="s">
        <v>58</v>
      </c>
      <c r="DX52" s="2">
        <v>1</v>
      </c>
      <c r="DY52" s="2"/>
      <c r="DZ52" s="2"/>
      <c r="EA52" s="2"/>
      <c r="EB52" s="2"/>
      <c r="EC52" s="2"/>
      <c r="ED52" s="2"/>
      <c r="EE52" s="2">
        <v>32653299</v>
      </c>
      <c r="EF52" s="2">
        <v>20</v>
      </c>
      <c r="EG52" s="2" t="s">
        <v>60</v>
      </c>
      <c r="EH52" s="2">
        <v>0</v>
      </c>
      <c r="EI52" s="2" t="s">
        <v>6</v>
      </c>
      <c r="EJ52" s="2">
        <v>1</v>
      </c>
      <c r="EK52" s="2">
        <v>0</v>
      </c>
      <c r="EL52" s="2" t="s">
        <v>85</v>
      </c>
      <c r="EM52" s="2" t="s">
        <v>86</v>
      </c>
      <c r="EN52" s="2"/>
      <c r="EO52" s="2" t="s">
        <v>6</v>
      </c>
      <c r="EP52" s="2"/>
      <c r="EQ52" s="2">
        <v>0</v>
      </c>
      <c r="ER52" s="2">
        <v>0</v>
      </c>
      <c r="ES52" s="2">
        <v>0</v>
      </c>
      <c r="ET52" s="2">
        <v>0</v>
      </c>
      <c r="EU52" s="2">
        <v>0</v>
      </c>
      <c r="EV52" s="2">
        <v>0</v>
      </c>
      <c r="EW52" s="2">
        <v>0</v>
      </c>
      <c r="EX52" s="2">
        <v>0</v>
      </c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45"/>
        <v>0</v>
      </c>
      <c r="FS52" s="2">
        <v>0</v>
      </c>
      <c r="FT52" s="2"/>
      <c r="FU52" s="2"/>
      <c r="FV52" s="2"/>
      <c r="FW52" s="2"/>
      <c r="FX52" s="2">
        <v>106</v>
      </c>
      <c r="FY52" s="2">
        <v>65</v>
      </c>
      <c r="FZ52" s="2"/>
      <c r="GA52" s="2" t="s">
        <v>6</v>
      </c>
      <c r="GB52" s="2"/>
      <c r="GC52" s="2"/>
      <c r="GD52" s="2">
        <v>0</v>
      </c>
      <c r="GE52" s="2"/>
      <c r="GF52" s="2">
        <v>-1111733769</v>
      </c>
      <c r="GG52" s="2">
        <v>2</v>
      </c>
      <c r="GH52" s="2">
        <v>1</v>
      </c>
      <c r="GI52" s="2">
        <v>-2</v>
      </c>
      <c r="GJ52" s="2">
        <v>0</v>
      </c>
      <c r="GK52" s="2">
        <f>ROUND(R52*(R12)/100,0)</f>
        <v>0</v>
      </c>
      <c r="GL52" s="2">
        <f t="shared" si="46"/>
        <v>0</v>
      </c>
      <c r="GM52" s="2">
        <f t="shared" si="47"/>
        <v>0</v>
      </c>
      <c r="GN52" s="2">
        <f t="shared" si="48"/>
        <v>0</v>
      </c>
      <c r="GO52" s="2">
        <f t="shared" si="49"/>
        <v>0</v>
      </c>
      <c r="GP52" s="2">
        <f t="shared" si="50"/>
        <v>0</v>
      </c>
      <c r="GQ52" s="2"/>
      <c r="GR52" s="2">
        <v>0</v>
      </c>
      <c r="GS52" s="2">
        <v>3</v>
      </c>
      <c r="GT52" s="2">
        <v>0</v>
      </c>
      <c r="GU52" s="2" t="s">
        <v>6</v>
      </c>
      <c r="GV52" s="2">
        <f t="shared" si="51"/>
        <v>0</v>
      </c>
      <c r="GW52" s="2">
        <v>1</v>
      </c>
      <c r="GX52" s="2">
        <f t="shared" si="52"/>
        <v>0</v>
      </c>
      <c r="GY52" s="2"/>
      <c r="GZ52" s="2"/>
      <c r="HA52" s="2">
        <v>0</v>
      </c>
      <c r="HB52" s="2">
        <v>0</v>
      </c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>
        <v>0</v>
      </c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x14ac:dyDescent="0.2">
      <c r="A53">
        <v>18</v>
      </c>
      <c r="B53">
        <v>1</v>
      </c>
      <c r="C53">
        <v>85</v>
      </c>
      <c r="E53" t="s">
        <v>87</v>
      </c>
      <c r="F53" t="s">
        <v>88</v>
      </c>
      <c r="G53" t="s">
        <v>89</v>
      </c>
      <c r="H53" t="s">
        <v>58</v>
      </c>
      <c r="I53">
        <f>I39*J53</f>
        <v>0</v>
      </c>
      <c r="J53">
        <v>0</v>
      </c>
      <c r="O53">
        <f t="shared" si="14"/>
        <v>0</v>
      </c>
      <c r="P53">
        <f t="shared" si="15"/>
        <v>0</v>
      </c>
      <c r="Q53">
        <f t="shared" si="16"/>
        <v>0</v>
      </c>
      <c r="R53">
        <f t="shared" si="17"/>
        <v>0</v>
      </c>
      <c r="S53">
        <f t="shared" si="18"/>
        <v>0</v>
      </c>
      <c r="T53">
        <f t="shared" si="19"/>
        <v>0</v>
      </c>
      <c r="U53">
        <f t="shared" si="20"/>
        <v>0</v>
      </c>
      <c r="V53">
        <f t="shared" si="21"/>
        <v>0</v>
      </c>
      <c r="W53">
        <f t="shared" si="22"/>
        <v>0</v>
      </c>
      <c r="X53">
        <f t="shared" si="23"/>
        <v>0</v>
      </c>
      <c r="Y53">
        <f t="shared" si="24"/>
        <v>0</v>
      </c>
      <c r="AA53">
        <v>34645224</v>
      </c>
      <c r="AB53">
        <f t="shared" si="25"/>
        <v>0</v>
      </c>
      <c r="AC53">
        <f t="shared" si="53"/>
        <v>0</v>
      </c>
      <c r="AD53">
        <f t="shared" si="54"/>
        <v>0</v>
      </c>
      <c r="AE53">
        <f t="shared" si="55"/>
        <v>0</v>
      </c>
      <c r="AF53">
        <f t="shared" si="56"/>
        <v>0</v>
      </c>
      <c r="AG53">
        <f t="shared" si="30"/>
        <v>0</v>
      </c>
      <c r="AH53">
        <f t="shared" si="57"/>
        <v>0</v>
      </c>
      <c r="AI53">
        <f t="shared" si="58"/>
        <v>0</v>
      </c>
      <c r="AJ53">
        <f t="shared" si="33"/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90</v>
      </c>
      <c r="AU53">
        <v>52</v>
      </c>
      <c r="AV53">
        <v>1</v>
      </c>
      <c r="AW53">
        <v>1</v>
      </c>
      <c r="AZ53">
        <v>1</v>
      </c>
      <c r="BA53">
        <v>1</v>
      </c>
      <c r="BB53">
        <v>1</v>
      </c>
      <c r="BC53">
        <v>7.5</v>
      </c>
      <c r="BD53" t="s">
        <v>6</v>
      </c>
      <c r="BE53" t="s">
        <v>6</v>
      </c>
      <c r="BF53" t="s">
        <v>6</v>
      </c>
      <c r="BG53" t="s">
        <v>6</v>
      </c>
      <c r="BH53">
        <v>3</v>
      </c>
      <c r="BI53">
        <v>1</v>
      </c>
      <c r="BJ53" t="s">
        <v>6</v>
      </c>
      <c r="BM53">
        <v>0</v>
      </c>
      <c r="BN53">
        <v>0</v>
      </c>
      <c r="BO53" t="s">
        <v>6</v>
      </c>
      <c r="BP53">
        <v>0</v>
      </c>
      <c r="BQ53">
        <v>20</v>
      </c>
      <c r="BR53">
        <v>0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6</v>
      </c>
      <c r="BZ53">
        <v>106</v>
      </c>
      <c r="CA53">
        <v>65</v>
      </c>
      <c r="CF53">
        <v>0</v>
      </c>
      <c r="CG53">
        <v>0</v>
      </c>
      <c r="CM53">
        <v>0</v>
      </c>
      <c r="CN53" t="s">
        <v>6</v>
      </c>
      <c r="CO53">
        <v>0</v>
      </c>
      <c r="CP53">
        <f t="shared" si="34"/>
        <v>0</v>
      </c>
      <c r="CQ53">
        <f t="shared" si="35"/>
        <v>0</v>
      </c>
      <c r="CR53">
        <f t="shared" si="36"/>
        <v>0</v>
      </c>
      <c r="CS53">
        <f t="shared" si="37"/>
        <v>0</v>
      </c>
      <c r="CT53">
        <f t="shared" si="38"/>
        <v>0</v>
      </c>
      <c r="CU53">
        <f t="shared" si="39"/>
        <v>0</v>
      </c>
      <c r="CV53">
        <f t="shared" si="40"/>
        <v>0</v>
      </c>
      <c r="CW53">
        <f t="shared" si="41"/>
        <v>0</v>
      </c>
      <c r="CX53">
        <f t="shared" si="42"/>
        <v>0</v>
      </c>
      <c r="CY53">
        <f t="shared" si="43"/>
        <v>0</v>
      </c>
      <c r="CZ53">
        <f t="shared" si="44"/>
        <v>0</v>
      </c>
      <c r="DC53" t="s">
        <v>6</v>
      </c>
      <c r="DD53" t="s">
        <v>6</v>
      </c>
      <c r="DE53" t="s">
        <v>6</v>
      </c>
      <c r="DF53" t="s">
        <v>6</v>
      </c>
      <c r="DG53" t="s">
        <v>6</v>
      </c>
      <c r="DH53" t="s">
        <v>6</v>
      </c>
      <c r="DI53" t="s">
        <v>6</v>
      </c>
      <c r="DJ53" t="s">
        <v>6</v>
      </c>
      <c r="DK53" t="s">
        <v>6</v>
      </c>
      <c r="DL53" t="s">
        <v>6</v>
      </c>
      <c r="DM53" t="s">
        <v>6</v>
      </c>
      <c r="DN53">
        <v>0</v>
      </c>
      <c r="DO53">
        <v>0</v>
      </c>
      <c r="DP53">
        <v>1</v>
      </c>
      <c r="DQ53">
        <v>1</v>
      </c>
      <c r="DU53">
        <v>1009</v>
      </c>
      <c r="DV53" t="s">
        <v>58</v>
      </c>
      <c r="DW53" t="s">
        <v>58</v>
      </c>
      <c r="DX53">
        <v>1</v>
      </c>
      <c r="EE53">
        <v>32653299</v>
      </c>
      <c r="EF53">
        <v>20</v>
      </c>
      <c r="EG53" t="s">
        <v>60</v>
      </c>
      <c r="EH53">
        <v>0</v>
      </c>
      <c r="EI53" t="s">
        <v>6</v>
      </c>
      <c r="EJ53">
        <v>1</v>
      </c>
      <c r="EK53">
        <v>0</v>
      </c>
      <c r="EL53" t="s">
        <v>85</v>
      </c>
      <c r="EM53" t="s">
        <v>86</v>
      </c>
      <c r="EO53" t="s">
        <v>6</v>
      </c>
      <c r="EQ53">
        <v>0</v>
      </c>
      <c r="ER53">
        <v>0</v>
      </c>
      <c r="ES53">
        <v>0</v>
      </c>
      <c r="ET53">
        <v>0</v>
      </c>
      <c r="EU53">
        <v>0</v>
      </c>
      <c r="EV53">
        <v>0</v>
      </c>
      <c r="EW53">
        <v>0</v>
      </c>
      <c r="EX53">
        <v>0</v>
      </c>
      <c r="FQ53">
        <v>0</v>
      </c>
      <c r="FR53">
        <f t="shared" si="45"/>
        <v>0</v>
      </c>
      <c r="FS53">
        <v>0</v>
      </c>
      <c r="FV53" t="s">
        <v>22</v>
      </c>
      <c r="FW53" t="s">
        <v>23</v>
      </c>
      <c r="FX53">
        <v>106</v>
      </c>
      <c r="FY53">
        <v>65</v>
      </c>
      <c r="GA53" t="s">
        <v>6</v>
      </c>
      <c r="GD53">
        <v>0</v>
      </c>
      <c r="GF53">
        <v>-1111733769</v>
      </c>
      <c r="GG53">
        <v>2</v>
      </c>
      <c r="GH53">
        <v>1</v>
      </c>
      <c r="GI53">
        <v>4</v>
      </c>
      <c r="GJ53">
        <v>0</v>
      </c>
      <c r="GK53">
        <f>ROUND(R53*(S12)/100,0)</f>
        <v>0</v>
      </c>
      <c r="GL53">
        <f t="shared" si="46"/>
        <v>0</v>
      </c>
      <c r="GM53">
        <f t="shared" si="47"/>
        <v>0</v>
      </c>
      <c r="GN53">
        <f t="shared" si="48"/>
        <v>0</v>
      </c>
      <c r="GO53">
        <f t="shared" si="49"/>
        <v>0</v>
      </c>
      <c r="GP53">
        <f t="shared" si="50"/>
        <v>0</v>
      </c>
      <c r="GR53">
        <v>0</v>
      </c>
      <c r="GS53">
        <v>3</v>
      </c>
      <c r="GT53">
        <v>0</v>
      </c>
      <c r="GU53" t="s">
        <v>6</v>
      </c>
      <c r="GV53">
        <f t="shared" si="51"/>
        <v>0</v>
      </c>
      <c r="GW53">
        <v>1</v>
      </c>
      <c r="GX53">
        <f t="shared" si="52"/>
        <v>0</v>
      </c>
      <c r="HA53">
        <v>0</v>
      </c>
      <c r="HB53">
        <v>0</v>
      </c>
      <c r="IK53">
        <v>0</v>
      </c>
    </row>
    <row r="54" spans="1:255" x14ac:dyDescent="0.2">
      <c r="A54" s="2">
        <v>18</v>
      </c>
      <c r="B54" s="2">
        <v>1</v>
      </c>
      <c r="C54" s="2">
        <v>68</v>
      </c>
      <c r="D54" s="2"/>
      <c r="E54" s="2" t="s">
        <v>90</v>
      </c>
      <c r="F54" s="2" t="s">
        <v>91</v>
      </c>
      <c r="G54" s="2" t="s">
        <v>92</v>
      </c>
      <c r="H54" s="2" t="s">
        <v>66</v>
      </c>
      <c r="I54" s="2">
        <f>I38*J54</f>
        <v>0</v>
      </c>
      <c r="J54" s="2">
        <v>0</v>
      </c>
      <c r="K54" s="2"/>
      <c r="L54" s="2"/>
      <c r="M54" s="2"/>
      <c r="N54" s="2"/>
      <c r="O54" s="2">
        <f t="shared" si="14"/>
        <v>0</v>
      </c>
      <c r="P54" s="2">
        <f t="shared" si="15"/>
        <v>0</v>
      </c>
      <c r="Q54" s="2">
        <f t="shared" si="16"/>
        <v>0</v>
      </c>
      <c r="R54" s="2">
        <f t="shared" si="17"/>
        <v>0</v>
      </c>
      <c r="S54" s="2">
        <f t="shared" si="18"/>
        <v>0</v>
      </c>
      <c r="T54" s="2">
        <f t="shared" si="19"/>
        <v>0</v>
      </c>
      <c r="U54" s="2">
        <f t="shared" si="20"/>
        <v>0</v>
      </c>
      <c r="V54" s="2">
        <f t="shared" si="21"/>
        <v>0</v>
      </c>
      <c r="W54" s="2">
        <f t="shared" si="22"/>
        <v>0</v>
      </c>
      <c r="X54" s="2">
        <f t="shared" si="23"/>
        <v>0</v>
      </c>
      <c r="Y54" s="2">
        <f t="shared" si="24"/>
        <v>0</v>
      </c>
      <c r="Z54" s="2"/>
      <c r="AA54" s="2">
        <v>34645223</v>
      </c>
      <c r="AB54" s="2">
        <f t="shared" si="25"/>
        <v>0</v>
      </c>
      <c r="AC54" s="2">
        <f t="shared" si="53"/>
        <v>0</v>
      </c>
      <c r="AD54" s="2">
        <f t="shared" si="54"/>
        <v>0</v>
      </c>
      <c r="AE54" s="2">
        <f t="shared" si="55"/>
        <v>0</v>
      </c>
      <c r="AF54" s="2">
        <f t="shared" si="56"/>
        <v>0</v>
      </c>
      <c r="AG54" s="2">
        <f t="shared" si="30"/>
        <v>0</v>
      </c>
      <c r="AH54" s="2">
        <f t="shared" si="57"/>
        <v>0</v>
      </c>
      <c r="AI54" s="2">
        <f t="shared" si="58"/>
        <v>0</v>
      </c>
      <c r="AJ54" s="2">
        <f t="shared" si="33"/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106</v>
      </c>
      <c r="AU54" s="2">
        <v>65</v>
      </c>
      <c r="AV54" s="2">
        <v>1</v>
      </c>
      <c r="AW54" s="2">
        <v>1</v>
      </c>
      <c r="AX54" s="2"/>
      <c r="AY54" s="2"/>
      <c r="AZ54" s="2">
        <v>1</v>
      </c>
      <c r="BA54" s="2">
        <v>1</v>
      </c>
      <c r="BB54" s="2">
        <v>1</v>
      </c>
      <c r="BC54" s="2">
        <v>1</v>
      </c>
      <c r="BD54" s="2" t="s">
        <v>6</v>
      </c>
      <c r="BE54" s="2" t="s">
        <v>6</v>
      </c>
      <c r="BF54" s="2" t="s">
        <v>6</v>
      </c>
      <c r="BG54" s="2" t="s">
        <v>6</v>
      </c>
      <c r="BH54" s="2">
        <v>3</v>
      </c>
      <c r="BI54" s="2">
        <v>1</v>
      </c>
      <c r="BJ54" s="2" t="s">
        <v>6</v>
      </c>
      <c r="BK54" s="2"/>
      <c r="BL54" s="2"/>
      <c r="BM54" s="2">
        <v>0</v>
      </c>
      <c r="BN54" s="2">
        <v>0</v>
      </c>
      <c r="BO54" s="2" t="s">
        <v>6</v>
      </c>
      <c r="BP54" s="2">
        <v>0</v>
      </c>
      <c r="BQ54" s="2">
        <v>20</v>
      </c>
      <c r="BR54" s="2">
        <v>0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 t="s">
        <v>6</v>
      </c>
      <c r="BZ54" s="2">
        <v>106</v>
      </c>
      <c r="CA54" s="2">
        <v>65</v>
      </c>
      <c r="CB54" s="2"/>
      <c r="CC54" s="2"/>
      <c r="CD54" s="2"/>
      <c r="CE54" s="2"/>
      <c r="CF54" s="2">
        <v>0</v>
      </c>
      <c r="CG54" s="2">
        <v>0</v>
      </c>
      <c r="CH54" s="2"/>
      <c r="CI54" s="2"/>
      <c r="CJ54" s="2"/>
      <c r="CK54" s="2"/>
      <c r="CL54" s="2"/>
      <c r="CM54" s="2">
        <v>0</v>
      </c>
      <c r="CN54" s="2" t="s">
        <v>6</v>
      </c>
      <c r="CO54" s="2">
        <v>0</v>
      </c>
      <c r="CP54" s="2">
        <f t="shared" si="34"/>
        <v>0</v>
      </c>
      <c r="CQ54" s="2">
        <f t="shared" si="35"/>
        <v>0</v>
      </c>
      <c r="CR54" s="2">
        <f t="shared" si="36"/>
        <v>0</v>
      </c>
      <c r="CS54" s="2">
        <f t="shared" si="37"/>
        <v>0</v>
      </c>
      <c r="CT54" s="2">
        <f t="shared" si="38"/>
        <v>0</v>
      </c>
      <c r="CU54" s="2">
        <f t="shared" si="39"/>
        <v>0</v>
      </c>
      <c r="CV54" s="2">
        <f t="shared" si="40"/>
        <v>0</v>
      </c>
      <c r="CW54" s="2">
        <f t="shared" si="41"/>
        <v>0</v>
      </c>
      <c r="CX54" s="2">
        <f t="shared" si="42"/>
        <v>0</v>
      </c>
      <c r="CY54" s="2">
        <f t="shared" si="43"/>
        <v>0</v>
      </c>
      <c r="CZ54" s="2">
        <f t="shared" si="44"/>
        <v>0</v>
      </c>
      <c r="DA54" s="2"/>
      <c r="DB54" s="2"/>
      <c r="DC54" s="2" t="s">
        <v>6</v>
      </c>
      <c r="DD54" s="2" t="s">
        <v>6</v>
      </c>
      <c r="DE54" s="2" t="s">
        <v>6</v>
      </c>
      <c r="DF54" s="2" t="s">
        <v>6</v>
      </c>
      <c r="DG54" s="2" t="s">
        <v>6</v>
      </c>
      <c r="DH54" s="2" t="s">
        <v>6</v>
      </c>
      <c r="DI54" s="2" t="s">
        <v>6</v>
      </c>
      <c r="DJ54" s="2" t="s">
        <v>6</v>
      </c>
      <c r="DK54" s="2" t="s">
        <v>6</v>
      </c>
      <c r="DL54" s="2" t="s">
        <v>6</v>
      </c>
      <c r="DM54" s="2" t="s">
        <v>6</v>
      </c>
      <c r="DN54" s="2">
        <v>0</v>
      </c>
      <c r="DO54" s="2">
        <v>0</v>
      </c>
      <c r="DP54" s="2">
        <v>1</v>
      </c>
      <c r="DQ54" s="2">
        <v>1</v>
      </c>
      <c r="DR54" s="2"/>
      <c r="DS54" s="2"/>
      <c r="DT54" s="2"/>
      <c r="DU54" s="2">
        <v>1009</v>
      </c>
      <c r="DV54" s="2" t="s">
        <v>66</v>
      </c>
      <c r="DW54" s="2" t="s">
        <v>66</v>
      </c>
      <c r="DX54" s="2">
        <v>1000</v>
      </c>
      <c r="DY54" s="2"/>
      <c r="DZ54" s="2"/>
      <c r="EA54" s="2"/>
      <c r="EB54" s="2"/>
      <c r="EC54" s="2"/>
      <c r="ED54" s="2"/>
      <c r="EE54" s="2">
        <v>32653299</v>
      </c>
      <c r="EF54" s="2">
        <v>20</v>
      </c>
      <c r="EG54" s="2" t="s">
        <v>60</v>
      </c>
      <c r="EH54" s="2">
        <v>0</v>
      </c>
      <c r="EI54" s="2" t="s">
        <v>6</v>
      </c>
      <c r="EJ54" s="2">
        <v>1</v>
      </c>
      <c r="EK54" s="2">
        <v>0</v>
      </c>
      <c r="EL54" s="2" t="s">
        <v>85</v>
      </c>
      <c r="EM54" s="2" t="s">
        <v>86</v>
      </c>
      <c r="EN54" s="2"/>
      <c r="EO54" s="2" t="s">
        <v>6</v>
      </c>
      <c r="EP54" s="2"/>
      <c r="EQ54" s="2">
        <v>0</v>
      </c>
      <c r="ER54" s="2">
        <v>0</v>
      </c>
      <c r="ES54" s="2">
        <v>0</v>
      </c>
      <c r="ET54" s="2">
        <v>0</v>
      </c>
      <c r="EU54" s="2">
        <v>0</v>
      </c>
      <c r="EV54" s="2">
        <v>0</v>
      </c>
      <c r="EW54" s="2">
        <v>0</v>
      </c>
      <c r="EX54" s="2">
        <v>0</v>
      </c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>
        <v>0</v>
      </c>
      <c r="FR54" s="2">
        <f t="shared" si="45"/>
        <v>0</v>
      </c>
      <c r="FS54" s="2">
        <v>0</v>
      </c>
      <c r="FT54" s="2"/>
      <c r="FU54" s="2"/>
      <c r="FV54" s="2"/>
      <c r="FW54" s="2"/>
      <c r="FX54" s="2">
        <v>106</v>
      </c>
      <c r="FY54" s="2">
        <v>65</v>
      </c>
      <c r="FZ54" s="2"/>
      <c r="GA54" s="2" t="s">
        <v>6</v>
      </c>
      <c r="GB54" s="2"/>
      <c r="GC54" s="2"/>
      <c r="GD54" s="2">
        <v>0</v>
      </c>
      <c r="GE54" s="2"/>
      <c r="GF54" s="2">
        <v>1613753229</v>
      </c>
      <c r="GG54" s="2">
        <v>2</v>
      </c>
      <c r="GH54" s="2">
        <v>1</v>
      </c>
      <c r="GI54" s="2">
        <v>-2</v>
      </c>
      <c r="GJ54" s="2">
        <v>0</v>
      </c>
      <c r="GK54" s="2">
        <f>ROUND(R54*(R12)/100,0)</f>
        <v>0</v>
      </c>
      <c r="GL54" s="2">
        <f t="shared" si="46"/>
        <v>0</v>
      </c>
      <c r="GM54" s="2">
        <f t="shared" si="47"/>
        <v>0</v>
      </c>
      <c r="GN54" s="2">
        <f t="shared" si="48"/>
        <v>0</v>
      </c>
      <c r="GO54" s="2">
        <f t="shared" si="49"/>
        <v>0</v>
      </c>
      <c r="GP54" s="2">
        <f t="shared" si="50"/>
        <v>0</v>
      </c>
      <c r="GQ54" s="2"/>
      <c r="GR54" s="2">
        <v>0</v>
      </c>
      <c r="GS54" s="2">
        <v>3</v>
      </c>
      <c r="GT54" s="2">
        <v>0</v>
      </c>
      <c r="GU54" s="2" t="s">
        <v>6</v>
      </c>
      <c r="GV54" s="2">
        <f t="shared" si="51"/>
        <v>0</v>
      </c>
      <c r="GW54" s="2">
        <v>1</v>
      </c>
      <c r="GX54" s="2">
        <f t="shared" si="52"/>
        <v>0</v>
      </c>
      <c r="GY54" s="2"/>
      <c r="GZ54" s="2"/>
      <c r="HA54" s="2">
        <v>0</v>
      </c>
      <c r="HB54" s="2">
        <v>0</v>
      </c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>
        <v>0</v>
      </c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x14ac:dyDescent="0.2">
      <c r="A55">
        <v>18</v>
      </c>
      <c r="B55">
        <v>1</v>
      </c>
      <c r="C55">
        <v>86</v>
      </c>
      <c r="E55" t="s">
        <v>90</v>
      </c>
      <c r="F55" t="s">
        <v>91</v>
      </c>
      <c r="G55" t="s">
        <v>92</v>
      </c>
      <c r="H55" t="s">
        <v>66</v>
      </c>
      <c r="I55">
        <f>I39*J55</f>
        <v>0</v>
      </c>
      <c r="J55">
        <v>0</v>
      </c>
      <c r="O55">
        <f t="shared" si="14"/>
        <v>0</v>
      </c>
      <c r="P55">
        <f t="shared" si="15"/>
        <v>0</v>
      </c>
      <c r="Q55">
        <f t="shared" si="16"/>
        <v>0</v>
      </c>
      <c r="R55">
        <f t="shared" si="17"/>
        <v>0</v>
      </c>
      <c r="S55">
        <f t="shared" si="18"/>
        <v>0</v>
      </c>
      <c r="T55">
        <f t="shared" si="19"/>
        <v>0</v>
      </c>
      <c r="U55">
        <f t="shared" si="20"/>
        <v>0</v>
      </c>
      <c r="V55">
        <f t="shared" si="21"/>
        <v>0</v>
      </c>
      <c r="W55">
        <f t="shared" si="22"/>
        <v>0</v>
      </c>
      <c r="X55">
        <f t="shared" si="23"/>
        <v>0</v>
      </c>
      <c r="Y55">
        <f t="shared" si="24"/>
        <v>0</v>
      </c>
      <c r="AA55">
        <v>34645224</v>
      </c>
      <c r="AB55">
        <f t="shared" si="25"/>
        <v>0</v>
      </c>
      <c r="AC55">
        <f t="shared" si="53"/>
        <v>0</v>
      </c>
      <c r="AD55">
        <f t="shared" si="54"/>
        <v>0</v>
      </c>
      <c r="AE55">
        <f t="shared" si="55"/>
        <v>0</v>
      </c>
      <c r="AF55">
        <f t="shared" si="56"/>
        <v>0</v>
      </c>
      <c r="AG55">
        <f t="shared" si="30"/>
        <v>0</v>
      </c>
      <c r="AH55">
        <f t="shared" si="57"/>
        <v>0</v>
      </c>
      <c r="AI55">
        <f t="shared" si="58"/>
        <v>0</v>
      </c>
      <c r="AJ55">
        <f t="shared" si="33"/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90</v>
      </c>
      <c r="AU55">
        <v>52</v>
      </c>
      <c r="AV55">
        <v>1</v>
      </c>
      <c r="AW55">
        <v>1</v>
      </c>
      <c r="AZ55">
        <v>1</v>
      </c>
      <c r="BA55">
        <v>1</v>
      </c>
      <c r="BB55">
        <v>1</v>
      </c>
      <c r="BC55">
        <v>7.5</v>
      </c>
      <c r="BD55" t="s">
        <v>6</v>
      </c>
      <c r="BE55" t="s">
        <v>6</v>
      </c>
      <c r="BF55" t="s">
        <v>6</v>
      </c>
      <c r="BG55" t="s">
        <v>6</v>
      </c>
      <c r="BH55">
        <v>3</v>
      </c>
      <c r="BI55">
        <v>1</v>
      </c>
      <c r="BJ55" t="s">
        <v>6</v>
      </c>
      <c r="BM55">
        <v>0</v>
      </c>
      <c r="BN55">
        <v>0</v>
      </c>
      <c r="BO55" t="s">
        <v>6</v>
      </c>
      <c r="BP55">
        <v>0</v>
      </c>
      <c r="BQ55">
        <v>20</v>
      </c>
      <c r="BR55">
        <v>0</v>
      </c>
      <c r="BS55">
        <v>1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6</v>
      </c>
      <c r="BZ55">
        <v>106</v>
      </c>
      <c r="CA55">
        <v>65</v>
      </c>
      <c r="CF55">
        <v>0</v>
      </c>
      <c r="CG55">
        <v>0</v>
      </c>
      <c r="CM55">
        <v>0</v>
      </c>
      <c r="CN55" t="s">
        <v>6</v>
      </c>
      <c r="CO55">
        <v>0</v>
      </c>
      <c r="CP55">
        <f t="shared" si="34"/>
        <v>0</v>
      </c>
      <c r="CQ55">
        <f t="shared" si="35"/>
        <v>0</v>
      </c>
      <c r="CR55">
        <f t="shared" si="36"/>
        <v>0</v>
      </c>
      <c r="CS55">
        <f t="shared" si="37"/>
        <v>0</v>
      </c>
      <c r="CT55">
        <f t="shared" si="38"/>
        <v>0</v>
      </c>
      <c r="CU55">
        <f t="shared" si="39"/>
        <v>0</v>
      </c>
      <c r="CV55">
        <f t="shared" si="40"/>
        <v>0</v>
      </c>
      <c r="CW55">
        <f t="shared" si="41"/>
        <v>0</v>
      </c>
      <c r="CX55">
        <f t="shared" si="42"/>
        <v>0</v>
      </c>
      <c r="CY55">
        <f t="shared" si="43"/>
        <v>0</v>
      </c>
      <c r="CZ55">
        <f t="shared" si="44"/>
        <v>0</v>
      </c>
      <c r="DC55" t="s">
        <v>6</v>
      </c>
      <c r="DD55" t="s">
        <v>6</v>
      </c>
      <c r="DE55" t="s">
        <v>6</v>
      </c>
      <c r="DF55" t="s">
        <v>6</v>
      </c>
      <c r="DG55" t="s">
        <v>6</v>
      </c>
      <c r="DH55" t="s">
        <v>6</v>
      </c>
      <c r="DI55" t="s">
        <v>6</v>
      </c>
      <c r="DJ55" t="s">
        <v>6</v>
      </c>
      <c r="DK55" t="s">
        <v>6</v>
      </c>
      <c r="DL55" t="s">
        <v>6</v>
      </c>
      <c r="DM55" t="s">
        <v>6</v>
      </c>
      <c r="DN55">
        <v>0</v>
      </c>
      <c r="DO55">
        <v>0</v>
      </c>
      <c r="DP55">
        <v>1</v>
      </c>
      <c r="DQ55">
        <v>1</v>
      </c>
      <c r="DU55">
        <v>1009</v>
      </c>
      <c r="DV55" t="s">
        <v>66</v>
      </c>
      <c r="DW55" t="s">
        <v>66</v>
      </c>
      <c r="DX55">
        <v>1000</v>
      </c>
      <c r="EE55">
        <v>32653299</v>
      </c>
      <c r="EF55">
        <v>20</v>
      </c>
      <c r="EG55" t="s">
        <v>60</v>
      </c>
      <c r="EH55">
        <v>0</v>
      </c>
      <c r="EI55" t="s">
        <v>6</v>
      </c>
      <c r="EJ55">
        <v>1</v>
      </c>
      <c r="EK55">
        <v>0</v>
      </c>
      <c r="EL55" t="s">
        <v>85</v>
      </c>
      <c r="EM55" t="s">
        <v>86</v>
      </c>
      <c r="EO55" t="s">
        <v>6</v>
      </c>
      <c r="EQ55">
        <v>0</v>
      </c>
      <c r="ER55">
        <v>0</v>
      </c>
      <c r="ES55">
        <v>0</v>
      </c>
      <c r="ET55">
        <v>0</v>
      </c>
      <c r="EU55">
        <v>0</v>
      </c>
      <c r="EV55">
        <v>0</v>
      </c>
      <c r="EW55">
        <v>0</v>
      </c>
      <c r="EX55">
        <v>0</v>
      </c>
      <c r="FQ55">
        <v>0</v>
      </c>
      <c r="FR55">
        <f t="shared" si="45"/>
        <v>0</v>
      </c>
      <c r="FS55">
        <v>0</v>
      </c>
      <c r="FV55" t="s">
        <v>22</v>
      </c>
      <c r="FW55" t="s">
        <v>23</v>
      </c>
      <c r="FX55">
        <v>106</v>
      </c>
      <c r="FY55">
        <v>65</v>
      </c>
      <c r="GA55" t="s">
        <v>6</v>
      </c>
      <c r="GD55">
        <v>0</v>
      </c>
      <c r="GF55">
        <v>1613753229</v>
      </c>
      <c r="GG55">
        <v>2</v>
      </c>
      <c r="GH55">
        <v>1</v>
      </c>
      <c r="GI55">
        <v>4</v>
      </c>
      <c r="GJ55">
        <v>0</v>
      </c>
      <c r="GK55">
        <f>ROUND(R55*(S12)/100,0)</f>
        <v>0</v>
      </c>
      <c r="GL55">
        <f t="shared" si="46"/>
        <v>0</v>
      </c>
      <c r="GM55">
        <f t="shared" si="47"/>
        <v>0</v>
      </c>
      <c r="GN55">
        <f t="shared" si="48"/>
        <v>0</v>
      </c>
      <c r="GO55">
        <f t="shared" si="49"/>
        <v>0</v>
      </c>
      <c r="GP55">
        <f t="shared" si="50"/>
        <v>0</v>
      </c>
      <c r="GR55">
        <v>0</v>
      </c>
      <c r="GS55">
        <v>3</v>
      </c>
      <c r="GT55">
        <v>0</v>
      </c>
      <c r="GU55" t="s">
        <v>6</v>
      </c>
      <c r="GV55">
        <f t="shared" si="51"/>
        <v>0</v>
      </c>
      <c r="GW55">
        <v>1</v>
      </c>
      <c r="GX55">
        <f t="shared" si="52"/>
        <v>0</v>
      </c>
      <c r="HA55">
        <v>0</v>
      </c>
      <c r="HB55">
        <v>0</v>
      </c>
      <c r="IK55">
        <v>0</v>
      </c>
    </row>
    <row r="56" spans="1:255" x14ac:dyDescent="0.2">
      <c r="A56" s="2">
        <v>18</v>
      </c>
      <c r="B56" s="2">
        <v>1</v>
      </c>
      <c r="C56" s="2">
        <v>69</v>
      </c>
      <c r="D56" s="2"/>
      <c r="E56" s="2" t="s">
        <v>93</v>
      </c>
      <c r="F56" s="2" t="s">
        <v>94</v>
      </c>
      <c r="G56" s="2" t="s">
        <v>95</v>
      </c>
      <c r="H56" s="2" t="s">
        <v>66</v>
      </c>
      <c r="I56" s="2">
        <f>I38*J56</f>
        <v>0</v>
      </c>
      <c r="J56" s="2">
        <v>0</v>
      </c>
      <c r="K56" s="2"/>
      <c r="L56" s="2"/>
      <c r="M56" s="2"/>
      <c r="N56" s="2"/>
      <c r="O56" s="2">
        <f t="shared" ref="O56:O87" si="59">ROUND(CP56,0)</f>
        <v>0</v>
      </c>
      <c r="P56" s="2">
        <f t="shared" ref="P56:P87" si="60">ROUND(CQ56*I56,0)</f>
        <v>0</v>
      </c>
      <c r="Q56" s="2">
        <f t="shared" ref="Q56:Q87" si="61">ROUND(CR56*I56,0)</f>
        <v>0</v>
      </c>
      <c r="R56" s="2">
        <f t="shared" ref="R56:R87" si="62">ROUND(CS56*I56,0)</f>
        <v>0</v>
      </c>
      <c r="S56" s="2">
        <f t="shared" ref="S56:S87" si="63">ROUND(CT56*I56,0)</f>
        <v>0</v>
      </c>
      <c r="T56" s="2">
        <f t="shared" ref="T56:T87" si="64">ROUND(CU56*I56,0)</f>
        <v>0</v>
      </c>
      <c r="U56" s="2">
        <f t="shared" ref="U56:U87" si="65">CV56*I56</f>
        <v>0</v>
      </c>
      <c r="V56" s="2">
        <f t="shared" ref="V56:V87" si="66">CW56*I56</f>
        <v>0</v>
      </c>
      <c r="W56" s="2">
        <f t="shared" ref="W56:W87" si="67">ROUND(CX56*I56,0)</f>
        <v>0</v>
      </c>
      <c r="X56" s="2">
        <f t="shared" ref="X56:X87" si="68">ROUND(CY56,0)</f>
        <v>0</v>
      </c>
      <c r="Y56" s="2">
        <f t="shared" ref="Y56:Y87" si="69">ROUND(CZ56,0)</f>
        <v>0</v>
      </c>
      <c r="Z56" s="2"/>
      <c r="AA56" s="2">
        <v>34645223</v>
      </c>
      <c r="AB56" s="2">
        <f t="shared" ref="AB56:AB87" si="70">ROUND((AC56+AD56+AF56),2)</f>
        <v>15707</v>
      </c>
      <c r="AC56" s="2">
        <f t="shared" si="53"/>
        <v>15707</v>
      </c>
      <c r="AD56" s="2">
        <f t="shared" si="54"/>
        <v>0</v>
      </c>
      <c r="AE56" s="2">
        <f t="shared" si="55"/>
        <v>0</v>
      </c>
      <c r="AF56" s="2">
        <f t="shared" si="56"/>
        <v>0</v>
      </c>
      <c r="AG56" s="2">
        <f t="shared" ref="AG56:AG87" si="71">ROUND((AP56),2)</f>
        <v>0</v>
      </c>
      <c r="AH56" s="2">
        <f t="shared" si="57"/>
        <v>0</v>
      </c>
      <c r="AI56" s="2">
        <f t="shared" si="58"/>
        <v>0</v>
      </c>
      <c r="AJ56" s="2">
        <f t="shared" ref="AJ56:AJ87" si="72">ROUND((AS56),2)</f>
        <v>0</v>
      </c>
      <c r="AK56" s="2">
        <v>15707</v>
      </c>
      <c r="AL56" s="2">
        <v>15707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1</v>
      </c>
      <c r="AW56" s="2">
        <v>1</v>
      </c>
      <c r="AX56" s="2"/>
      <c r="AY56" s="2"/>
      <c r="AZ56" s="2">
        <v>1</v>
      </c>
      <c r="BA56" s="2">
        <v>1</v>
      </c>
      <c r="BB56" s="2">
        <v>1</v>
      </c>
      <c r="BC56" s="2">
        <v>1</v>
      </c>
      <c r="BD56" s="2" t="s">
        <v>6</v>
      </c>
      <c r="BE56" s="2" t="s">
        <v>6</v>
      </c>
      <c r="BF56" s="2" t="s">
        <v>6</v>
      </c>
      <c r="BG56" s="2" t="s">
        <v>6</v>
      </c>
      <c r="BH56" s="2">
        <v>3</v>
      </c>
      <c r="BI56" s="2">
        <v>1</v>
      </c>
      <c r="BJ56" s="2" t="s">
        <v>96</v>
      </c>
      <c r="BK56" s="2"/>
      <c r="BL56" s="2"/>
      <c r="BM56" s="2">
        <v>500001</v>
      </c>
      <c r="BN56" s="2">
        <v>0</v>
      </c>
      <c r="BO56" s="2" t="s">
        <v>6</v>
      </c>
      <c r="BP56" s="2">
        <v>0</v>
      </c>
      <c r="BQ56" s="2">
        <v>20</v>
      </c>
      <c r="BR56" s="2">
        <v>0</v>
      </c>
      <c r="BS56" s="2">
        <v>1</v>
      </c>
      <c r="BT56" s="2">
        <v>1</v>
      </c>
      <c r="BU56" s="2">
        <v>1</v>
      </c>
      <c r="BV56" s="2">
        <v>1</v>
      </c>
      <c r="BW56" s="2">
        <v>1</v>
      </c>
      <c r="BX56" s="2">
        <v>1</v>
      </c>
      <c r="BY56" s="2" t="s">
        <v>6</v>
      </c>
      <c r="BZ56" s="2">
        <v>0</v>
      </c>
      <c r="CA56" s="2">
        <v>0</v>
      </c>
      <c r="CB56" s="2"/>
      <c r="CC56" s="2"/>
      <c r="CD56" s="2"/>
      <c r="CE56" s="2"/>
      <c r="CF56" s="2">
        <v>0</v>
      </c>
      <c r="CG56" s="2">
        <v>0</v>
      </c>
      <c r="CH56" s="2"/>
      <c r="CI56" s="2"/>
      <c r="CJ56" s="2"/>
      <c r="CK56" s="2"/>
      <c r="CL56" s="2"/>
      <c r="CM56" s="2">
        <v>0</v>
      </c>
      <c r="CN56" s="2" t="s">
        <v>6</v>
      </c>
      <c r="CO56" s="2">
        <v>0</v>
      </c>
      <c r="CP56" s="2">
        <f t="shared" ref="CP56:CP87" si="73">(P56+Q56+S56)</f>
        <v>0</v>
      </c>
      <c r="CQ56" s="2">
        <f t="shared" ref="CQ56:CQ87" si="74">AC56*BC56</f>
        <v>15707</v>
      </c>
      <c r="CR56" s="2">
        <f t="shared" ref="CR56:CR87" si="75">AD56*BB56</f>
        <v>0</v>
      </c>
      <c r="CS56" s="2">
        <f t="shared" ref="CS56:CS87" si="76">AE56*BS56</f>
        <v>0</v>
      </c>
      <c r="CT56" s="2">
        <f t="shared" ref="CT56:CT87" si="77">AF56*BA56</f>
        <v>0</v>
      </c>
      <c r="CU56" s="2">
        <f t="shared" ref="CU56:CU87" si="78">AG56</f>
        <v>0</v>
      </c>
      <c r="CV56" s="2">
        <f t="shared" ref="CV56:CV87" si="79">AH56</f>
        <v>0</v>
      </c>
      <c r="CW56" s="2">
        <f t="shared" ref="CW56:CW87" si="80">AI56</f>
        <v>0</v>
      </c>
      <c r="CX56" s="2">
        <f t="shared" ref="CX56:CX87" si="81">AJ56</f>
        <v>0</v>
      </c>
      <c r="CY56" s="2">
        <f t="shared" ref="CY56:CY87" si="82">(((S56+(R56*IF(0,0,1)))*AT56)/100)</f>
        <v>0</v>
      </c>
      <c r="CZ56" s="2">
        <f t="shared" ref="CZ56:CZ87" si="83">(((S56+(R56*IF(0,0,1)))*AU56)/100)</f>
        <v>0</v>
      </c>
      <c r="DA56" s="2"/>
      <c r="DB56" s="2"/>
      <c r="DC56" s="2" t="s">
        <v>6</v>
      </c>
      <c r="DD56" s="2" t="s">
        <v>6</v>
      </c>
      <c r="DE56" s="2" t="s">
        <v>6</v>
      </c>
      <c r="DF56" s="2" t="s">
        <v>6</v>
      </c>
      <c r="DG56" s="2" t="s">
        <v>6</v>
      </c>
      <c r="DH56" s="2" t="s">
        <v>6</v>
      </c>
      <c r="DI56" s="2" t="s">
        <v>6</v>
      </c>
      <c r="DJ56" s="2" t="s">
        <v>6</v>
      </c>
      <c r="DK56" s="2" t="s">
        <v>6</v>
      </c>
      <c r="DL56" s="2" t="s">
        <v>6</v>
      </c>
      <c r="DM56" s="2" t="s">
        <v>6</v>
      </c>
      <c r="DN56" s="2">
        <v>0</v>
      </c>
      <c r="DO56" s="2">
        <v>0</v>
      </c>
      <c r="DP56" s="2">
        <v>1</v>
      </c>
      <c r="DQ56" s="2">
        <v>1</v>
      </c>
      <c r="DR56" s="2"/>
      <c r="DS56" s="2"/>
      <c r="DT56" s="2"/>
      <c r="DU56" s="2">
        <v>1009</v>
      </c>
      <c r="DV56" s="2" t="s">
        <v>66</v>
      </c>
      <c r="DW56" s="2" t="s">
        <v>66</v>
      </c>
      <c r="DX56" s="2">
        <v>1000</v>
      </c>
      <c r="DY56" s="2"/>
      <c r="DZ56" s="2"/>
      <c r="EA56" s="2"/>
      <c r="EB56" s="2"/>
      <c r="EC56" s="2"/>
      <c r="ED56" s="2"/>
      <c r="EE56" s="2">
        <v>32653291</v>
      </c>
      <c r="EF56" s="2">
        <v>20</v>
      </c>
      <c r="EG56" s="2" t="s">
        <v>60</v>
      </c>
      <c r="EH56" s="2">
        <v>0</v>
      </c>
      <c r="EI56" s="2" t="s">
        <v>6</v>
      </c>
      <c r="EJ56" s="2">
        <v>1</v>
      </c>
      <c r="EK56" s="2">
        <v>500001</v>
      </c>
      <c r="EL56" s="2" t="s">
        <v>61</v>
      </c>
      <c r="EM56" s="2" t="s">
        <v>62</v>
      </c>
      <c r="EN56" s="2"/>
      <c r="EO56" s="2" t="s">
        <v>6</v>
      </c>
      <c r="EP56" s="2"/>
      <c r="EQ56" s="2">
        <v>0</v>
      </c>
      <c r="ER56" s="2">
        <v>15707</v>
      </c>
      <c r="ES56" s="2">
        <v>15707</v>
      </c>
      <c r="ET56" s="2">
        <v>0</v>
      </c>
      <c r="EU56" s="2">
        <v>0</v>
      </c>
      <c r="EV56" s="2">
        <v>0</v>
      </c>
      <c r="EW56" s="2">
        <v>0</v>
      </c>
      <c r="EX56" s="2">
        <v>0</v>
      </c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>
        <v>0</v>
      </c>
      <c r="FR56" s="2">
        <f t="shared" ref="FR56:FR87" si="84">ROUND(IF(AND(BH56=3,BI56=3),P56,0),0)</f>
        <v>0</v>
      </c>
      <c r="FS56" s="2">
        <v>0</v>
      </c>
      <c r="FT56" s="2"/>
      <c r="FU56" s="2"/>
      <c r="FV56" s="2"/>
      <c r="FW56" s="2"/>
      <c r="FX56" s="2">
        <v>0</v>
      </c>
      <c r="FY56" s="2">
        <v>0</v>
      </c>
      <c r="FZ56" s="2"/>
      <c r="GA56" s="2" t="s">
        <v>6</v>
      </c>
      <c r="GB56" s="2"/>
      <c r="GC56" s="2"/>
      <c r="GD56" s="2">
        <v>0</v>
      </c>
      <c r="GE56" s="2"/>
      <c r="GF56" s="2">
        <v>-1843346877</v>
      </c>
      <c r="GG56" s="2">
        <v>2</v>
      </c>
      <c r="GH56" s="2">
        <v>1</v>
      </c>
      <c r="GI56" s="2">
        <v>-2</v>
      </c>
      <c r="GJ56" s="2">
        <v>0</v>
      </c>
      <c r="GK56" s="2">
        <f>ROUND(R56*(R12)/100,0)</f>
        <v>0</v>
      </c>
      <c r="GL56" s="2">
        <f t="shared" ref="GL56:GL87" si="85">ROUND(IF(AND(BH56=3,BI56=3,FS56&lt;&gt;0),P56,0),0)</f>
        <v>0</v>
      </c>
      <c r="GM56" s="2">
        <f t="shared" ref="GM56:GM87" si="86">ROUND(O56+X56+Y56+GK56,0)+GX56</f>
        <v>0</v>
      </c>
      <c r="GN56" s="2">
        <f t="shared" ref="GN56:GN87" si="87">IF(OR(BI56=0,BI56=1),ROUND(O56+X56+Y56+GK56,0),0)</f>
        <v>0</v>
      </c>
      <c r="GO56" s="2">
        <f t="shared" ref="GO56:GO87" si="88">IF(BI56=2,ROUND(O56+X56+Y56+GK56,0),0)</f>
        <v>0</v>
      </c>
      <c r="GP56" s="2">
        <f t="shared" ref="GP56:GP87" si="89">IF(BI56=4,ROUND(O56+X56+Y56+GK56,0)+GX56,0)</f>
        <v>0</v>
      </c>
      <c r="GQ56" s="2"/>
      <c r="GR56" s="2">
        <v>0</v>
      </c>
      <c r="GS56" s="2">
        <v>3</v>
      </c>
      <c r="GT56" s="2">
        <v>0</v>
      </c>
      <c r="GU56" s="2" t="s">
        <v>6</v>
      </c>
      <c r="GV56" s="2">
        <f t="shared" ref="GV56:GV87" si="90">ROUND(GT56,2)</f>
        <v>0</v>
      </c>
      <c r="GW56" s="2">
        <v>1</v>
      </c>
      <c r="GX56" s="2">
        <f t="shared" ref="GX56:GX87" si="91">ROUND(GV56*GW56*I56,0)</f>
        <v>0</v>
      </c>
      <c r="GY56" s="2"/>
      <c r="GZ56" s="2"/>
      <c r="HA56" s="2">
        <v>0</v>
      </c>
      <c r="HB56" s="2">
        <v>0</v>
      </c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>
        <v>0</v>
      </c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x14ac:dyDescent="0.2">
      <c r="A57">
        <v>18</v>
      </c>
      <c r="B57">
        <v>1</v>
      </c>
      <c r="C57">
        <v>87</v>
      </c>
      <c r="E57" t="s">
        <v>93</v>
      </c>
      <c r="F57" t="s">
        <v>94</v>
      </c>
      <c r="G57" t="s">
        <v>95</v>
      </c>
      <c r="H57" t="s">
        <v>66</v>
      </c>
      <c r="I57">
        <f>I39*J57</f>
        <v>0</v>
      </c>
      <c r="J57">
        <v>0</v>
      </c>
      <c r="O57">
        <f t="shared" si="59"/>
        <v>0</v>
      </c>
      <c r="P57">
        <f t="shared" si="60"/>
        <v>0</v>
      </c>
      <c r="Q57">
        <f t="shared" si="61"/>
        <v>0</v>
      </c>
      <c r="R57">
        <f t="shared" si="62"/>
        <v>0</v>
      </c>
      <c r="S57">
        <f t="shared" si="63"/>
        <v>0</v>
      </c>
      <c r="T57">
        <f t="shared" si="64"/>
        <v>0</v>
      </c>
      <c r="U57">
        <f t="shared" si="65"/>
        <v>0</v>
      </c>
      <c r="V57">
        <f t="shared" si="66"/>
        <v>0</v>
      </c>
      <c r="W57">
        <f t="shared" si="67"/>
        <v>0</v>
      </c>
      <c r="X57">
        <f t="shared" si="68"/>
        <v>0</v>
      </c>
      <c r="Y57">
        <f t="shared" si="69"/>
        <v>0</v>
      </c>
      <c r="AA57">
        <v>34645224</v>
      </c>
      <c r="AB57">
        <f t="shared" si="70"/>
        <v>15707</v>
      </c>
      <c r="AC57">
        <f t="shared" si="53"/>
        <v>15707</v>
      </c>
      <c r="AD57">
        <f t="shared" si="54"/>
        <v>0</v>
      </c>
      <c r="AE57">
        <f t="shared" si="55"/>
        <v>0</v>
      </c>
      <c r="AF57">
        <f t="shared" si="56"/>
        <v>0</v>
      </c>
      <c r="AG57">
        <f t="shared" si="71"/>
        <v>0</v>
      </c>
      <c r="AH57">
        <f t="shared" si="57"/>
        <v>0</v>
      </c>
      <c r="AI57">
        <f t="shared" si="58"/>
        <v>0</v>
      </c>
      <c r="AJ57">
        <f t="shared" si="72"/>
        <v>0</v>
      </c>
      <c r="AK57">
        <v>15707</v>
      </c>
      <c r="AL57">
        <v>15707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1</v>
      </c>
      <c r="AW57">
        <v>1</v>
      </c>
      <c r="AZ57">
        <v>1</v>
      </c>
      <c r="BA57">
        <v>1</v>
      </c>
      <c r="BB57">
        <v>1</v>
      </c>
      <c r="BC57">
        <v>7.5</v>
      </c>
      <c r="BD57" t="s">
        <v>6</v>
      </c>
      <c r="BE57" t="s">
        <v>6</v>
      </c>
      <c r="BF57" t="s">
        <v>6</v>
      </c>
      <c r="BG57" t="s">
        <v>6</v>
      </c>
      <c r="BH57">
        <v>3</v>
      </c>
      <c r="BI57">
        <v>1</v>
      </c>
      <c r="BJ57" t="s">
        <v>96</v>
      </c>
      <c r="BM57">
        <v>500001</v>
      </c>
      <c r="BN57">
        <v>0</v>
      </c>
      <c r="BO57" t="s">
        <v>6</v>
      </c>
      <c r="BP57">
        <v>0</v>
      </c>
      <c r="BQ57">
        <v>20</v>
      </c>
      <c r="BR57">
        <v>0</v>
      </c>
      <c r="BS57">
        <v>1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6</v>
      </c>
      <c r="BZ57">
        <v>0</v>
      </c>
      <c r="CA57">
        <v>0</v>
      </c>
      <c r="CF57">
        <v>0</v>
      </c>
      <c r="CG57">
        <v>0</v>
      </c>
      <c r="CM57">
        <v>0</v>
      </c>
      <c r="CN57" t="s">
        <v>6</v>
      </c>
      <c r="CO57">
        <v>0</v>
      </c>
      <c r="CP57">
        <f t="shared" si="73"/>
        <v>0</v>
      </c>
      <c r="CQ57">
        <f t="shared" si="74"/>
        <v>117802.5</v>
      </c>
      <c r="CR57">
        <f t="shared" si="75"/>
        <v>0</v>
      </c>
      <c r="CS57">
        <f t="shared" si="76"/>
        <v>0</v>
      </c>
      <c r="CT57">
        <f t="shared" si="77"/>
        <v>0</v>
      </c>
      <c r="CU57">
        <f t="shared" si="78"/>
        <v>0</v>
      </c>
      <c r="CV57">
        <f t="shared" si="79"/>
        <v>0</v>
      </c>
      <c r="CW57">
        <f t="shared" si="80"/>
        <v>0</v>
      </c>
      <c r="CX57">
        <f t="shared" si="81"/>
        <v>0</v>
      </c>
      <c r="CY57">
        <f t="shared" si="82"/>
        <v>0</v>
      </c>
      <c r="CZ57">
        <f t="shared" si="83"/>
        <v>0</v>
      </c>
      <c r="DC57" t="s">
        <v>6</v>
      </c>
      <c r="DD57" t="s">
        <v>6</v>
      </c>
      <c r="DE57" t="s">
        <v>6</v>
      </c>
      <c r="DF57" t="s">
        <v>6</v>
      </c>
      <c r="DG57" t="s">
        <v>6</v>
      </c>
      <c r="DH57" t="s">
        <v>6</v>
      </c>
      <c r="DI57" t="s">
        <v>6</v>
      </c>
      <c r="DJ57" t="s">
        <v>6</v>
      </c>
      <c r="DK57" t="s">
        <v>6</v>
      </c>
      <c r="DL57" t="s">
        <v>6</v>
      </c>
      <c r="DM57" t="s">
        <v>6</v>
      </c>
      <c r="DN57">
        <v>0</v>
      </c>
      <c r="DO57">
        <v>0</v>
      </c>
      <c r="DP57">
        <v>1</v>
      </c>
      <c r="DQ57">
        <v>1</v>
      </c>
      <c r="DU57">
        <v>1009</v>
      </c>
      <c r="DV57" t="s">
        <v>66</v>
      </c>
      <c r="DW57" t="s">
        <v>66</v>
      </c>
      <c r="DX57">
        <v>1000</v>
      </c>
      <c r="EE57">
        <v>32653291</v>
      </c>
      <c r="EF57">
        <v>20</v>
      </c>
      <c r="EG57" t="s">
        <v>60</v>
      </c>
      <c r="EH57">
        <v>0</v>
      </c>
      <c r="EI57" t="s">
        <v>6</v>
      </c>
      <c r="EJ57">
        <v>1</v>
      </c>
      <c r="EK57">
        <v>500001</v>
      </c>
      <c r="EL57" t="s">
        <v>61</v>
      </c>
      <c r="EM57" t="s">
        <v>62</v>
      </c>
      <c r="EO57" t="s">
        <v>6</v>
      </c>
      <c r="EQ57">
        <v>0</v>
      </c>
      <c r="ER57">
        <v>15707</v>
      </c>
      <c r="ES57">
        <v>15707</v>
      </c>
      <c r="ET57">
        <v>0</v>
      </c>
      <c r="EU57">
        <v>0</v>
      </c>
      <c r="EV57">
        <v>0</v>
      </c>
      <c r="EW57">
        <v>0</v>
      </c>
      <c r="EX57">
        <v>0</v>
      </c>
      <c r="FQ57">
        <v>0</v>
      </c>
      <c r="FR57">
        <f t="shared" si="84"/>
        <v>0</v>
      </c>
      <c r="FS57">
        <v>0</v>
      </c>
      <c r="FX57">
        <v>0</v>
      </c>
      <c r="FY57">
        <v>0</v>
      </c>
      <c r="GA57" t="s">
        <v>6</v>
      </c>
      <c r="GD57">
        <v>0</v>
      </c>
      <c r="GF57">
        <v>-1843346877</v>
      </c>
      <c r="GG57">
        <v>2</v>
      </c>
      <c r="GH57">
        <v>1</v>
      </c>
      <c r="GI57">
        <v>4</v>
      </c>
      <c r="GJ57">
        <v>0</v>
      </c>
      <c r="GK57">
        <f>ROUND(R57*(S12)/100,0)</f>
        <v>0</v>
      </c>
      <c r="GL57">
        <f t="shared" si="85"/>
        <v>0</v>
      </c>
      <c r="GM57">
        <f t="shared" si="86"/>
        <v>0</v>
      </c>
      <c r="GN57">
        <f t="shared" si="87"/>
        <v>0</v>
      </c>
      <c r="GO57">
        <f t="shared" si="88"/>
        <v>0</v>
      </c>
      <c r="GP57">
        <f t="shared" si="89"/>
        <v>0</v>
      </c>
      <c r="GR57">
        <v>0</v>
      </c>
      <c r="GS57">
        <v>3</v>
      </c>
      <c r="GT57">
        <v>0</v>
      </c>
      <c r="GU57" t="s">
        <v>6</v>
      </c>
      <c r="GV57">
        <f t="shared" si="90"/>
        <v>0</v>
      </c>
      <c r="GW57">
        <v>1</v>
      </c>
      <c r="GX57">
        <f t="shared" si="91"/>
        <v>0</v>
      </c>
      <c r="HA57">
        <v>0</v>
      </c>
      <c r="HB57">
        <v>0</v>
      </c>
      <c r="IK57">
        <v>0</v>
      </c>
    </row>
    <row r="58" spans="1:255" x14ac:dyDescent="0.2">
      <c r="A58" s="2">
        <v>18</v>
      </c>
      <c r="B58" s="2">
        <v>1</v>
      </c>
      <c r="C58" s="2">
        <v>70</v>
      </c>
      <c r="D58" s="2"/>
      <c r="E58" s="2" t="s">
        <v>97</v>
      </c>
      <c r="F58" s="2" t="s">
        <v>98</v>
      </c>
      <c r="G58" s="2" t="s">
        <v>99</v>
      </c>
      <c r="H58" s="2" t="s">
        <v>66</v>
      </c>
      <c r="I58" s="2">
        <f>I38*J58</f>
        <v>0</v>
      </c>
      <c r="J58" s="2">
        <v>0</v>
      </c>
      <c r="K58" s="2"/>
      <c r="L58" s="2"/>
      <c r="M58" s="2"/>
      <c r="N58" s="2"/>
      <c r="O58" s="2">
        <f t="shared" si="59"/>
        <v>0</v>
      </c>
      <c r="P58" s="2">
        <f t="shared" si="60"/>
        <v>0</v>
      </c>
      <c r="Q58" s="2">
        <f t="shared" si="61"/>
        <v>0</v>
      </c>
      <c r="R58" s="2">
        <f t="shared" si="62"/>
        <v>0</v>
      </c>
      <c r="S58" s="2">
        <f t="shared" si="63"/>
        <v>0</v>
      </c>
      <c r="T58" s="2">
        <f t="shared" si="64"/>
        <v>0</v>
      </c>
      <c r="U58" s="2">
        <f t="shared" si="65"/>
        <v>0</v>
      </c>
      <c r="V58" s="2">
        <f t="shared" si="66"/>
        <v>0</v>
      </c>
      <c r="W58" s="2">
        <f t="shared" si="67"/>
        <v>0</v>
      </c>
      <c r="X58" s="2">
        <f t="shared" si="68"/>
        <v>0</v>
      </c>
      <c r="Y58" s="2">
        <f t="shared" si="69"/>
        <v>0</v>
      </c>
      <c r="Z58" s="2"/>
      <c r="AA58" s="2">
        <v>34645223</v>
      </c>
      <c r="AB58" s="2">
        <f t="shared" si="70"/>
        <v>9550.01</v>
      </c>
      <c r="AC58" s="2">
        <f t="shared" si="53"/>
        <v>9550.01</v>
      </c>
      <c r="AD58" s="2">
        <f t="shared" si="54"/>
        <v>0</v>
      </c>
      <c r="AE58" s="2">
        <f t="shared" si="55"/>
        <v>0</v>
      </c>
      <c r="AF58" s="2">
        <f t="shared" si="56"/>
        <v>0</v>
      </c>
      <c r="AG58" s="2">
        <f t="shared" si="71"/>
        <v>0</v>
      </c>
      <c r="AH58" s="2">
        <f t="shared" si="57"/>
        <v>0</v>
      </c>
      <c r="AI58" s="2">
        <f t="shared" si="58"/>
        <v>0</v>
      </c>
      <c r="AJ58" s="2">
        <f t="shared" si="72"/>
        <v>0</v>
      </c>
      <c r="AK58" s="2">
        <v>9550.01</v>
      </c>
      <c r="AL58" s="2">
        <v>9550.01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1</v>
      </c>
      <c r="AW58" s="2">
        <v>1</v>
      </c>
      <c r="AX58" s="2"/>
      <c r="AY58" s="2"/>
      <c r="AZ58" s="2">
        <v>1</v>
      </c>
      <c r="BA58" s="2">
        <v>1</v>
      </c>
      <c r="BB58" s="2">
        <v>1</v>
      </c>
      <c r="BC58" s="2">
        <v>1</v>
      </c>
      <c r="BD58" s="2" t="s">
        <v>6</v>
      </c>
      <c r="BE58" s="2" t="s">
        <v>6</v>
      </c>
      <c r="BF58" s="2" t="s">
        <v>6</v>
      </c>
      <c r="BG58" s="2" t="s">
        <v>6</v>
      </c>
      <c r="BH58" s="2">
        <v>3</v>
      </c>
      <c r="BI58" s="2">
        <v>1</v>
      </c>
      <c r="BJ58" s="2" t="s">
        <v>100</v>
      </c>
      <c r="BK58" s="2"/>
      <c r="BL58" s="2"/>
      <c r="BM58" s="2">
        <v>500001</v>
      </c>
      <c r="BN58" s="2">
        <v>0</v>
      </c>
      <c r="BO58" s="2" t="s">
        <v>6</v>
      </c>
      <c r="BP58" s="2">
        <v>0</v>
      </c>
      <c r="BQ58" s="2">
        <v>20</v>
      </c>
      <c r="BR58" s="2">
        <v>0</v>
      </c>
      <c r="BS58" s="2">
        <v>1</v>
      </c>
      <c r="BT58" s="2">
        <v>1</v>
      </c>
      <c r="BU58" s="2">
        <v>1</v>
      </c>
      <c r="BV58" s="2">
        <v>1</v>
      </c>
      <c r="BW58" s="2">
        <v>1</v>
      </c>
      <c r="BX58" s="2">
        <v>1</v>
      </c>
      <c r="BY58" s="2" t="s">
        <v>6</v>
      </c>
      <c r="BZ58" s="2">
        <v>0</v>
      </c>
      <c r="CA58" s="2">
        <v>0</v>
      </c>
      <c r="CB58" s="2"/>
      <c r="CC58" s="2"/>
      <c r="CD58" s="2"/>
      <c r="CE58" s="2"/>
      <c r="CF58" s="2">
        <v>0</v>
      </c>
      <c r="CG58" s="2">
        <v>0</v>
      </c>
      <c r="CH58" s="2"/>
      <c r="CI58" s="2"/>
      <c r="CJ58" s="2"/>
      <c r="CK58" s="2"/>
      <c r="CL58" s="2"/>
      <c r="CM58" s="2">
        <v>0</v>
      </c>
      <c r="CN58" s="2" t="s">
        <v>6</v>
      </c>
      <c r="CO58" s="2">
        <v>0</v>
      </c>
      <c r="CP58" s="2">
        <f t="shared" si="73"/>
        <v>0</v>
      </c>
      <c r="CQ58" s="2">
        <f t="shared" si="74"/>
        <v>9550.01</v>
      </c>
      <c r="CR58" s="2">
        <f t="shared" si="75"/>
        <v>0</v>
      </c>
      <c r="CS58" s="2">
        <f t="shared" si="76"/>
        <v>0</v>
      </c>
      <c r="CT58" s="2">
        <f t="shared" si="77"/>
        <v>0</v>
      </c>
      <c r="CU58" s="2">
        <f t="shared" si="78"/>
        <v>0</v>
      </c>
      <c r="CV58" s="2">
        <f t="shared" si="79"/>
        <v>0</v>
      </c>
      <c r="CW58" s="2">
        <f t="shared" si="80"/>
        <v>0</v>
      </c>
      <c r="CX58" s="2">
        <f t="shared" si="81"/>
        <v>0</v>
      </c>
      <c r="CY58" s="2">
        <f t="shared" si="82"/>
        <v>0</v>
      </c>
      <c r="CZ58" s="2">
        <f t="shared" si="83"/>
        <v>0</v>
      </c>
      <c r="DA58" s="2"/>
      <c r="DB58" s="2"/>
      <c r="DC58" s="2" t="s">
        <v>6</v>
      </c>
      <c r="DD58" s="2" t="s">
        <v>6</v>
      </c>
      <c r="DE58" s="2" t="s">
        <v>6</v>
      </c>
      <c r="DF58" s="2" t="s">
        <v>6</v>
      </c>
      <c r="DG58" s="2" t="s">
        <v>6</v>
      </c>
      <c r="DH58" s="2" t="s">
        <v>6</v>
      </c>
      <c r="DI58" s="2" t="s">
        <v>6</v>
      </c>
      <c r="DJ58" s="2" t="s">
        <v>6</v>
      </c>
      <c r="DK58" s="2" t="s">
        <v>6</v>
      </c>
      <c r="DL58" s="2" t="s">
        <v>6</v>
      </c>
      <c r="DM58" s="2" t="s">
        <v>6</v>
      </c>
      <c r="DN58" s="2">
        <v>0</v>
      </c>
      <c r="DO58" s="2">
        <v>0</v>
      </c>
      <c r="DP58" s="2">
        <v>1</v>
      </c>
      <c r="DQ58" s="2">
        <v>1</v>
      </c>
      <c r="DR58" s="2"/>
      <c r="DS58" s="2"/>
      <c r="DT58" s="2"/>
      <c r="DU58" s="2">
        <v>1009</v>
      </c>
      <c r="DV58" s="2" t="s">
        <v>66</v>
      </c>
      <c r="DW58" s="2" t="s">
        <v>66</v>
      </c>
      <c r="DX58" s="2">
        <v>1000</v>
      </c>
      <c r="DY58" s="2"/>
      <c r="DZ58" s="2"/>
      <c r="EA58" s="2"/>
      <c r="EB58" s="2"/>
      <c r="EC58" s="2"/>
      <c r="ED58" s="2"/>
      <c r="EE58" s="2">
        <v>32653291</v>
      </c>
      <c r="EF58" s="2">
        <v>20</v>
      </c>
      <c r="EG58" s="2" t="s">
        <v>60</v>
      </c>
      <c r="EH58" s="2">
        <v>0</v>
      </c>
      <c r="EI58" s="2" t="s">
        <v>6</v>
      </c>
      <c r="EJ58" s="2">
        <v>1</v>
      </c>
      <c r="EK58" s="2">
        <v>500001</v>
      </c>
      <c r="EL58" s="2" t="s">
        <v>61</v>
      </c>
      <c r="EM58" s="2" t="s">
        <v>62</v>
      </c>
      <c r="EN58" s="2"/>
      <c r="EO58" s="2" t="s">
        <v>6</v>
      </c>
      <c r="EP58" s="2"/>
      <c r="EQ58" s="2">
        <v>0</v>
      </c>
      <c r="ER58" s="2">
        <v>9550.01</v>
      </c>
      <c r="ES58" s="2">
        <v>9550.01</v>
      </c>
      <c r="ET58" s="2">
        <v>0</v>
      </c>
      <c r="EU58" s="2">
        <v>0</v>
      </c>
      <c r="EV58" s="2">
        <v>0</v>
      </c>
      <c r="EW58" s="2">
        <v>0</v>
      </c>
      <c r="EX58" s="2">
        <v>0</v>
      </c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>
        <v>0</v>
      </c>
      <c r="FR58" s="2">
        <f t="shared" si="84"/>
        <v>0</v>
      </c>
      <c r="FS58" s="2">
        <v>0</v>
      </c>
      <c r="FT58" s="2"/>
      <c r="FU58" s="2"/>
      <c r="FV58" s="2"/>
      <c r="FW58" s="2"/>
      <c r="FX58" s="2">
        <v>0</v>
      </c>
      <c r="FY58" s="2">
        <v>0</v>
      </c>
      <c r="FZ58" s="2"/>
      <c r="GA58" s="2" t="s">
        <v>6</v>
      </c>
      <c r="GB58" s="2"/>
      <c r="GC58" s="2"/>
      <c r="GD58" s="2">
        <v>0</v>
      </c>
      <c r="GE58" s="2"/>
      <c r="GF58" s="2">
        <v>654489916</v>
      </c>
      <c r="GG58" s="2">
        <v>2</v>
      </c>
      <c r="GH58" s="2">
        <v>1</v>
      </c>
      <c r="GI58" s="2">
        <v>-2</v>
      </c>
      <c r="GJ58" s="2">
        <v>0</v>
      </c>
      <c r="GK58" s="2">
        <f>ROUND(R58*(R12)/100,0)</f>
        <v>0</v>
      </c>
      <c r="GL58" s="2">
        <f t="shared" si="85"/>
        <v>0</v>
      </c>
      <c r="GM58" s="2">
        <f t="shared" si="86"/>
        <v>0</v>
      </c>
      <c r="GN58" s="2">
        <f t="shared" si="87"/>
        <v>0</v>
      </c>
      <c r="GO58" s="2">
        <f t="shared" si="88"/>
        <v>0</v>
      </c>
      <c r="GP58" s="2">
        <f t="shared" si="89"/>
        <v>0</v>
      </c>
      <c r="GQ58" s="2"/>
      <c r="GR58" s="2">
        <v>0</v>
      </c>
      <c r="GS58" s="2">
        <v>3</v>
      </c>
      <c r="GT58" s="2">
        <v>0</v>
      </c>
      <c r="GU58" s="2" t="s">
        <v>6</v>
      </c>
      <c r="GV58" s="2">
        <f t="shared" si="90"/>
        <v>0</v>
      </c>
      <c r="GW58" s="2">
        <v>1</v>
      </c>
      <c r="GX58" s="2">
        <f t="shared" si="91"/>
        <v>0</v>
      </c>
      <c r="GY58" s="2"/>
      <c r="GZ58" s="2"/>
      <c r="HA58" s="2">
        <v>0</v>
      </c>
      <c r="HB58" s="2">
        <v>0</v>
      </c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>
        <v>0</v>
      </c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x14ac:dyDescent="0.2">
      <c r="A59">
        <v>18</v>
      </c>
      <c r="B59">
        <v>1</v>
      </c>
      <c r="C59">
        <v>88</v>
      </c>
      <c r="E59" t="s">
        <v>97</v>
      </c>
      <c r="F59" t="s">
        <v>98</v>
      </c>
      <c r="G59" t="s">
        <v>99</v>
      </c>
      <c r="H59" t="s">
        <v>66</v>
      </c>
      <c r="I59">
        <f>I39*J59</f>
        <v>0</v>
      </c>
      <c r="J59">
        <v>0</v>
      </c>
      <c r="O59">
        <f t="shared" si="59"/>
        <v>0</v>
      </c>
      <c r="P59">
        <f t="shared" si="60"/>
        <v>0</v>
      </c>
      <c r="Q59">
        <f t="shared" si="61"/>
        <v>0</v>
      </c>
      <c r="R59">
        <f t="shared" si="62"/>
        <v>0</v>
      </c>
      <c r="S59">
        <f t="shared" si="63"/>
        <v>0</v>
      </c>
      <c r="T59">
        <f t="shared" si="64"/>
        <v>0</v>
      </c>
      <c r="U59">
        <f t="shared" si="65"/>
        <v>0</v>
      </c>
      <c r="V59">
        <f t="shared" si="66"/>
        <v>0</v>
      </c>
      <c r="W59">
        <f t="shared" si="67"/>
        <v>0</v>
      </c>
      <c r="X59">
        <f t="shared" si="68"/>
        <v>0</v>
      </c>
      <c r="Y59">
        <f t="shared" si="69"/>
        <v>0</v>
      </c>
      <c r="AA59">
        <v>34645224</v>
      </c>
      <c r="AB59">
        <f t="shared" si="70"/>
        <v>9550.01</v>
      </c>
      <c r="AC59">
        <f t="shared" si="53"/>
        <v>9550.01</v>
      </c>
      <c r="AD59">
        <f t="shared" si="54"/>
        <v>0</v>
      </c>
      <c r="AE59">
        <f t="shared" si="55"/>
        <v>0</v>
      </c>
      <c r="AF59">
        <f t="shared" si="56"/>
        <v>0</v>
      </c>
      <c r="AG59">
        <f t="shared" si="71"/>
        <v>0</v>
      </c>
      <c r="AH59">
        <f t="shared" si="57"/>
        <v>0</v>
      </c>
      <c r="AI59">
        <f t="shared" si="58"/>
        <v>0</v>
      </c>
      <c r="AJ59">
        <f t="shared" si="72"/>
        <v>0</v>
      </c>
      <c r="AK59">
        <v>9550.01</v>
      </c>
      <c r="AL59">
        <v>9550.01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1</v>
      </c>
      <c r="AW59">
        <v>1</v>
      </c>
      <c r="AZ59">
        <v>1</v>
      </c>
      <c r="BA59">
        <v>1</v>
      </c>
      <c r="BB59">
        <v>1</v>
      </c>
      <c r="BC59">
        <v>7.5</v>
      </c>
      <c r="BD59" t="s">
        <v>6</v>
      </c>
      <c r="BE59" t="s">
        <v>6</v>
      </c>
      <c r="BF59" t="s">
        <v>6</v>
      </c>
      <c r="BG59" t="s">
        <v>6</v>
      </c>
      <c r="BH59">
        <v>3</v>
      </c>
      <c r="BI59">
        <v>1</v>
      </c>
      <c r="BJ59" t="s">
        <v>100</v>
      </c>
      <c r="BM59">
        <v>500001</v>
      </c>
      <c r="BN59">
        <v>0</v>
      </c>
      <c r="BO59" t="s">
        <v>6</v>
      </c>
      <c r="BP59">
        <v>0</v>
      </c>
      <c r="BQ59">
        <v>20</v>
      </c>
      <c r="BR59">
        <v>0</v>
      </c>
      <c r="BS59">
        <v>1</v>
      </c>
      <c r="BT59">
        <v>1</v>
      </c>
      <c r="BU59">
        <v>1</v>
      </c>
      <c r="BV59">
        <v>1</v>
      </c>
      <c r="BW59">
        <v>1</v>
      </c>
      <c r="BX59">
        <v>1</v>
      </c>
      <c r="BY59" t="s">
        <v>6</v>
      </c>
      <c r="BZ59">
        <v>0</v>
      </c>
      <c r="CA59">
        <v>0</v>
      </c>
      <c r="CF59">
        <v>0</v>
      </c>
      <c r="CG59">
        <v>0</v>
      </c>
      <c r="CM59">
        <v>0</v>
      </c>
      <c r="CN59" t="s">
        <v>6</v>
      </c>
      <c r="CO59">
        <v>0</v>
      </c>
      <c r="CP59">
        <f t="shared" si="73"/>
        <v>0</v>
      </c>
      <c r="CQ59">
        <f t="shared" si="74"/>
        <v>71625.074999999997</v>
      </c>
      <c r="CR59">
        <f t="shared" si="75"/>
        <v>0</v>
      </c>
      <c r="CS59">
        <f t="shared" si="76"/>
        <v>0</v>
      </c>
      <c r="CT59">
        <f t="shared" si="77"/>
        <v>0</v>
      </c>
      <c r="CU59">
        <f t="shared" si="78"/>
        <v>0</v>
      </c>
      <c r="CV59">
        <f t="shared" si="79"/>
        <v>0</v>
      </c>
      <c r="CW59">
        <f t="shared" si="80"/>
        <v>0</v>
      </c>
      <c r="CX59">
        <f t="shared" si="81"/>
        <v>0</v>
      </c>
      <c r="CY59">
        <f t="shared" si="82"/>
        <v>0</v>
      </c>
      <c r="CZ59">
        <f t="shared" si="83"/>
        <v>0</v>
      </c>
      <c r="DC59" t="s">
        <v>6</v>
      </c>
      <c r="DD59" t="s">
        <v>6</v>
      </c>
      <c r="DE59" t="s">
        <v>6</v>
      </c>
      <c r="DF59" t="s">
        <v>6</v>
      </c>
      <c r="DG59" t="s">
        <v>6</v>
      </c>
      <c r="DH59" t="s">
        <v>6</v>
      </c>
      <c r="DI59" t="s">
        <v>6</v>
      </c>
      <c r="DJ59" t="s">
        <v>6</v>
      </c>
      <c r="DK59" t="s">
        <v>6</v>
      </c>
      <c r="DL59" t="s">
        <v>6</v>
      </c>
      <c r="DM59" t="s">
        <v>6</v>
      </c>
      <c r="DN59">
        <v>0</v>
      </c>
      <c r="DO59">
        <v>0</v>
      </c>
      <c r="DP59">
        <v>1</v>
      </c>
      <c r="DQ59">
        <v>1</v>
      </c>
      <c r="DU59">
        <v>1009</v>
      </c>
      <c r="DV59" t="s">
        <v>66</v>
      </c>
      <c r="DW59" t="s">
        <v>66</v>
      </c>
      <c r="DX59">
        <v>1000</v>
      </c>
      <c r="EE59">
        <v>32653291</v>
      </c>
      <c r="EF59">
        <v>20</v>
      </c>
      <c r="EG59" t="s">
        <v>60</v>
      </c>
      <c r="EH59">
        <v>0</v>
      </c>
      <c r="EI59" t="s">
        <v>6</v>
      </c>
      <c r="EJ59">
        <v>1</v>
      </c>
      <c r="EK59">
        <v>500001</v>
      </c>
      <c r="EL59" t="s">
        <v>61</v>
      </c>
      <c r="EM59" t="s">
        <v>62</v>
      </c>
      <c r="EO59" t="s">
        <v>6</v>
      </c>
      <c r="EQ59">
        <v>0</v>
      </c>
      <c r="ER59">
        <v>9550.01</v>
      </c>
      <c r="ES59">
        <v>9550.01</v>
      </c>
      <c r="ET59">
        <v>0</v>
      </c>
      <c r="EU59">
        <v>0</v>
      </c>
      <c r="EV59">
        <v>0</v>
      </c>
      <c r="EW59">
        <v>0</v>
      </c>
      <c r="EX59">
        <v>0</v>
      </c>
      <c r="FQ59">
        <v>0</v>
      </c>
      <c r="FR59">
        <f t="shared" si="84"/>
        <v>0</v>
      </c>
      <c r="FS59">
        <v>0</v>
      </c>
      <c r="FX59">
        <v>0</v>
      </c>
      <c r="FY59">
        <v>0</v>
      </c>
      <c r="GA59" t="s">
        <v>6</v>
      </c>
      <c r="GD59">
        <v>0</v>
      </c>
      <c r="GF59">
        <v>654489916</v>
      </c>
      <c r="GG59">
        <v>2</v>
      </c>
      <c r="GH59">
        <v>1</v>
      </c>
      <c r="GI59">
        <v>4</v>
      </c>
      <c r="GJ59">
        <v>0</v>
      </c>
      <c r="GK59">
        <f>ROUND(R59*(S12)/100,0)</f>
        <v>0</v>
      </c>
      <c r="GL59">
        <f t="shared" si="85"/>
        <v>0</v>
      </c>
      <c r="GM59">
        <f t="shared" si="86"/>
        <v>0</v>
      </c>
      <c r="GN59">
        <f t="shared" si="87"/>
        <v>0</v>
      </c>
      <c r="GO59">
        <f t="shared" si="88"/>
        <v>0</v>
      </c>
      <c r="GP59">
        <f t="shared" si="89"/>
        <v>0</v>
      </c>
      <c r="GR59">
        <v>0</v>
      </c>
      <c r="GS59">
        <v>3</v>
      </c>
      <c r="GT59">
        <v>0</v>
      </c>
      <c r="GU59" t="s">
        <v>6</v>
      </c>
      <c r="GV59">
        <f t="shared" si="90"/>
        <v>0</v>
      </c>
      <c r="GW59">
        <v>1</v>
      </c>
      <c r="GX59">
        <f t="shared" si="91"/>
        <v>0</v>
      </c>
      <c r="HA59">
        <v>0</v>
      </c>
      <c r="HB59">
        <v>0</v>
      </c>
      <c r="IK59">
        <v>0</v>
      </c>
    </row>
    <row r="60" spans="1:255" x14ac:dyDescent="0.2">
      <c r="A60" s="2">
        <v>18</v>
      </c>
      <c r="B60" s="2">
        <v>1</v>
      </c>
      <c r="C60" s="2">
        <v>71</v>
      </c>
      <c r="D60" s="2"/>
      <c r="E60" s="2" t="s">
        <v>101</v>
      </c>
      <c r="F60" s="2" t="s">
        <v>102</v>
      </c>
      <c r="G60" s="2" t="s">
        <v>103</v>
      </c>
      <c r="H60" s="2" t="s">
        <v>104</v>
      </c>
      <c r="I60" s="2">
        <f>I38*J60</f>
        <v>0</v>
      </c>
      <c r="J60" s="2">
        <v>0</v>
      </c>
      <c r="K60" s="2"/>
      <c r="L60" s="2"/>
      <c r="M60" s="2"/>
      <c r="N60" s="2"/>
      <c r="O60" s="2">
        <f t="shared" si="59"/>
        <v>0</v>
      </c>
      <c r="P60" s="2">
        <f t="shared" si="60"/>
        <v>0</v>
      </c>
      <c r="Q60" s="2">
        <f t="shared" si="61"/>
        <v>0</v>
      </c>
      <c r="R60" s="2">
        <f t="shared" si="62"/>
        <v>0</v>
      </c>
      <c r="S60" s="2">
        <f t="shared" si="63"/>
        <v>0</v>
      </c>
      <c r="T60" s="2">
        <f t="shared" si="64"/>
        <v>0</v>
      </c>
      <c r="U60" s="2">
        <f t="shared" si="65"/>
        <v>0</v>
      </c>
      <c r="V60" s="2">
        <f t="shared" si="66"/>
        <v>0</v>
      </c>
      <c r="W60" s="2">
        <f t="shared" si="67"/>
        <v>0</v>
      </c>
      <c r="X60" s="2">
        <f t="shared" si="68"/>
        <v>0</v>
      </c>
      <c r="Y60" s="2">
        <f t="shared" si="69"/>
        <v>0</v>
      </c>
      <c r="Z60" s="2"/>
      <c r="AA60" s="2">
        <v>34645223</v>
      </c>
      <c r="AB60" s="2">
        <f t="shared" si="70"/>
        <v>610</v>
      </c>
      <c r="AC60" s="2">
        <f t="shared" si="53"/>
        <v>610</v>
      </c>
      <c r="AD60" s="2">
        <f t="shared" si="54"/>
        <v>0</v>
      </c>
      <c r="AE60" s="2">
        <f t="shared" si="55"/>
        <v>0</v>
      </c>
      <c r="AF60" s="2">
        <f t="shared" si="56"/>
        <v>0</v>
      </c>
      <c r="AG60" s="2">
        <f t="shared" si="71"/>
        <v>0</v>
      </c>
      <c r="AH60" s="2">
        <f t="shared" si="57"/>
        <v>0</v>
      </c>
      <c r="AI60" s="2">
        <f t="shared" si="58"/>
        <v>0</v>
      </c>
      <c r="AJ60" s="2">
        <f t="shared" si="72"/>
        <v>0</v>
      </c>
      <c r="AK60" s="2">
        <v>610</v>
      </c>
      <c r="AL60" s="2">
        <v>610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1</v>
      </c>
      <c r="AW60" s="2">
        <v>1</v>
      </c>
      <c r="AX60" s="2"/>
      <c r="AY60" s="2"/>
      <c r="AZ60" s="2">
        <v>1</v>
      </c>
      <c r="BA60" s="2">
        <v>1</v>
      </c>
      <c r="BB60" s="2">
        <v>1</v>
      </c>
      <c r="BC60" s="2">
        <v>1</v>
      </c>
      <c r="BD60" s="2" t="s">
        <v>6</v>
      </c>
      <c r="BE60" s="2" t="s">
        <v>6</v>
      </c>
      <c r="BF60" s="2" t="s">
        <v>6</v>
      </c>
      <c r="BG60" s="2" t="s">
        <v>6</v>
      </c>
      <c r="BH60" s="2">
        <v>3</v>
      </c>
      <c r="BI60" s="2">
        <v>2</v>
      </c>
      <c r="BJ60" s="2" t="s">
        <v>105</v>
      </c>
      <c r="BK60" s="2"/>
      <c r="BL60" s="2"/>
      <c r="BM60" s="2">
        <v>500002</v>
      </c>
      <c r="BN60" s="2">
        <v>0</v>
      </c>
      <c r="BO60" s="2" t="s">
        <v>6</v>
      </c>
      <c r="BP60" s="2">
        <v>0</v>
      </c>
      <c r="BQ60" s="2">
        <v>21</v>
      </c>
      <c r="BR60" s="2">
        <v>0</v>
      </c>
      <c r="BS60" s="2">
        <v>1</v>
      </c>
      <c r="BT60" s="2">
        <v>1</v>
      </c>
      <c r="BU60" s="2">
        <v>1</v>
      </c>
      <c r="BV60" s="2">
        <v>1</v>
      </c>
      <c r="BW60" s="2">
        <v>1</v>
      </c>
      <c r="BX60" s="2">
        <v>1</v>
      </c>
      <c r="BY60" s="2" t="s">
        <v>6</v>
      </c>
      <c r="BZ60" s="2">
        <v>0</v>
      </c>
      <c r="CA60" s="2">
        <v>0</v>
      </c>
      <c r="CB60" s="2"/>
      <c r="CC60" s="2"/>
      <c r="CD60" s="2"/>
      <c r="CE60" s="2"/>
      <c r="CF60" s="2">
        <v>0</v>
      </c>
      <c r="CG60" s="2">
        <v>0</v>
      </c>
      <c r="CH60" s="2"/>
      <c r="CI60" s="2"/>
      <c r="CJ60" s="2"/>
      <c r="CK60" s="2"/>
      <c r="CL60" s="2"/>
      <c r="CM60" s="2">
        <v>0</v>
      </c>
      <c r="CN60" s="2" t="s">
        <v>6</v>
      </c>
      <c r="CO60" s="2">
        <v>0</v>
      </c>
      <c r="CP60" s="2">
        <f t="shared" si="73"/>
        <v>0</v>
      </c>
      <c r="CQ60" s="2">
        <f t="shared" si="74"/>
        <v>610</v>
      </c>
      <c r="CR60" s="2">
        <f t="shared" si="75"/>
        <v>0</v>
      </c>
      <c r="CS60" s="2">
        <f t="shared" si="76"/>
        <v>0</v>
      </c>
      <c r="CT60" s="2">
        <f t="shared" si="77"/>
        <v>0</v>
      </c>
      <c r="CU60" s="2">
        <f t="shared" si="78"/>
        <v>0</v>
      </c>
      <c r="CV60" s="2">
        <f t="shared" si="79"/>
        <v>0</v>
      </c>
      <c r="CW60" s="2">
        <f t="shared" si="80"/>
        <v>0</v>
      </c>
      <c r="CX60" s="2">
        <f t="shared" si="81"/>
        <v>0</v>
      </c>
      <c r="CY60" s="2">
        <f t="shared" si="82"/>
        <v>0</v>
      </c>
      <c r="CZ60" s="2">
        <f t="shared" si="83"/>
        <v>0</v>
      </c>
      <c r="DA60" s="2"/>
      <c r="DB60" s="2"/>
      <c r="DC60" s="2" t="s">
        <v>6</v>
      </c>
      <c r="DD60" s="2" t="s">
        <v>6</v>
      </c>
      <c r="DE60" s="2" t="s">
        <v>6</v>
      </c>
      <c r="DF60" s="2" t="s">
        <v>6</v>
      </c>
      <c r="DG60" s="2" t="s">
        <v>6</v>
      </c>
      <c r="DH60" s="2" t="s">
        <v>6</v>
      </c>
      <c r="DI60" s="2" t="s">
        <v>6</v>
      </c>
      <c r="DJ60" s="2" t="s">
        <v>6</v>
      </c>
      <c r="DK60" s="2" t="s">
        <v>6</v>
      </c>
      <c r="DL60" s="2" t="s">
        <v>6</v>
      </c>
      <c r="DM60" s="2" t="s">
        <v>6</v>
      </c>
      <c r="DN60" s="2">
        <v>0</v>
      </c>
      <c r="DO60" s="2">
        <v>0</v>
      </c>
      <c r="DP60" s="2">
        <v>1</v>
      </c>
      <c r="DQ60" s="2">
        <v>1</v>
      </c>
      <c r="DR60" s="2"/>
      <c r="DS60" s="2"/>
      <c r="DT60" s="2"/>
      <c r="DU60" s="2">
        <v>1010</v>
      </c>
      <c r="DV60" s="2" t="s">
        <v>104</v>
      </c>
      <c r="DW60" s="2" t="s">
        <v>104</v>
      </c>
      <c r="DX60" s="2">
        <v>100</v>
      </c>
      <c r="DY60" s="2"/>
      <c r="DZ60" s="2"/>
      <c r="EA60" s="2"/>
      <c r="EB60" s="2"/>
      <c r="EC60" s="2"/>
      <c r="ED60" s="2"/>
      <c r="EE60" s="2">
        <v>32653292</v>
      </c>
      <c r="EF60" s="2">
        <v>21</v>
      </c>
      <c r="EG60" s="2" t="s">
        <v>106</v>
      </c>
      <c r="EH60" s="2">
        <v>0</v>
      </c>
      <c r="EI60" s="2" t="s">
        <v>6</v>
      </c>
      <c r="EJ60" s="2">
        <v>2</v>
      </c>
      <c r="EK60" s="2">
        <v>500002</v>
      </c>
      <c r="EL60" s="2" t="s">
        <v>107</v>
      </c>
      <c r="EM60" s="2" t="s">
        <v>108</v>
      </c>
      <c r="EN60" s="2"/>
      <c r="EO60" s="2" t="s">
        <v>6</v>
      </c>
      <c r="EP60" s="2"/>
      <c r="EQ60" s="2">
        <v>0</v>
      </c>
      <c r="ER60" s="2">
        <v>610</v>
      </c>
      <c r="ES60" s="2">
        <v>610</v>
      </c>
      <c r="ET60" s="2">
        <v>0</v>
      </c>
      <c r="EU60" s="2">
        <v>0</v>
      </c>
      <c r="EV60" s="2">
        <v>0</v>
      </c>
      <c r="EW60" s="2">
        <v>0</v>
      </c>
      <c r="EX60" s="2">
        <v>0</v>
      </c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>
        <v>0</v>
      </c>
      <c r="FR60" s="2">
        <f t="shared" si="84"/>
        <v>0</v>
      </c>
      <c r="FS60" s="2">
        <v>0</v>
      </c>
      <c r="FT60" s="2"/>
      <c r="FU60" s="2"/>
      <c r="FV60" s="2"/>
      <c r="FW60" s="2"/>
      <c r="FX60" s="2">
        <v>0</v>
      </c>
      <c r="FY60" s="2">
        <v>0</v>
      </c>
      <c r="FZ60" s="2"/>
      <c r="GA60" s="2" t="s">
        <v>6</v>
      </c>
      <c r="GB60" s="2"/>
      <c r="GC60" s="2"/>
      <c r="GD60" s="2">
        <v>0</v>
      </c>
      <c r="GE60" s="2"/>
      <c r="GF60" s="2">
        <v>1556400765</v>
      </c>
      <c r="GG60" s="2">
        <v>2</v>
      </c>
      <c r="GH60" s="2">
        <v>1</v>
      </c>
      <c r="GI60" s="2">
        <v>-2</v>
      </c>
      <c r="GJ60" s="2">
        <v>0</v>
      </c>
      <c r="GK60" s="2">
        <f>ROUND(R60*(R12)/100,0)</f>
        <v>0</v>
      </c>
      <c r="GL60" s="2">
        <f t="shared" si="85"/>
        <v>0</v>
      </c>
      <c r="GM60" s="2">
        <f t="shared" si="86"/>
        <v>0</v>
      </c>
      <c r="GN60" s="2">
        <f t="shared" si="87"/>
        <v>0</v>
      </c>
      <c r="GO60" s="2">
        <f t="shared" si="88"/>
        <v>0</v>
      </c>
      <c r="GP60" s="2">
        <f t="shared" si="89"/>
        <v>0</v>
      </c>
      <c r="GQ60" s="2"/>
      <c r="GR60" s="2">
        <v>0</v>
      </c>
      <c r="GS60" s="2">
        <v>3</v>
      </c>
      <c r="GT60" s="2">
        <v>0</v>
      </c>
      <c r="GU60" s="2" t="s">
        <v>6</v>
      </c>
      <c r="GV60" s="2">
        <f t="shared" si="90"/>
        <v>0</v>
      </c>
      <c r="GW60" s="2">
        <v>1</v>
      </c>
      <c r="GX60" s="2">
        <f t="shared" si="91"/>
        <v>0</v>
      </c>
      <c r="GY60" s="2"/>
      <c r="GZ60" s="2"/>
      <c r="HA60" s="2">
        <v>0</v>
      </c>
      <c r="HB60" s="2">
        <v>0</v>
      </c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>
        <v>0</v>
      </c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x14ac:dyDescent="0.2">
      <c r="A61">
        <v>18</v>
      </c>
      <c r="B61">
        <v>1</v>
      </c>
      <c r="C61">
        <v>89</v>
      </c>
      <c r="E61" t="s">
        <v>101</v>
      </c>
      <c r="F61" t="s">
        <v>102</v>
      </c>
      <c r="G61" t="s">
        <v>103</v>
      </c>
      <c r="H61" t="s">
        <v>104</v>
      </c>
      <c r="I61">
        <f>I39*J61</f>
        <v>0</v>
      </c>
      <c r="J61">
        <v>0</v>
      </c>
      <c r="O61">
        <f t="shared" si="59"/>
        <v>0</v>
      </c>
      <c r="P61">
        <f t="shared" si="60"/>
        <v>0</v>
      </c>
      <c r="Q61">
        <f t="shared" si="61"/>
        <v>0</v>
      </c>
      <c r="R61">
        <f t="shared" si="62"/>
        <v>0</v>
      </c>
      <c r="S61">
        <f t="shared" si="63"/>
        <v>0</v>
      </c>
      <c r="T61">
        <f t="shared" si="64"/>
        <v>0</v>
      </c>
      <c r="U61">
        <f t="shared" si="65"/>
        <v>0</v>
      </c>
      <c r="V61">
        <f t="shared" si="66"/>
        <v>0</v>
      </c>
      <c r="W61">
        <f t="shared" si="67"/>
        <v>0</v>
      </c>
      <c r="X61">
        <f t="shared" si="68"/>
        <v>0</v>
      </c>
      <c r="Y61">
        <f t="shared" si="69"/>
        <v>0</v>
      </c>
      <c r="AA61">
        <v>34645224</v>
      </c>
      <c r="AB61">
        <f t="shared" si="70"/>
        <v>610</v>
      </c>
      <c r="AC61">
        <f t="shared" si="53"/>
        <v>610</v>
      </c>
      <c r="AD61">
        <f t="shared" si="54"/>
        <v>0</v>
      </c>
      <c r="AE61">
        <f t="shared" si="55"/>
        <v>0</v>
      </c>
      <c r="AF61">
        <f t="shared" si="56"/>
        <v>0</v>
      </c>
      <c r="AG61">
        <f t="shared" si="71"/>
        <v>0</v>
      </c>
      <c r="AH61">
        <f t="shared" si="57"/>
        <v>0</v>
      </c>
      <c r="AI61">
        <f t="shared" si="58"/>
        <v>0</v>
      </c>
      <c r="AJ61">
        <f t="shared" si="72"/>
        <v>0</v>
      </c>
      <c r="AK61">
        <v>610</v>
      </c>
      <c r="AL61">
        <v>610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1</v>
      </c>
      <c r="AW61">
        <v>1</v>
      </c>
      <c r="AZ61">
        <v>1</v>
      </c>
      <c r="BA61">
        <v>1</v>
      </c>
      <c r="BB61">
        <v>1</v>
      </c>
      <c r="BC61">
        <v>7.5</v>
      </c>
      <c r="BD61" t="s">
        <v>6</v>
      </c>
      <c r="BE61" t="s">
        <v>6</v>
      </c>
      <c r="BF61" t="s">
        <v>6</v>
      </c>
      <c r="BG61" t="s">
        <v>6</v>
      </c>
      <c r="BH61">
        <v>3</v>
      </c>
      <c r="BI61">
        <v>2</v>
      </c>
      <c r="BJ61" t="s">
        <v>105</v>
      </c>
      <c r="BM61">
        <v>500002</v>
      </c>
      <c r="BN61">
        <v>0</v>
      </c>
      <c r="BO61" t="s">
        <v>6</v>
      </c>
      <c r="BP61">
        <v>0</v>
      </c>
      <c r="BQ61">
        <v>21</v>
      </c>
      <c r="BR61">
        <v>0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Y61" t="s">
        <v>6</v>
      </c>
      <c r="BZ61">
        <v>0</v>
      </c>
      <c r="CA61">
        <v>0</v>
      </c>
      <c r="CF61">
        <v>0</v>
      </c>
      <c r="CG61">
        <v>0</v>
      </c>
      <c r="CM61">
        <v>0</v>
      </c>
      <c r="CN61" t="s">
        <v>6</v>
      </c>
      <c r="CO61">
        <v>0</v>
      </c>
      <c r="CP61">
        <f t="shared" si="73"/>
        <v>0</v>
      </c>
      <c r="CQ61">
        <f t="shared" si="74"/>
        <v>4575</v>
      </c>
      <c r="CR61">
        <f t="shared" si="75"/>
        <v>0</v>
      </c>
      <c r="CS61">
        <f t="shared" si="76"/>
        <v>0</v>
      </c>
      <c r="CT61">
        <f t="shared" si="77"/>
        <v>0</v>
      </c>
      <c r="CU61">
        <f t="shared" si="78"/>
        <v>0</v>
      </c>
      <c r="CV61">
        <f t="shared" si="79"/>
        <v>0</v>
      </c>
      <c r="CW61">
        <f t="shared" si="80"/>
        <v>0</v>
      </c>
      <c r="CX61">
        <f t="shared" si="81"/>
        <v>0</v>
      </c>
      <c r="CY61">
        <f t="shared" si="82"/>
        <v>0</v>
      </c>
      <c r="CZ61">
        <f t="shared" si="83"/>
        <v>0</v>
      </c>
      <c r="DC61" t="s">
        <v>6</v>
      </c>
      <c r="DD61" t="s">
        <v>6</v>
      </c>
      <c r="DE61" t="s">
        <v>6</v>
      </c>
      <c r="DF61" t="s">
        <v>6</v>
      </c>
      <c r="DG61" t="s">
        <v>6</v>
      </c>
      <c r="DH61" t="s">
        <v>6</v>
      </c>
      <c r="DI61" t="s">
        <v>6</v>
      </c>
      <c r="DJ61" t="s">
        <v>6</v>
      </c>
      <c r="DK61" t="s">
        <v>6</v>
      </c>
      <c r="DL61" t="s">
        <v>6</v>
      </c>
      <c r="DM61" t="s">
        <v>6</v>
      </c>
      <c r="DN61">
        <v>0</v>
      </c>
      <c r="DO61">
        <v>0</v>
      </c>
      <c r="DP61">
        <v>1</v>
      </c>
      <c r="DQ61">
        <v>1</v>
      </c>
      <c r="DU61">
        <v>1010</v>
      </c>
      <c r="DV61" t="s">
        <v>104</v>
      </c>
      <c r="DW61" t="s">
        <v>104</v>
      </c>
      <c r="DX61">
        <v>100</v>
      </c>
      <c r="EE61">
        <v>32653292</v>
      </c>
      <c r="EF61">
        <v>21</v>
      </c>
      <c r="EG61" t="s">
        <v>106</v>
      </c>
      <c r="EH61">
        <v>0</v>
      </c>
      <c r="EI61" t="s">
        <v>6</v>
      </c>
      <c r="EJ61">
        <v>2</v>
      </c>
      <c r="EK61">
        <v>500002</v>
      </c>
      <c r="EL61" t="s">
        <v>107</v>
      </c>
      <c r="EM61" t="s">
        <v>108</v>
      </c>
      <c r="EO61" t="s">
        <v>6</v>
      </c>
      <c r="EQ61">
        <v>0</v>
      </c>
      <c r="ER61">
        <v>610</v>
      </c>
      <c r="ES61">
        <v>610</v>
      </c>
      <c r="ET61">
        <v>0</v>
      </c>
      <c r="EU61">
        <v>0</v>
      </c>
      <c r="EV61">
        <v>0</v>
      </c>
      <c r="EW61">
        <v>0</v>
      </c>
      <c r="EX61">
        <v>0</v>
      </c>
      <c r="FQ61">
        <v>0</v>
      </c>
      <c r="FR61">
        <f t="shared" si="84"/>
        <v>0</v>
      </c>
      <c r="FS61">
        <v>0</v>
      </c>
      <c r="FX61">
        <v>0</v>
      </c>
      <c r="FY61">
        <v>0</v>
      </c>
      <c r="GA61" t="s">
        <v>6</v>
      </c>
      <c r="GD61">
        <v>0</v>
      </c>
      <c r="GF61">
        <v>1556400765</v>
      </c>
      <c r="GG61">
        <v>2</v>
      </c>
      <c r="GH61">
        <v>1</v>
      </c>
      <c r="GI61">
        <v>4</v>
      </c>
      <c r="GJ61">
        <v>0</v>
      </c>
      <c r="GK61">
        <f>ROUND(R61*(S12)/100,0)</f>
        <v>0</v>
      </c>
      <c r="GL61">
        <f t="shared" si="85"/>
        <v>0</v>
      </c>
      <c r="GM61">
        <f t="shared" si="86"/>
        <v>0</v>
      </c>
      <c r="GN61">
        <f t="shared" si="87"/>
        <v>0</v>
      </c>
      <c r="GO61">
        <f t="shared" si="88"/>
        <v>0</v>
      </c>
      <c r="GP61">
        <f t="shared" si="89"/>
        <v>0</v>
      </c>
      <c r="GR61">
        <v>0</v>
      </c>
      <c r="GS61">
        <v>3</v>
      </c>
      <c r="GT61">
        <v>0</v>
      </c>
      <c r="GU61" t="s">
        <v>6</v>
      </c>
      <c r="GV61">
        <f t="shared" si="90"/>
        <v>0</v>
      </c>
      <c r="GW61">
        <v>1</v>
      </c>
      <c r="GX61">
        <f t="shared" si="91"/>
        <v>0</v>
      </c>
      <c r="HA61">
        <v>0</v>
      </c>
      <c r="HB61">
        <v>0</v>
      </c>
      <c r="IK61">
        <v>0</v>
      </c>
    </row>
    <row r="62" spans="1:255" x14ac:dyDescent="0.2">
      <c r="A62" s="2">
        <v>18</v>
      </c>
      <c r="B62" s="2">
        <v>1</v>
      </c>
      <c r="C62" s="2">
        <v>72</v>
      </c>
      <c r="D62" s="2"/>
      <c r="E62" s="2" t="s">
        <v>109</v>
      </c>
      <c r="F62" s="2" t="s">
        <v>110</v>
      </c>
      <c r="G62" s="2" t="s">
        <v>111</v>
      </c>
      <c r="H62" s="2" t="s">
        <v>79</v>
      </c>
      <c r="I62" s="2">
        <f>I38*J62</f>
        <v>0</v>
      </c>
      <c r="J62" s="2">
        <v>0</v>
      </c>
      <c r="K62" s="2"/>
      <c r="L62" s="2"/>
      <c r="M62" s="2"/>
      <c r="N62" s="2"/>
      <c r="O62" s="2">
        <f t="shared" si="59"/>
        <v>0</v>
      </c>
      <c r="P62" s="2">
        <f t="shared" si="60"/>
        <v>0</v>
      </c>
      <c r="Q62" s="2">
        <f t="shared" si="61"/>
        <v>0</v>
      </c>
      <c r="R62" s="2">
        <f t="shared" si="62"/>
        <v>0</v>
      </c>
      <c r="S62" s="2">
        <f t="shared" si="63"/>
        <v>0</v>
      </c>
      <c r="T62" s="2">
        <f t="shared" si="64"/>
        <v>0</v>
      </c>
      <c r="U62" s="2">
        <f t="shared" si="65"/>
        <v>0</v>
      </c>
      <c r="V62" s="2">
        <f t="shared" si="66"/>
        <v>0</v>
      </c>
      <c r="W62" s="2">
        <f t="shared" si="67"/>
        <v>0</v>
      </c>
      <c r="X62" s="2">
        <f t="shared" si="68"/>
        <v>0</v>
      </c>
      <c r="Y62" s="2">
        <f t="shared" si="69"/>
        <v>0</v>
      </c>
      <c r="Z62" s="2"/>
      <c r="AA62" s="2">
        <v>34645223</v>
      </c>
      <c r="AB62" s="2">
        <f t="shared" si="70"/>
        <v>0</v>
      </c>
      <c r="AC62" s="2">
        <f t="shared" si="53"/>
        <v>0</v>
      </c>
      <c r="AD62" s="2">
        <f t="shared" si="54"/>
        <v>0</v>
      </c>
      <c r="AE62" s="2">
        <f t="shared" si="55"/>
        <v>0</v>
      </c>
      <c r="AF62" s="2">
        <f t="shared" si="56"/>
        <v>0</v>
      </c>
      <c r="AG62" s="2">
        <f t="shared" si="71"/>
        <v>0</v>
      </c>
      <c r="AH62" s="2">
        <f t="shared" si="57"/>
        <v>0</v>
      </c>
      <c r="AI62" s="2">
        <f t="shared" si="58"/>
        <v>0</v>
      </c>
      <c r="AJ62" s="2">
        <f t="shared" si="72"/>
        <v>0</v>
      </c>
      <c r="AK62" s="2">
        <v>0</v>
      </c>
      <c r="AL62" s="2">
        <v>0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106</v>
      </c>
      <c r="AU62" s="2">
        <v>65</v>
      </c>
      <c r="AV62" s="2">
        <v>1</v>
      </c>
      <c r="AW62" s="2">
        <v>1</v>
      </c>
      <c r="AX62" s="2"/>
      <c r="AY62" s="2"/>
      <c r="AZ62" s="2">
        <v>1</v>
      </c>
      <c r="BA62" s="2">
        <v>1</v>
      </c>
      <c r="BB62" s="2">
        <v>1</v>
      </c>
      <c r="BC62" s="2">
        <v>1</v>
      </c>
      <c r="BD62" s="2" t="s">
        <v>6</v>
      </c>
      <c r="BE62" s="2" t="s">
        <v>6</v>
      </c>
      <c r="BF62" s="2" t="s">
        <v>6</v>
      </c>
      <c r="BG62" s="2" t="s">
        <v>6</v>
      </c>
      <c r="BH62" s="2">
        <v>3</v>
      </c>
      <c r="BI62" s="2">
        <v>1</v>
      </c>
      <c r="BJ62" s="2" t="s">
        <v>6</v>
      </c>
      <c r="BK62" s="2"/>
      <c r="BL62" s="2"/>
      <c r="BM62" s="2">
        <v>0</v>
      </c>
      <c r="BN62" s="2">
        <v>0</v>
      </c>
      <c r="BO62" s="2" t="s">
        <v>6</v>
      </c>
      <c r="BP62" s="2">
        <v>0</v>
      </c>
      <c r="BQ62" s="2">
        <v>20</v>
      </c>
      <c r="BR62" s="2">
        <v>0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 t="s">
        <v>6</v>
      </c>
      <c r="BZ62" s="2">
        <v>106</v>
      </c>
      <c r="CA62" s="2">
        <v>65</v>
      </c>
      <c r="CB62" s="2"/>
      <c r="CC62" s="2"/>
      <c r="CD62" s="2"/>
      <c r="CE62" s="2"/>
      <c r="CF62" s="2">
        <v>0</v>
      </c>
      <c r="CG62" s="2">
        <v>0</v>
      </c>
      <c r="CH62" s="2"/>
      <c r="CI62" s="2"/>
      <c r="CJ62" s="2"/>
      <c r="CK62" s="2"/>
      <c r="CL62" s="2"/>
      <c r="CM62" s="2">
        <v>0</v>
      </c>
      <c r="CN62" s="2" t="s">
        <v>6</v>
      </c>
      <c r="CO62" s="2">
        <v>0</v>
      </c>
      <c r="CP62" s="2">
        <f t="shared" si="73"/>
        <v>0</v>
      </c>
      <c r="CQ62" s="2">
        <f t="shared" si="74"/>
        <v>0</v>
      </c>
      <c r="CR62" s="2">
        <f t="shared" si="75"/>
        <v>0</v>
      </c>
      <c r="CS62" s="2">
        <f t="shared" si="76"/>
        <v>0</v>
      </c>
      <c r="CT62" s="2">
        <f t="shared" si="77"/>
        <v>0</v>
      </c>
      <c r="CU62" s="2">
        <f t="shared" si="78"/>
        <v>0</v>
      </c>
      <c r="CV62" s="2">
        <f t="shared" si="79"/>
        <v>0</v>
      </c>
      <c r="CW62" s="2">
        <f t="shared" si="80"/>
        <v>0</v>
      </c>
      <c r="CX62" s="2">
        <f t="shared" si="81"/>
        <v>0</v>
      </c>
      <c r="CY62" s="2">
        <f t="shared" si="82"/>
        <v>0</v>
      </c>
      <c r="CZ62" s="2">
        <f t="shared" si="83"/>
        <v>0</v>
      </c>
      <c r="DA62" s="2"/>
      <c r="DB62" s="2"/>
      <c r="DC62" s="2" t="s">
        <v>6</v>
      </c>
      <c r="DD62" s="2" t="s">
        <v>6</v>
      </c>
      <c r="DE62" s="2" t="s">
        <v>6</v>
      </c>
      <c r="DF62" s="2" t="s">
        <v>6</v>
      </c>
      <c r="DG62" s="2" t="s">
        <v>6</v>
      </c>
      <c r="DH62" s="2" t="s">
        <v>6</v>
      </c>
      <c r="DI62" s="2" t="s">
        <v>6</v>
      </c>
      <c r="DJ62" s="2" t="s">
        <v>6</v>
      </c>
      <c r="DK62" s="2" t="s">
        <v>6</v>
      </c>
      <c r="DL62" s="2" t="s">
        <v>6</v>
      </c>
      <c r="DM62" s="2" t="s">
        <v>6</v>
      </c>
      <c r="DN62" s="2">
        <v>0</v>
      </c>
      <c r="DO62" s="2">
        <v>0</v>
      </c>
      <c r="DP62" s="2">
        <v>1</v>
      </c>
      <c r="DQ62" s="2">
        <v>1</v>
      </c>
      <c r="DR62" s="2"/>
      <c r="DS62" s="2"/>
      <c r="DT62" s="2"/>
      <c r="DU62" s="2">
        <v>1010</v>
      </c>
      <c r="DV62" s="2" t="s">
        <v>79</v>
      </c>
      <c r="DW62" s="2" t="s">
        <v>79</v>
      </c>
      <c r="DX62" s="2">
        <v>1</v>
      </c>
      <c r="DY62" s="2"/>
      <c r="DZ62" s="2"/>
      <c r="EA62" s="2"/>
      <c r="EB62" s="2"/>
      <c r="EC62" s="2"/>
      <c r="ED62" s="2"/>
      <c r="EE62" s="2">
        <v>32653299</v>
      </c>
      <c r="EF62" s="2">
        <v>20</v>
      </c>
      <c r="EG62" s="2" t="s">
        <v>60</v>
      </c>
      <c r="EH62" s="2">
        <v>0</v>
      </c>
      <c r="EI62" s="2" t="s">
        <v>6</v>
      </c>
      <c r="EJ62" s="2">
        <v>1</v>
      </c>
      <c r="EK62" s="2">
        <v>0</v>
      </c>
      <c r="EL62" s="2" t="s">
        <v>85</v>
      </c>
      <c r="EM62" s="2" t="s">
        <v>86</v>
      </c>
      <c r="EN62" s="2"/>
      <c r="EO62" s="2" t="s">
        <v>6</v>
      </c>
      <c r="EP62" s="2"/>
      <c r="EQ62" s="2">
        <v>0</v>
      </c>
      <c r="ER62" s="2">
        <v>0</v>
      </c>
      <c r="ES62" s="2">
        <v>0</v>
      </c>
      <c r="ET62" s="2">
        <v>0</v>
      </c>
      <c r="EU62" s="2">
        <v>0</v>
      </c>
      <c r="EV62" s="2">
        <v>0</v>
      </c>
      <c r="EW62" s="2">
        <v>0</v>
      </c>
      <c r="EX62" s="2">
        <v>0</v>
      </c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>
        <v>0</v>
      </c>
      <c r="FR62" s="2">
        <f t="shared" si="84"/>
        <v>0</v>
      </c>
      <c r="FS62" s="2">
        <v>0</v>
      </c>
      <c r="FT62" s="2"/>
      <c r="FU62" s="2"/>
      <c r="FV62" s="2"/>
      <c r="FW62" s="2"/>
      <c r="FX62" s="2">
        <v>106</v>
      </c>
      <c r="FY62" s="2">
        <v>65</v>
      </c>
      <c r="FZ62" s="2"/>
      <c r="GA62" s="2" t="s">
        <v>6</v>
      </c>
      <c r="GB62" s="2"/>
      <c r="GC62" s="2"/>
      <c r="GD62" s="2">
        <v>0</v>
      </c>
      <c r="GE62" s="2"/>
      <c r="GF62" s="2">
        <v>-1974579473</v>
      </c>
      <c r="GG62" s="2">
        <v>2</v>
      </c>
      <c r="GH62" s="2">
        <v>1</v>
      </c>
      <c r="GI62" s="2">
        <v>-2</v>
      </c>
      <c r="GJ62" s="2">
        <v>0</v>
      </c>
      <c r="GK62" s="2">
        <f>ROUND(R62*(R12)/100,0)</f>
        <v>0</v>
      </c>
      <c r="GL62" s="2">
        <f t="shared" si="85"/>
        <v>0</v>
      </c>
      <c r="GM62" s="2">
        <f t="shared" si="86"/>
        <v>0</v>
      </c>
      <c r="GN62" s="2">
        <f t="shared" si="87"/>
        <v>0</v>
      </c>
      <c r="GO62" s="2">
        <f t="shared" si="88"/>
        <v>0</v>
      </c>
      <c r="GP62" s="2">
        <f t="shared" si="89"/>
        <v>0</v>
      </c>
      <c r="GQ62" s="2"/>
      <c r="GR62" s="2">
        <v>0</v>
      </c>
      <c r="GS62" s="2">
        <v>3</v>
      </c>
      <c r="GT62" s="2">
        <v>0</v>
      </c>
      <c r="GU62" s="2" t="s">
        <v>6</v>
      </c>
      <c r="GV62" s="2">
        <f t="shared" si="90"/>
        <v>0</v>
      </c>
      <c r="GW62" s="2">
        <v>1</v>
      </c>
      <c r="GX62" s="2">
        <f t="shared" si="91"/>
        <v>0</v>
      </c>
      <c r="GY62" s="2"/>
      <c r="GZ62" s="2"/>
      <c r="HA62" s="2">
        <v>0</v>
      </c>
      <c r="HB62" s="2">
        <v>0</v>
      </c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>
        <v>0</v>
      </c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x14ac:dyDescent="0.2">
      <c r="A63">
        <v>18</v>
      </c>
      <c r="B63">
        <v>1</v>
      </c>
      <c r="C63">
        <v>90</v>
      </c>
      <c r="E63" t="s">
        <v>109</v>
      </c>
      <c r="F63" t="s">
        <v>110</v>
      </c>
      <c r="G63" t="s">
        <v>111</v>
      </c>
      <c r="H63" t="s">
        <v>79</v>
      </c>
      <c r="I63">
        <f>I39*J63</f>
        <v>0</v>
      </c>
      <c r="J63">
        <v>0</v>
      </c>
      <c r="O63">
        <f t="shared" si="59"/>
        <v>0</v>
      </c>
      <c r="P63">
        <f t="shared" si="60"/>
        <v>0</v>
      </c>
      <c r="Q63">
        <f t="shared" si="61"/>
        <v>0</v>
      </c>
      <c r="R63">
        <f t="shared" si="62"/>
        <v>0</v>
      </c>
      <c r="S63">
        <f t="shared" si="63"/>
        <v>0</v>
      </c>
      <c r="T63">
        <f t="shared" si="64"/>
        <v>0</v>
      </c>
      <c r="U63">
        <f t="shared" si="65"/>
        <v>0</v>
      </c>
      <c r="V63">
        <f t="shared" si="66"/>
        <v>0</v>
      </c>
      <c r="W63">
        <f t="shared" si="67"/>
        <v>0</v>
      </c>
      <c r="X63">
        <f t="shared" si="68"/>
        <v>0</v>
      </c>
      <c r="Y63">
        <f t="shared" si="69"/>
        <v>0</v>
      </c>
      <c r="AA63">
        <v>34645224</v>
      </c>
      <c r="AB63">
        <f t="shared" si="70"/>
        <v>0</v>
      </c>
      <c r="AC63">
        <f t="shared" si="53"/>
        <v>0</v>
      </c>
      <c r="AD63">
        <f t="shared" si="54"/>
        <v>0</v>
      </c>
      <c r="AE63">
        <f t="shared" si="55"/>
        <v>0</v>
      </c>
      <c r="AF63">
        <f t="shared" si="56"/>
        <v>0</v>
      </c>
      <c r="AG63">
        <f t="shared" si="71"/>
        <v>0</v>
      </c>
      <c r="AH63">
        <f t="shared" si="57"/>
        <v>0</v>
      </c>
      <c r="AI63">
        <f t="shared" si="58"/>
        <v>0</v>
      </c>
      <c r="AJ63">
        <f t="shared" si="72"/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90</v>
      </c>
      <c r="AU63">
        <v>52</v>
      </c>
      <c r="AV63">
        <v>1</v>
      </c>
      <c r="AW63">
        <v>1</v>
      </c>
      <c r="AZ63">
        <v>1</v>
      </c>
      <c r="BA63">
        <v>1</v>
      </c>
      <c r="BB63">
        <v>1</v>
      </c>
      <c r="BC63">
        <v>7.5</v>
      </c>
      <c r="BD63" t="s">
        <v>6</v>
      </c>
      <c r="BE63" t="s">
        <v>6</v>
      </c>
      <c r="BF63" t="s">
        <v>6</v>
      </c>
      <c r="BG63" t="s">
        <v>6</v>
      </c>
      <c r="BH63">
        <v>3</v>
      </c>
      <c r="BI63">
        <v>1</v>
      </c>
      <c r="BJ63" t="s">
        <v>6</v>
      </c>
      <c r="BM63">
        <v>0</v>
      </c>
      <c r="BN63">
        <v>0</v>
      </c>
      <c r="BO63" t="s">
        <v>6</v>
      </c>
      <c r="BP63">
        <v>0</v>
      </c>
      <c r="BQ63">
        <v>20</v>
      </c>
      <c r="BR63">
        <v>0</v>
      </c>
      <c r="BS63">
        <v>1</v>
      </c>
      <c r="BT63">
        <v>1</v>
      </c>
      <c r="BU63">
        <v>1</v>
      </c>
      <c r="BV63">
        <v>1</v>
      </c>
      <c r="BW63">
        <v>1</v>
      </c>
      <c r="BX63">
        <v>1</v>
      </c>
      <c r="BY63" t="s">
        <v>6</v>
      </c>
      <c r="BZ63">
        <v>106</v>
      </c>
      <c r="CA63">
        <v>65</v>
      </c>
      <c r="CF63">
        <v>0</v>
      </c>
      <c r="CG63">
        <v>0</v>
      </c>
      <c r="CM63">
        <v>0</v>
      </c>
      <c r="CN63" t="s">
        <v>6</v>
      </c>
      <c r="CO63">
        <v>0</v>
      </c>
      <c r="CP63">
        <f t="shared" si="73"/>
        <v>0</v>
      </c>
      <c r="CQ63">
        <f t="shared" si="74"/>
        <v>0</v>
      </c>
      <c r="CR63">
        <f t="shared" si="75"/>
        <v>0</v>
      </c>
      <c r="CS63">
        <f t="shared" si="76"/>
        <v>0</v>
      </c>
      <c r="CT63">
        <f t="shared" si="77"/>
        <v>0</v>
      </c>
      <c r="CU63">
        <f t="shared" si="78"/>
        <v>0</v>
      </c>
      <c r="CV63">
        <f t="shared" si="79"/>
        <v>0</v>
      </c>
      <c r="CW63">
        <f t="shared" si="80"/>
        <v>0</v>
      </c>
      <c r="CX63">
        <f t="shared" si="81"/>
        <v>0</v>
      </c>
      <c r="CY63">
        <f t="shared" si="82"/>
        <v>0</v>
      </c>
      <c r="CZ63">
        <f t="shared" si="83"/>
        <v>0</v>
      </c>
      <c r="DC63" t="s">
        <v>6</v>
      </c>
      <c r="DD63" t="s">
        <v>6</v>
      </c>
      <c r="DE63" t="s">
        <v>6</v>
      </c>
      <c r="DF63" t="s">
        <v>6</v>
      </c>
      <c r="DG63" t="s">
        <v>6</v>
      </c>
      <c r="DH63" t="s">
        <v>6</v>
      </c>
      <c r="DI63" t="s">
        <v>6</v>
      </c>
      <c r="DJ63" t="s">
        <v>6</v>
      </c>
      <c r="DK63" t="s">
        <v>6</v>
      </c>
      <c r="DL63" t="s">
        <v>6</v>
      </c>
      <c r="DM63" t="s">
        <v>6</v>
      </c>
      <c r="DN63">
        <v>0</v>
      </c>
      <c r="DO63">
        <v>0</v>
      </c>
      <c r="DP63">
        <v>1</v>
      </c>
      <c r="DQ63">
        <v>1</v>
      </c>
      <c r="DU63">
        <v>1010</v>
      </c>
      <c r="DV63" t="s">
        <v>79</v>
      </c>
      <c r="DW63" t="s">
        <v>79</v>
      </c>
      <c r="DX63">
        <v>1</v>
      </c>
      <c r="EE63">
        <v>32653299</v>
      </c>
      <c r="EF63">
        <v>20</v>
      </c>
      <c r="EG63" t="s">
        <v>60</v>
      </c>
      <c r="EH63">
        <v>0</v>
      </c>
      <c r="EI63" t="s">
        <v>6</v>
      </c>
      <c r="EJ63">
        <v>1</v>
      </c>
      <c r="EK63">
        <v>0</v>
      </c>
      <c r="EL63" t="s">
        <v>85</v>
      </c>
      <c r="EM63" t="s">
        <v>86</v>
      </c>
      <c r="EO63" t="s">
        <v>6</v>
      </c>
      <c r="EQ63">
        <v>0</v>
      </c>
      <c r="ER63">
        <v>0</v>
      </c>
      <c r="ES63">
        <v>0</v>
      </c>
      <c r="ET63">
        <v>0</v>
      </c>
      <c r="EU63">
        <v>0</v>
      </c>
      <c r="EV63">
        <v>0</v>
      </c>
      <c r="EW63">
        <v>0</v>
      </c>
      <c r="EX63">
        <v>0</v>
      </c>
      <c r="FQ63">
        <v>0</v>
      </c>
      <c r="FR63">
        <f t="shared" si="84"/>
        <v>0</v>
      </c>
      <c r="FS63">
        <v>0</v>
      </c>
      <c r="FV63" t="s">
        <v>22</v>
      </c>
      <c r="FW63" t="s">
        <v>23</v>
      </c>
      <c r="FX63">
        <v>106</v>
      </c>
      <c r="FY63">
        <v>65</v>
      </c>
      <c r="GA63" t="s">
        <v>6</v>
      </c>
      <c r="GD63">
        <v>0</v>
      </c>
      <c r="GF63">
        <v>-1974579473</v>
      </c>
      <c r="GG63">
        <v>2</v>
      </c>
      <c r="GH63">
        <v>1</v>
      </c>
      <c r="GI63">
        <v>4</v>
      </c>
      <c r="GJ63">
        <v>0</v>
      </c>
      <c r="GK63">
        <f>ROUND(R63*(S12)/100,0)</f>
        <v>0</v>
      </c>
      <c r="GL63">
        <f t="shared" si="85"/>
        <v>0</v>
      </c>
      <c r="GM63">
        <f t="shared" si="86"/>
        <v>0</v>
      </c>
      <c r="GN63">
        <f t="shared" si="87"/>
        <v>0</v>
      </c>
      <c r="GO63">
        <f t="shared" si="88"/>
        <v>0</v>
      </c>
      <c r="GP63">
        <f t="shared" si="89"/>
        <v>0</v>
      </c>
      <c r="GR63">
        <v>0</v>
      </c>
      <c r="GS63">
        <v>3</v>
      </c>
      <c r="GT63">
        <v>0</v>
      </c>
      <c r="GU63" t="s">
        <v>6</v>
      </c>
      <c r="GV63">
        <f t="shared" si="90"/>
        <v>0</v>
      </c>
      <c r="GW63">
        <v>1</v>
      </c>
      <c r="GX63">
        <f t="shared" si="91"/>
        <v>0</v>
      </c>
      <c r="HA63">
        <v>0</v>
      </c>
      <c r="HB63">
        <v>0</v>
      </c>
      <c r="IK63">
        <v>0</v>
      </c>
    </row>
    <row r="64" spans="1:255" x14ac:dyDescent="0.2">
      <c r="A64" s="2">
        <v>18</v>
      </c>
      <c r="B64" s="2">
        <v>1</v>
      </c>
      <c r="C64" s="2">
        <v>73</v>
      </c>
      <c r="D64" s="2"/>
      <c r="E64" s="2" t="s">
        <v>112</v>
      </c>
      <c r="F64" s="2" t="s">
        <v>113</v>
      </c>
      <c r="G64" s="2" t="s">
        <v>114</v>
      </c>
      <c r="H64" s="2" t="s">
        <v>79</v>
      </c>
      <c r="I64" s="2">
        <f>I38*J64</f>
        <v>0</v>
      </c>
      <c r="J64" s="2">
        <v>0</v>
      </c>
      <c r="K64" s="2"/>
      <c r="L64" s="2"/>
      <c r="M64" s="2"/>
      <c r="N64" s="2"/>
      <c r="O64" s="2">
        <f t="shared" si="59"/>
        <v>0</v>
      </c>
      <c r="P64" s="2">
        <f t="shared" si="60"/>
        <v>0</v>
      </c>
      <c r="Q64" s="2">
        <f t="shared" si="61"/>
        <v>0</v>
      </c>
      <c r="R64" s="2">
        <f t="shared" si="62"/>
        <v>0</v>
      </c>
      <c r="S64" s="2">
        <f t="shared" si="63"/>
        <v>0</v>
      </c>
      <c r="T64" s="2">
        <f t="shared" si="64"/>
        <v>0</v>
      </c>
      <c r="U64" s="2">
        <f t="shared" si="65"/>
        <v>0</v>
      </c>
      <c r="V64" s="2">
        <f t="shared" si="66"/>
        <v>0</v>
      </c>
      <c r="W64" s="2">
        <f t="shared" si="67"/>
        <v>0</v>
      </c>
      <c r="X64" s="2">
        <f t="shared" si="68"/>
        <v>0</v>
      </c>
      <c r="Y64" s="2">
        <f t="shared" si="69"/>
        <v>0</v>
      </c>
      <c r="Z64" s="2"/>
      <c r="AA64" s="2">
        <v>34645223</v>
      </c>
      <c r="AB64" s="2">
        <f t="shared" si="70"/>
        <v>0</v>
      </c>
      <c r="AC64" s="2">
        <f t="shared" si="53"/>
        <v>0</v>
      </c>
      <c r="AD64" s="2">
        <f t="shared" si="54"/>
        <v>0</v>
      </c>
      <c r="AE64" s="2">
        <f t="shared" si="55"/>
        <v>0</v>
      </c>
      <c r="AF64" s="2">
        <f t="shared" si="56"/>
        <v>0</v>
      </c>
      <c r="AG64" s="2">
        <f t="shared" si="71"/>
        <v>0</v>
      </c>
      <c r="AH64" s="2">
        <f t="shared" si="57"/>
        <v>0</v>
      </c>
      <c r="AI64" s="2">
        <f t="shared" si="58"/>
        <v>0</v>
      </c>
      <c r="AJ64" s="2">
        <f t="shared" si="72"/>
        <v>0</v>
      </c>
      <c r="AK64" s="2">
        <v>0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106</v>
      </c>
      <c r="AU64" s="2">
        <v>65</v>
      </c>
      <c r="AV64" s="2">
        <v>1</v>
      </c>
      <c r="AW64" s="2">
        <v>1</v>
      </c>
      <c r="AX64" s="2"/>
      <c r="AY64" s="2"/>
      <c r="AZ64" s="2">
        <v>1</v>
      </c>
      <c r="BA64" s="2">
        <v>1</v>
      </c>
      <c r="BB64" s="2">
        <v>1</v>
      </c>
      <c r="BC64" s="2">
        <v>1</v>
      </c>
      <c r="BD64" s="2" t="s">
        <v>6</v>
      </c>
      <c r="BE64" s="2" t="s">
        <v>6</v>
      </c>
      <c r="BF64" s="2" t="s">
        <v>6</v>
      </c>
      <c r="BG64" s="2" t="s">
        <v>6</v>
      </c>
      <c r="BH64" s="2">
        <v>3</v>
      </c>
      <c r="BI64" s="2">
        <v>1</v>
      </c>
      <c r="BJ64" s="2" t="s">
        <v>6</v>
      </c>
      <c r="BK64" s="2"/>
      <c r="BL64" s="2"/>
      <c r="BM64" s="2">
        <v>0</v>
      </c>
      <c r="BN64" s="2">
        <v>0</v>
      </c>
      <c r="BO64" s="2" t="s">
        <v>6</v>
      </c>
      <c r="BP64" s="2">
        <v>0</v>
      </c>
      <c r="BQ64" s="2">
        <v>20</v>
      </c>
      <c r="BR64" s="2">
        <v>0</v>
      </c>
      <c r="BS64" s="2">
        <v>1</v>
      </c>
      <c r="BT64" s="2">
        <v>1</v>
      </c>
      <c r="BU64" s="2">
        <v>1</v>
      </c>
      <c r="BV64" s="2">
        <v>1</v>
      </c>
      <c r="BW64" s="2">
        <v>1</v>
      </c>
      <c r="BX64" s="2">
        <v>1</v>
      </c>
      <c r="BY64" s="2" t="s">
        <v>6</v>
      </c>
      <c r="BZ64" s="2">
        <v>106</v>
      </c>
      <c r="CA64" s="2">
        <v>65</v>
      </c>
      <c r="CB64" s="2"/>
      <c r="CC64" s="2"/>
      <c r="CD64" s="2"/>
      <c r="CE64" s="2"/>
      <c r="CF64" s="2">
        <v>0</v>
      </c>
      <c r="CG64" s="2">
        <v>0</v>
      </c>
      <c r="CH64" s="2"/>
      <c r="CI64" s="2"/>
      <c r="CJ64" s="2"/>
      <c r="CK64" s="2"/>
      <c r="CL64" s="2"/>
      <c r="CM64" s="2">
        <v>0</v>
      </c>
      <c r="CN64" s="2" t="s">
        <v>6</v>
      </c>
      <c r="CO64" s="2">
        <v>0</v>
      </c>
      <c r="CP64" s="2">
        <f t="shared" si="73"/>
        <v>0</v>
      </c>
      <c r="CQ64" s="2">
        <f t="shared" si="74"/>
        <v>0</v>
      </c>
      <c r="CR64" s="2">
        <f t="shared" si="75"/>
        <v>0</v>
      </c>
      <c r="CS64" s="2">
        <f t="shared" si="76"/>
        <v>0</v>
      </c>
      <c r="CT64" s="2">
        <f t="shared" si="77"/>
        <v>0</v>
      </c>
      <c r="CU64" s="2">
        <f t="shared" si="78"/>
        <v>0</v>
      </c>
      <c r="CV64" s="2">
        <f t="shared" si="79"/>
        <v>0</v>
      </c>
      <c r="CW64" s="2">
        <f t="shared" si="80"/>
        <v>0</v>
      </c>
      <c r="CX64" s="2">
        <f t="shared" si="81"/>
        <v>0</v>
      </c>
      <c r="CY64" s="2">
        <f t="shared" si="82"/>
        <v>0</v>
      </c>
      <c r="CZ64" s="2">
        <f t="shared" si="83"/>
        <v>0</v>
      </c>
      <c r="DA64" s="2"/>
      <c r="DB64" s="2"/>
      <c r="DC64" s="2" t="s">
        <v>6</v>
      </c>
      <c r="DD64" s="2" t="s">
        <v>6</v>
      </c>
      <c r="DE64" s="2" t="s">
        <v>6</v>
      </c>
      <c r="DF64" s="2" t="s">
        <v>6</v>
      </c>
      <c r="DG64" s="2" t="s">
        <v>6</v>
      </c>
      <c r="DH64" s="2" t="s">
        <v>6</v>
      </c>
      <c r="DI64" s="2" t="s">
        <v>6</v>
      </c>
      <c r="DJ64" s="2" t="s">
        <v>6</v>
      </c>
      <c r="DK64" s="2" t="s">
        <v>6</v>
      </c>
      <c r="DL64" s="2" t="s">
        <v>6</v>
      </c>
      <c r="DM64" s="2" t="s">
        <v>6</v>
      </c>
      <c r="DN64" s="2">
        <v>0</v>
      </c>
      <c r="DO64" s="2">
        <v>0</v>
      </c>
      <c r="DP64" s="2">
        <v>1</v>
      </c>
      <c r="DQ64" s="2">
        <v>1</v>
      </c>
      <c r="DR64" s="2"/>
      <c r="DS64" s="2"/>
      <c r="DT64" s="2"/>
      <c r="DU64" s="2">
        <v>1010</v>
      </c>
      <c r="DV64" s="2" t="s">
        <v>79</v>
      </c>
      <c r="DW64" s="2" t="s">
        <v>79</v>
      </c>
      <c r="DX64" s="2">
        <v>1</v>
      </c>
      <c r="DY64" s="2"/>
      <c r="DZ64" s="2"/>
      <c r="EA64" s="2"/>
      <c r="EB64" s="2"/>
      <c r="EC64" s="2"/>
      <c r="ED64" s="2"/>
      <c r="EE64" s="2">
        <v>32653299</v>
      </c>
      <c r="EF64" s="2">
        <v>20</v>
      </c>
      <c r="EG64" s="2" t="s">
        <v>60</v>
      </c>
      <c r="EH64" s="2">
        <v>0</v>
      </c>
      <c r="EI64" s="2" t="s">
        <v>6</v>
      </c>
      <c r="EJ64" s="2">
        <v>1</v>
      </c>
      <c r="EK64" s="2">
        <v>0</v>
      </c>
      <c r="EL64" s="2" t="s">
        <v>85</v>
      </c>
      <c r="EM64" s="2" t="s">
        <v>86</v>
      </c>
      <c r="EN64" s="2"/>
      <c r="EO64" s="2" t="s">
        <v>6</v>
      </c>
      <c r="EP64" s="2"/>
      <c r="EQ64" s="2">
        <v>0</v>
      </c>
      <c r="ER64" s="2">
        <v>0</v>
      </c>
      <c r="ES64" s="2">
        <v>0</v>
      </c>
      <c r="ET64" s="2">
        <v>0</v>
      </c>
      <c r="EU64" s="2">
        <v>0</v>
      </c>
      <c r="EV64" s="2">
        <v>0</v>
      </c>
      <c r="EW64" s="2">
        <v>0</v>
      </c>
      <c r="EX64" s="2">
        <v>0</v>
      </c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>
        <v>0</v>
      </c>
      <c r="FR64" s="2">
        <f t="shared" si="84"/>
        <v>0</v>
      </c>
      <c r="FS64" s="2">
        <v>0</v>
      </c>
      <c r="FT64" s="2"/>
      <c r="FU64" s="2"/>
      <c r="FV64" s="2"/>
      <c r="FW64" s="2"/>
      <c r="FX64" s="2">
        <v>106</v>
      </c>
      <c r="FY64" s="2">
        <v>65</v>
      </c>
      <c r="FZ64" s="2"/>
      <c r="GA64" s="2" t="s">
        <v>6</v>
      </c>
      <c r="GB64" s="2"/>
      <c r="GC64" s="2"/>
      <c r="GD64" s="2">
        <v>0</v>
      </c>
      <c r="GE64" s="2"/>
      <c r="GF64" s="2">
        <v>-1577809094</v>
      </c>
      <c r="GG64" s="2">
        <v>2</v>
      </c>
      <c r="GH64" s="2">
        <v>1</v>
      </c>
      <c r="GI64" s="2">
        <v>-2</v>
      </c>
      <c r="GJ64" s="2">
        <v>0</v>
      </c>
      <c r="GK64" s="2">
        <f>ROUND(R64*(R12)/100,0)</f>
        <v>0</v>
      </c>
      <c r="GL64" s="2">
        <f t="shared" si="85"/>
        <v>0</v>
      </c>
      <c r="GM64" s="2">
        <f t="shared" si="86"/>
        <v>0</v>
      </c>
      <c r="GN64" s="2">
        <f t="shared" si="87"/>
        <v>0</v>
      </c>
      <c r="GO64" s="2">
        <f t="shared" si="88"/>
        <v>0</v>
      </c>
      <c r="GP64" s="2">
        <f t="shared" si="89"/>
        <v>0</v>
      </c>
      <c r="GQ64" s="2"/>
      <c r="GR64" s="2">
        <v>0</v>
      </c>
      <c r="GS64" s="2">
        <v>3</v>
      </c>
      <c r="GT64" s="2">
        <v>0</v>
      </c>
      <c r="GU64" s="2" t="s">
        <v>6</v>
      </c>
      <c r="GV64" s="2">
        <f t="shared" si="90"/>
        <v>0</v>
      </c>
      <c r="GW64" s="2">
        <v>1</v>
      </c>
      <c r="GX64" s="2">
        <f t="shared" si="91"/>
        <v>0</v>
      </c>
      <c r="GY64" s="2"/>
      <c r="GZ64" s="2"/>
      <c r="HA64" s="2">
        <v>0</v>
      </c>
      <c r="HB64" s="2">
        <v>0</v>
      </c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>
        <v>0</v>
      </c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x14ac:dyDescent="0.2">
      <c r="A65">
        <v>18</v>
      </c>
      <c r="B65">
        <v>1</v>
      </c>
      <c r="C65">
        <v>91</v>
      </c>
      <c r="E65" t="s">
        <v>112</v>
      </c>
      <c r="F65" t="s">
        <v>113</v>
      </c>
      <c r="G65" t="s">
        <v>114</v>
      </c>
      <c r="H65" t="s">
        <v>79</v>
      </c>
      <c r="I65">
        <f>I39*J65</f>
        <v>0</v>
      </c>
      <c r="J65">
        <v>0</v>
      </c>
      <c r="O65">
        <f t="shared" si="59"/>
        <v>0</v>
      </c>
      <c r="P65">
        <f t="shared" si="60"/>
        <v>0</v>
      </c>
      <c r="Q65">
        <f t="shared" si="61"/>
        <v>0</v>
      </c>
      <c r="R65">
        <f t="shared" si="62"/>
        <v>0</v>
      </c>
      <c r="S65">
        <f t="shared" si="63"/>
        <v>0</v>
      </c>
      <c r="T65">
        <f t="shared" si="64"/>
        <v>0</v>
      </c>
      <c r="U65">
        <f t="shared" si="65"/>
        <v>0</v>
      </c>
      <c r="V65">
        <f t="shared" si="66"/>
        <v>0</v>
      </c>
      <c r="W65">
        <f t="shared" si="67"/>
        <v>0</v>
      </c>
      <c r="X65">
        <f t="shared" si="68"/>
        <v>0</v>
      </c>
      <c r="Y65">
        <f t="shared" si="69"/>
        <v>0</v>
      </c>
      <c r="AA65">
        <v>34645224</v>
      </c>
      <c r="AB65">
        <f t="shared" si="70"/>
        <v>0</v>
      </c>
      <c r="AC65">
        <f t="shared" si="53"/>
        <v>0</v>
      </c>
      <c r="AD65">
        <f t="shared" si="54"/>
        <v>0</v>
      </c>
      <c r="AE65">
        <f t="shared" si="55"/>
        <v>0</v>
      </c>
      <c r="AF65">
        <f t="shared" si="56"/>
        <v>0</v>
      </c>
      <c r="AG65">
        <f t="shared" si="71"/>
        <v>0</v>
      </c>
      <c r="AH65">
        <f t="shared" si="57"/>
        <v>0</v>
      </c>
      <c r="AI65">
        <f t="shared" si="58"/>
        <v>0</v>
      </c>
      <c r="AJ65">
        <f t="shared" si="72"/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90</v>
      </c>
      <c r="AU65">
        <v>52</v>
      </c>
      <c r="AV65">
        <v>1</v>
      </c>
      <c r="AW65">
        <v>1</v>
      </c>
      <c r="AZ65">
        <v>1</v>
      </c>
      <c r="BA65">
        <v>1</v>
      </c>
      <c r="BB65">
        <v>1</v>
      </c>
      <c r="BC65">
        <v>7.5</v>
      </c>
      <c r="BD65" t="s">
        <v>6</v>
      </c>
      <c r="BE65" t="s">
        <v>6</v>
      </c>
      <c r="BF65" t="s">
        <v>6</v>
      </c>
      <c r="BG65" t="s">
        <v>6</v>
      </c>
      <c r="BH65">
        <v>3</v>
      </c>
      <c r="BI65">
        <v>1</v>
      </c>
      <c r="BJ65" t="s">
        <v>6</v>
      </c>
      <c r="BM65">
        <v>0</v>
      </c>
      <c r="BN65">
        <v>0</v>
      </c>
      <c r="BO65" t="s">
        <v>6</v>
      </c>
      <c r="BP65">
        <v>0</v>
      </c>
      <c r="BQ65">
        <v>20</v>
      </c>
      <c r="BR65">
        <v>0</v>
      </c>
      <c r="BS65">
        <v>1</v>
      </c>
      <c r="BT65">
        <v>1</v>
      </c>
      <c r="BU65">
        <v>1</v>
      </c>
      <c r="BV65">
        <v>1</v>
      </c>
      <c r="BW65">
        <v>1</v>
      </c>
      <c r="BX65">
        <v>1</v>
      </c>
      <c r="BY65" t="s">
        <v>6</v>
      </c>
      <c r="BZ65">
        <v>106</v>
      </c>
      <c r="CA65">
        <v>65</v>
      </c>
      <c r="CF65">
        <v>0</v>
      </c>
      <c r="CG65">
        <v>0</v>
      </c>
      <c r="CM65">
        <v>0</v>
      </c>
      <c r="CN65" t="s">
        <v>6</v>
      </c>
      <c r="CO65">
        <v>0</v>
      </c>
      <c r="CP65">
        <f t="shared" si="73"/>
        <v>0</v>
      </c>
      <c r="CQ65">
        <f t="shared" si="74"/>
        <v>0</v>
      </c>
      <c r="CR65">
        <f t="shared" si="75"/>
        <v>0</v>
      </c>
      <c r="CS65">
        <f t="shared" si="76"/>
        <v>0</v>
      </c>
      <c r="CT65">
        <f t="shared" si="77"/>
        <v>0</v>
      </c>
      <c r="CU65">
        <f t="shared" si="78"/>
        <v>0</v>
      </c>
      <c r="CV65">
        <f t="shared" si="79"/>
        <v>0</v>
      </c>
      <c r="CW65">
        <f t="shared" si="80"/>
        <v>0</v>
      </c>
      <c r="CX65">
        <f t="shared" si="81"/>
        <v>0</v>
      </c>
      <c r="CY65">
        <f t="shared" si="82"/>
        <v>0</v>
      </c>
      <c r="CZ65">
        <f t="shared" si="83"/>
        <v>0</v>
      </c>
      <c r="DC65" t="s">
        <v>6</v>
      </c>
      <c r="DD65" t="s">
        <v>6</v>
      </c>
      <c r="DE65" t="s">
        <v>6</v>
      </c>
      <c r="DF65" t="s">
        <v>6</v>
      </c>
      <c r="DG65" t="s">
        <v>6</v>
      </c>
      <c r="DH65" t="s">
        <v>6</v>
      </c>
      <c r="DI65" t="s">
        <v>6</v>
      </c>
      <c r="DJ65" t="s">
        <v>6</v>
      </c>
      <c r="DK65" t="s">
        <v>6</v>
      </c>
      <c r="DL65" t="s">
        <v>6</v>
      </c>
      <c r="DM65" t="s">
        <v>6</v>
      </c>
      <c r="DN65">
        <v>0</v>
      </c>
      <c r="DO65">
        <v>0</v>
      </c>
      <c r="DP65">
        <v>1</v>
      </c>
      <c r="DQ65">
        <v>1</v>
      </c>
      <c r="DU65">
        <v>1010</v>
      </c>
      <c r="DV65" t="s">
        <v>79</v>
      </c>
      <c r="DW65" t="s">
        <v>79</v>
      </c>
      <c r="DX65">
        <v>1</v>
      </c>
      <c r="EE65">
        <v>32653299</v>
      </c>
      <c r="EF65">
        <v>20</v>
      </c>
      <c r="EG65" t="s">
        <v>60</v>
      </c>
      <c r="EH65">
        <v>0</v>
      </c>
      <c r="EI65" t="s">
        <v>6</v>
      </c>
      <c r="EJ65">
        <v>1</v>
      </c>
      <c r="EK65">
        <v>0</v>
      </c>
      <c r="EL65" t="s">
        <v>85</v>
      </c>
      <c r="EM65" t="s">
        <v>86</v>
      </c>
      <c r="EO65" t="s">
        <v>6</v>
      </c>
      <c r="EQ65">
        <v>0</v>
      </c>
      <c r="ER65">
        <v>0</v>
      </c>
      <c r="ES65">
        <v>0</v>
      </c>
      <c r="ET65">
        <v>0</v>
      </c>
      <c r="EU65">
        <v>0</v>
      </c>
      <c r="EV65">
        <v>0</v>
      </c>
      <c r="EW65">
        <v>0</v>
      </c>
      <c r="EX65">
        <v>0</v>
      </c>
      <c r="FQ65">
        <v>0</v>
      </c>
      <c r="FR65">
        <f t="shared" si="84"/>
        <v>0</v>
      </c>
      <c r="FS65">
        <v>0</v>
      </c>
      <c r="FV65" t="s">
        <v>22</v>
      </c>
      <c r="FW65" t="s">
        <v>23</v>
      </c>
      <c r="FX65">
        <v>106</v>
      </c>
      <c r="FY65">
        <v>65</v>
      </c>
      <c r="GA65" t="s">
        <v>6</v>
      </c>
      <c r="GD65">
        <v>0</v>
      </c>
      <c r="GF65">
        <v>-1577809094</v>
      </c>
      <c r="GG65">
        <v>2</v>
      </c>
      <c r="GH65">
        <v>1</v>
      </c>
      <c r="GI65">
        <v>4</v>
      </c>
      <c r="GJ65">
        <v>0</v>
      </c>
      <c r="GK65">
        <f>ROUND(R65*(S12)/100,0)</f>
        <v>0</v>
      </c>
      <c r="GL65">
        <f t="shared" si="85"/>
        <v>0</v>
      </c>
      <c r="GM65">
        <f t="shared" si="86"/>
        <v>0</v>
      </c>
      <c r="GN65">
        <f t="shared" si="87"/>
        <v>0</v>
      </c>
      <c r="GO65">
        <f t="shared" si="88"/>
        <v>0</v>
      </c>
      <c r="GP65">
        <f t="shared" si="89"/>
        <v>0</v>
      </c>
      <c r="GR65">
        <v>0</v>
      </c>
      <c r="GS65">
        <v>3</v>
      </c>
      <c r="GT65">
        <v>0</v>
      </c>
      <c r="GU65" t="s">
        <v>6</v>
      </c>
      <c r="GV65">
        <f t="shared" si="90"/>
        <v>0</v>
      </c>
      <c r="GW65">
        <v>1</v>
      </c>
      <c r="GX65">
        <f t="shared" si="91"/>
        <v>0</v>
      </c>
      <c r="HA65">
        <v>0</v>
      </c>
      <c r="HB65">
        <v>0</v>
      </c>
      <c r="IK65">
        <v>0</v>
      </c>
    </row>
    <row r="66" spans="1:255" x14ac:dyDescent="0.2">
      <c r="A66" s="2">
        <v>18</v>
      </c>
      <c r="B66" s="2">
        <v>1</v>
      </c>
      <c r="C66" s="2">
        <v>74</v>
      </c>
      <c r="D66" s="2"/>
      <c r="E66" s="2" t="s">
        <v>115</v>
      </c>
      <c r="F66" s="2" t="s">
        <v>116</v>
      </c>
      <c r="G66" s="2" t="s">
        <v>117</v>
      </c>
      <c r="H66" s="2" t="s">
        <v>79</v>
      </c>
      <c r="I66" s="2">
        <f>I38*J66</f>
        <v>0</v>
      </c>
      <c r="J66" s="2">
        <v>0</v>
      </c>
      <c r="K66" s="2"/>
      <c r="L66" s="2"/>
      <c r="M66" s="2"/>
      <c r="N66" s="2"/>
      <c r="O66" s="2">
        <f t="shared" si="59"/>
        <v>0</v>
      </c>
      <c r="P66" s="2">
        <f t="shared" si="60"/>
        <v>0</v>
      </c>
      <c r="Q66" s="2">
        <f t="shared" si="61"/>
        <v>0</v>
      </c>
      <c r="R66" s="2">
        <f t="shared" si="62"/>
        <v>0</v>
      </c>
      <c r="S66" s="2">
        <f t="shared" si="63"/>
        <v>0</v>
      </c>
      <c r="T66" s="2">
        <f t="shared" si="64"/>
        <v>0</v>
      </c>
      <c r="U66" s="2">
        <f t="shared" si="65"/>
        <v>0</v>
      </c>
      <c r="V66" s="2">
        <f t="shared" si="66"/>
        <v>0</v>
      </c>
      <c r="W66" s="2">
        <f t="shared" si="67"/>
        <v>0</v>
      </c>
      <c r="X66" s="2">
        <f t="shared" si="68"/>
        <v>0</v>
      </c>
      <c r="Y66" s="2">
        <f t="shared" si="69"/>
        <v>0</v>
      </c>
      <c r="Z66" s="2"/>
      <c r="AA66" s="2">
        <v>34645223</v>
      </c>
      <c r="AB66" s="2">
        <f t="shared" si="70"/>
        <v>0</v>
      </c>
      <c r="AC66" s="2">
        <f t="shared" si="53"/>
        <v>0</v>
      </c>
      <c r="AD66" s="2">
        <f t="shared" si="54"/>
        <v>0</v>
      </c>
      <c r="AE66" s="2">
        <f t="shared" si="55"/>
        <v>0</v>
      </c>
      <c r="AF66" s="2">
        <f t="shared" si="56"/>
        <v>0</v>
      </c>
      <c r="AG66" s="2">
        <f t="shared" si="71"/>
        <v>0</v>
      </c>
      <c r="AH66" s="2">
        <f t="shared" si="57"/>
        <v>0</v>
      </c>
      <c r="AI66" s="2">
        <f t="shared" si="58"/>
        <v>0</v>
      </c>
      <c r="AJ66" s="2">
        <f t="shared" si="72"/>
        <v>0</v>
      </c>
      <c r="AK66" s="2">
        <v>0</v>
      </c>
      <c r="AL66" s="2">
        <v>0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106</v>
      </c>
      <c r="AU66" s="2">
        <v>65</v>
      </c>
      <c r="AV66" s="2">
        <v>1</v>
      </c>
      <c r="AW66" s="2">
        <v>1</v>
      </c>
      <c r="AX66" s="2"/>
      <c r="AY66" s="2"/>
      <c r="AZ66" s="2">
        <v>1</v>
      </c>
      <c r="BA66" s="2">
        <v>1</v>
      </c>
      <c r="BB66" s="2">
        <v>1</v>
      </c>
      <c r="BC66" s="2">
        <v>1</v>
      </c>
      <c r="BD66" s="2" t="s">
        <v>6</v>
      </c>
      <c r="BE66" s="2" t="s">
        <v>6</v>
      </c>
      <c r="BF66" s="2" t="s">
        <v>6</v>
      </c>
      <c r="BG66" s="2" t="s">
        <v>6</v>
      </c>
      <c r="BH66" s="2">
        <v>3</v>
      </c>
      <c r="BI66" s="2">
        <v>1</v>
      </c>
      <c r="BJ66" s="2" t="s">
        <v>6</v>
      </c>
      <c r="BK66" s="2"/>
      <c r="BL66" s="2"/>
      <c r="BM66" s="2">
        <v>0</v>
      </c>
      <c r="BN66" s="2">
        <v>0</v>
      </c>
      <c r="BO66" s="2" t="s">
        <v>6</v>
      </c>
      <c r="BP66" s="2">
        <v>0</v>
      </c>
      <c r="BQ66" s="2">
        <v>20</v>
      </c>
      <c r="BR66" s="2">
        <v>0</v>
      </c>
      <c r="BS66" s="2">
        <v>1</v>
      </c>
      <c r="BT66" s="2">
        <v>1</v>
      </c>
      <c r="BU66" s="2">
        <v>1</v>
      </c>
      <c r="BV66" s="2">
        <v>1</v>
      </c>
      <c r="BW66" s="2">
        <v>1</v>
      </c>
      <c r="BX66" s="2">
        <v>1</v>
      </c>
      <c r="BY66" s="2" t="s">
        <v>6</v>
      </c>
      <c r="BZ66" s="2">
        <v>106</v>
      </c>
      <c r="CA66" s="2">
        <v>65</v>
      </c>
      <c r="CB66" s="2"/>
      <c r="CC66" s="2"/>
      <c r="CD66" s="2"/>
      <c r="CE66" s="2"/>
      <c r="CF66" s="2">
        <v>0</v>
      </c>
      <c r="CG66" s="2">
        <v>0</v>
      </c>
      <c r="CH66" s="2"/>
      <c r="CI66" s="2"/>
      <c r="CJ66" s="2"/>
      <c r="CK66" s="2"/>
      <c r="CL66" s="2"/>
      <c r="CM66" s="2">
        <v>0</v>
      </c>
      <c r="CN66" s="2" t="s">
        <v>6</v>
      </c>
      <c r="CO66" s="2">
        <v>0</v>
      </c>
      <c r="CP66" s="2">
        <f t="shared" si="73"/>
        <v>0</v>
      </c>
      <c r="CQ66" s="2">
        <f t="shared" si="74"/>
        <v>0</v>
      </c>
      <c r="CR66" s="2">
        <f t="shared" si="75"/>
        <v>0</v>
      </c>
      <c r="CS66" s="2">
        <f t="shared" si="76"/>
        <v>0</v>
      </c>
      <c r="CT66" s="2">
        <f t="shared" si="77"/>
        <v>0</v>
      </c>
      <c r="CU66" s="2">
        <f t="shared" si="78"/>
        <v>0</v>
      </c>
      <c r="CV66" s="2">
        <f t="shared" si="79"/>
        <v>0</v>
      </c>
      <c r="CW66" s="2">
        <f t="shared" si="80"/>
        <v>0</v>
      </c>
      <c r="CX66" s="2">
        <f t="shared" si="81"/>
        <v>0</v>
      </c>
      <c r="CY66" s="2">
        <f t="shared" si="82"/>
        <v>0</v>
      </c>
      <c r="CZ66" s="2">
        <f t="shared" si="83"/>
        <v>0</v>
      </c>
      <c r="DA66" s="2"/>
      <c r="DB66" s="2"/>
      <c r="DC66" s="2" t="s">
        <v>6</v>
      </c>
      <c r="DD66" s="2" t="s">
        <v>6</v>
      </c>
      <c r="DE66" s="2" t="s">
        <v>6</v>
      </c>
      <c r="DF66" s="2" t="s">
        <v>6</v>
      </c>
      <c r="DG66" s="2" t="s">
        <v>6</v>
      </c>
      <c r="DH66" s="2" t="s">
        <v>6</v>
      </c>
      <c r="DI66" s="2" t="s">
        <v>6</v>
      </c>
      <c r="DJ66" s="2" t="s">
        <v>6</v>
      </c>
      <c r="DK66" s="2" t="s">
        <v>6</v>
      </c>
      <c r="DL66" s="2" t="s">
        <v>6</v>
      </c>
      <c r="DM66" s="2" t="s">
        <v>6</v>
      </c>
      <c r="DN66" s="2">
        <v>0</v>
      </c>
      <c r="DO66" s="2">
        <v>0</v>
      </c>
      <c r="DP66" s="2">
        <v>1</v>
      </c>
      <c r="DQ66" s="2">
        <v>1</v>
      </c>
      <c r="DR66" s="2"/>
      <c r="DS66" s="2"/>
      <c r="DT66" s="2"/>
      <c r="DU66" s="2">
        <v>1010</v>
      </c>
      <c r="DV66" s="2" t="s">
        <v>79</v>
      </c>
      <c r="DW66" s="2" t="s">
        <v>79</v>
      </c>
      <c r="DX66" s="2">
        <v>1</v>
      </c>
      <c r="DY66" s="2"/>
      <c r="DZ66" s="2"/>
      <c r="EA66" s="2"/>
      <c r="EB66" s="2"/>
      <c r="EC66" s="2"/>
      <c r="ED66" s="2"/>
      <c r="EE66" s="2">
        <v>32653299</v>
      </c>
      <c r="EF66" s="2">
        <v>20</v>
      </c>
      <c r="EG66" s="2" t="s">
        <v>60</v>
      </c>
      <c r="EH66" s="2">
        <v>0</v>
      </c>
      <c r="EI66" s="2" t="s">
        <v>6</v>
      </c>
      <c r="EJ66" s="2">
        <v>1</v>
      </c>
      <c r="EK66" s="2">
        <v>0</v>
      </c>
      <c r="EL66" s="2" t="s">
        <v>85</v>
      </c>
      <c r="EM66" s="2" t="s">
        <v>86</v>
      </c>
      <c r="EN66" s="2"/>
      <c r="EO66" s="2" t="s">
        <v>6</v>
      </c>
      <c r="EP66" s="2"/>
      <c r="EQ66" s="2">
        <v>0</v>
      </c>
      <c r="ER66" s="2">
        <v>0</v>
      </c>
      <c r="ES66" s="2">
        <v>0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>
        <v>0</v>
      </c>
      <c r="FR66" s="2">
        <f t="shared" si="84"/>
        <v>0</v>
      </c>
      <c r="FS66" s="2">
        <v>0</v>
      </c>
      <c r="FT66" s="2"/>
      <c r="FU66" s="2"/>
      <c r="FV66" s="2"/>
      <c r="FW66" s="2"/>
      <c r="FX66" s="2">
        <v>106</v>
      </c>
      <c r="FY66" s="2">
        <v>65</v>
      </c>
      <c r="FZ66" s="2"/>
      <c r="GA66" s="2" t="s">
        <v>6</v>
      </c>
      <c r="GB66" s="2"/>
      <c r="GC66" s="2"/>
      <c r="GD66" s="2">
        <v>0</v>
      </c>
      <c r="GE66" s="2"/>
      <c r="GF66" s="2">
        <v>1584408094</v>
      </c>
      <c r="GG66" s="2">
        <v>2</v>
      </c>
      <c r="GH66" s="2">
        <v>1</v>
      </c>
      <c r="GI66" s="2">
        <v>-2</v>
      </c>
      <c r="GJ66" s="2">
        <v>0</v>
      </c>
      <c r="GK66" s="2">
        <f>ROUND(R66*(R12)/100,0)</f>
        <v>0</v>
      </c>
      <c r="GL66" s="2">
        <f t="shared" si="85"/>
        <v>0</v>
      </c>
      <c r="GM66" s="2">
        <f t="shared" si="86"/>
        <v>0</v>
      </c>
      <c r="GN66" s="2">
        <f t="shared" si="87"/>
        <v>0</v>
      </c>
      <c r="GO66" s="2">
        <f t="shared" si="88"/>
        <v>0</v>
      </c>
      <c r="GP66" s="2">
        <f t="shared" si="89"/>
        <v>0</v>
      </c>
      <c r="GQ66" s="2"/>
      <c r="GR66" s="2">
        <v>0</v>
      </c>
      <c r="GS66" s="2">
        <v>3</v>
      </c>
      <c r="GT66" s="2">
        <v>0</v>
      </c>
      <c r="GU66" s="2" t="s">
        <v>6</v>
      </c>
      <c r="GV66" s="2">
        <f t="shared" si="90"/>
        <v>0</v>
      </c>
      <c r="GW66" s="2">
        <v>1</v>
      </c>
      <c r="GX66" s="2">
        <f t="shared" si="91"/>
        <v>0</v>
      </c>
      <c r="GY66" s="2"/>
      <c r="GZ66" s="2"/>
      <c r="HA66" s="2">
        <v>0</v>
      </c>
      <c r="HB66" s="2">
        <v>0</v>
      </c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>
        <v>0</v>
      </c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x14ac:dyDescent="0.2">
      <c r="A67">
        <v>18</v>
      </c>
      <c r="B67">
        <v>1</v>
      </c>
      <c r="C67">
        <v>92</v>
      </c>
      <c r="E67" t="s">
        <v>115</v>
      </c>
      <c r="F67" t="s">
        <v>116</v>
      </c>
      <c r="G67" t="s">
        <v>117</v>
      </c>
      <c r="H67" t="s">
        <v>79</v>
      </c>
      <c r="I67">
        <f>I39*J67</f>
        <v>0</v>
      </c>
      <c r="J67">
        <v>0</v>
      </c>
      <c r="O67">
        <f t="shared" si="59"/>
        <v>0</v>
      </c>
      <c r="P67">
        <f t="shared" si="60"/>
        <v>0</v>
      </c>
      <c r="Q67">
        <f t="shared" si="61"/>
        <v>0</v>
      </c>
      <c r="R67">
        <f t="shared" si="62"/>
        <v>0</v>
      </c>
      <c r="S67">
        <f t="shared" si="63"/>
        <v>0</v>
      </c>
      <c r="T67">
        <f t="shared" si="64"/>
        <v>0</v>
      </c>
      <c r="U67">
        <f t="shared" si="65"/>
        <v>0</v>
      </c>
      <c r="V67">
        <f t="shared" si="66"/>
        <v>0</v>
      </c>
      <c r="W67">
        <f t="shared" si="67"/>
        <v>0</v>
      </c>
      <c r="X67">
        <f t="shared" si="68"/>
        <v>0</v>
      </c>
      <c r="Y67">
        <f t="shared" si="69"/>
        <v>0</v>
      </c>
      <c r="AA67">
        <v>34645224</v>
      </c>
      <c r="AB67">
        <f t="shared" si="70"/>
        <v>0</v>
      </c>
      <c r="AC67">
        <f t="shared" si="53"/>
        <v>0</v>
      </c>
      <c r="AD67">
        <f t="shared" si="54"/>
        <v>0</v>
      </c>
      <c r="AE67">
        <f t="shared" si="55"/>
        <v>0</v>
      </c>
      <c r="AF67">
        <f t="shared" si="56"/>
        <v>0</v>
      </c>
      <c r="AG67">
        <f t="shared" si="71"/>
        <v>0</v>
      </c>
      <c r="AH67">
        <f t="shared" si="57"/>
        <v>0</v>
      </c>
      <c r="AI67">
        <f t="shared" si="58"/>
        <v>0</v>
      </c>
      <c r="AJ67">
        <f t="shared" si="72"/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90</v>
      </c>
      <c r="AU67">
        <v>52</v>
      </c>
      <c r="AV67">
        <v>1</v>
      </c>
      <c r="AW67">
        <v>1</v>
      </c>
      <c r="AZ67">
        <v>1</v>
      </c>
      <c r="BA67">
        <v>1</v>
      </c>
      <c r="BB67">
        <v>1</v>
      </c>
      <c r="BC67">
        <v>7.5</v>
      </c>
      <c r="BD67" t="s">
        <v>6</v>
      </c>
      <c r="BE67" t="s">
        <v>6</v>
      </c>
      <c r="BF67" t="s">
        <v>6</v>
      </c>
      <c r="BG67" t="s">
        <v>6</v>
      </c>
      <c r="BH67">
        <v>3</v>
      </c>
      <c r="BI67">
        <v>1</v>
      </c>
      <c r="BJ67" t="s">
        <v>6</v>
      </c>
      <c r="BM67">
        <v>0</v>
      </c>
      <c r="BN67">
        <v>0</v>
      </c>
      <c r="BO67" t="s">
        <v>6</v>
      </c>
      <c r="BP67">
        <v>0</v>
      </c>
      <c r="BQ67">
        <v>20</v>
      </c>
      <c r="BR67">
        <v>0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Y67" t="s">
        <v>6</v>
      </c>
      <c r="BZ67">
        <v>106</v>
      </c>
      <c r="CA67">
        <v>65</v>
      </c>
      <c r="CF67">
        <v>0</v>
      </c>
      <c r="CG67">
        <v>0</v>
      </c>
      <c r="CM67">
        <v>0</v>
      </c>
      <c r="CN67" t="s">
        <v>6</v>
      </c>
      <c r="CO67">
        <v>0</v>
      </c>
      <c r="CP67">
        <f t="shared" si="73"/>
        <v>0</v>
      </c>
      <c r="CQ67">
        <f t="shared" si="74"/>
        <v>0</v>
      </c>
      <c r="CR67">
        <f t="shared" si="75"/>
        <v>0</v>
      </c>
      <c r="CS67">
        <f t="shared" si="76"/>
        <v>0</v>
      </c>
      <c r="CT67">
        <f t="shared" si="77"/>
        <v>0</v>
      </c>
      <c r="CU67">
        <f t="shared" si="78"/>
        <v>0</v>
      </c>
      <c r="CV67">
        <f t="shared" si="79"/>
        <v>0</v>
      </c>
      <c r="CW67">
        <f t="shared" si="80"/>
        <v>0</v>
      </c>
      <c r="CX67">
        <f t="shared" si="81"/>
        <v>0</v>
      </c>
      <c r="CY67">
        <f t="shared" si="82"/>
        <v>0</v>
      </c>
      <c r="CZ67">
        <f t="shared" si="83"/>
        <v>0</v>
      </c>
      <c r="DC67" t="s">
        <v>6</v>
      </c>
      <c r="DD67" t="s">
        <v>6</v>
      </c>
      <c r="DE67" t="s">
        <v>6</v>
      </c>
      <c r="DF67" t="s">
        <v>6</v>
      </c>
      <c r="DG67" t="s">
        <v>6</v>
      </c>
      <c r="DH67" t="s">
        <v>6</v>
      </c>
      <c r="DI67" t="s">
        <v>6</v>
      </c>
      <c r="DJ67" t="s">
        <v>6</v>
      </c>
      <c r="DK67" t="s">
        <v>6</v>
      </c>
      <c r="DL67" t="s">
        <v>6</v>
      </c>
      <c r="DM67" t="s">
        <v>6</v>
      </c>
      <c r="DN67">
        <v>0</v>
      </c>
      <c r="DO67">
        <v>0</v>
      </c>
      <c r="DP67">
        <v>1</v>
      </c>
      <c r="DQ67">
        <v>1</v>
      </c>
      <c r="DU67">
        <v>1010</v>
      </c>
      <c r="DV67" t="s">
        <v>79</v>
      </c>
      <c r="DW67" t="s">
        <v>79</v>
      </c>
      <c r="DX67">
        <v>1</v>
      </c>
      <c r="EE67">
        <v>32653299</v>
      </c>
      <c r="EF67">
        <v>20</v>
      </c>
      <c r="EG67" t="s">
        <v>60</v>
      </c>
      <c r="EH67">
        <v>0</v>
      </c>
      <c r="EI67" t="s">
        <v>6</v>
      </c>
      <c r="EJ67">
        <v>1</v>
      </c>
      <c r="EK67">
        <v>0</v>
      </c>
      <c r="EL67" t="s">
        <v>85</v>
      </c>
      <c r="EM67" t="s">
        <v>86</v>
      </c>
      <c r="EO67" t="s">
        <v>6</v>
      </c>
      <c r="EQ67">
        <v>0</v>
      </c>
      <c r="ER67">
        <v>0</v>
      </c>
      <c r="ES67">
        <v>0</v>
      </c>
      <c r="ET67">
        <v>0</v>
      </c>
      <c r="EU67">
        <v>0</v>
      </c>
      <c r="EV67">
        <v>0</v>
      </c>
      <c r="EW67">
        <v>0</v>
      </c>
      <c r="EX67">
        <v>0</v>
      </c>
      <c r="FQ67">
        <v>0</v>
      </c>
      <c r="FR67">
        <f t="shared" si="84"/>
        <v>0</v>
      </c>
      <c r="FS67">
        <v>0</v>
      </c>
      <c r="FV67" t="s">
        <v>22</v>
      </c>
      <c r="FW67" t="s">
        <v>23</v>
      </c>
      <c r="FX67">
        <v>106</v>
      </c>
      <c r="FY67">
        <v>65</v>
      </c>
      <c r="GA67" t="s">
        <v>6</v>
      </c>
      <c r="GD67">
        <v>0</v>
      </c>
      <c r="GF67">
        <v>1584408094</v>
      </c>
      <c r="GG67">
        <v>2</v>
      </c>
      <c r="GH67">
        <v>1</v>
      </c>
      <c r="GI67">
        <v>4</v>
      </c>
      <c r="GJ67">
        <v>0</v>
      </c>
      <c r="GK67">
        <f>ROUND(R67*(S12)/100,0)</f>
        <v>0</v>
      </c>
      <c r="GL67">
        <f t="shared" si="85"/>
        <v>0</v>
      </c>
      <c r="GM67">
        <f t="shared" si="86"/>
        <v>0</v>
      </c>
      <c r="GN67">
        <f t="shared" si="87"/>
        <v>0</v>
      </c>
      <c r="GO67">
        <f t="shared" si="88"/>
        <v>0</v>
      </c>
      <c r="GP67">
        <f t="shared" si="89"/>
        <v>0</v>
      </c>
      <c r="GR67">
        <v>0</v>
      </c>
      <c r="GS67">
        <v>3</v>
      </c>
      <c r="GT67">
        <v>0</v>
      </c>
      <c r="GU67" t="s">
        <v>6</v>
      </c>
      <c r="GV67">
        <f t="shared" si="90"/>
        <v>0</v>
      </c>
      <c r="GW67">
        <v>1</v>
      </c>
      <c r="GX67">
        <f t="shared" si="91"/>
        <v>0</v>
      </c>
      <c r="HA67">
        <v>0</v>
      </c>
      <c r="HB67">
        <v>0</v>
      </c>
      <c r="IK67">
        <v>0</v>
      </c>
    </row>
    <row r="68" spans="1:255" x14ac:dyDescent="0.2">
      <c r="A68" s="2">
        <v>17</v>
      </c>
      <c r="B68" s="2">
        <v>1</v>
      </c>
      <c r="C68" s="2">
        <f>ROW(SmtRes!A111)</f>
        <v>111</v>
      </c>
      <c r="D68" s="2">
        <f>ROW(EtalonRes!A111)</f>
        <v>111</v>
      </c>
      <c r="E68" s="2" t="s">
        <v>118</v>
      </c>
      <c r="F68" s="2" t="s">
        <v>119</v>
      </c>
      <c r="G68" s="2" t="s">
        <v>120</v>
      </c>
      <c r="H68" s="2" t="s">
        <v>17</v>
      </c>
      <c r="I68" s="2">
        <v>0</v>
      </c>
      <c r="J68" s="2">
        <v>0</v>
      </c>
      <c r="K68" s="2"/>
      <c r="L68" s="2"/>
      <c r="M68" s="2"/>
      <c r="N68" s="2"/>
      <c r="O68" s="2">
        <f t="shared" si="59"/>
        <v>0</v>
      </c>
      <c r="P68" s="2">
        <f t="shared" si="60"/>
        <v>0</v>
      </c>
      <c r="Q68" s="2">
        <f t="shared" si="61"/>
        <v>0</v>
      </c>
      <c r="R68" s="2">
        <f t="shared" si="62"/>
        <v>0</v>
      </c>
      <c r="S68" s="2">
        <f t="shared" si="63"/>
        <v>0</v>
      </c>
      <c r="T68" s="2">
        <f t="shared" si="64"/>
        <v>0</v>
      </c>
      <c r="U68" s="2">
        <f t="shared" si="65"/>
        <v>0</v>
      </c>
      <c r="V68" s="2">
        <f t="shared" si="66"/>
        <v>0</v>
      </c>
      <c r="W68" s="2">
        <f t="shared" si="67"/>
        <v>0</v>
      </c>
      <c r="X68" s="2">
        <f t="shared" si="68"/>
        <v>0</v>
      </c>
      <c r="Y68" s="2">
        <f t="shared" si="69"/>
        <v>0</v>
      </c>
      <c r="Z68" s="2"/>
      <c r="AA68" s="2">
        <v>34645223</v>
      </c>
      <c r="AB68" s="2">
        <f t="shared" si="70"/>
        <v>424.75</v>
      </c>
      <c r="AC68" s="2">
        <f>ROUND((ES68+(SUM(SmtRes!BC93:'SmtRes'!BC111)+SUM(EtalonRes!AL93:'EtalonRes'!AL111))),2)</f>
        <v>0.01</v>
      </c>
      <c r="AD68" s="2">
        <f>ROUND(((((ET68*1.2))-((EU68*1.2)))+AE68),2)</f>
        <v>340.75</v>
      </c>
      <c r="AE68" s="2">
        <f>ROUND(((EU68*1.2)),2)</f>
        <v>31.46</v>
      </c>
      <c r="AF68" s="2">
        <f>ROUND(((EV68*1.2)),2)</f>
        <v>83.99</v>
      </c>
      <c r="AG68" s="2">
        <f t="shared" si="71"/>
        <v>0</v>
      </c>
      <c r="AH68" s="2">
        <f>((EW68*1.2))</f>
        <v>9.48</v>
      </c>
      <c r="AI68" s="2">
        <f>((EX68*1.2)+(SUM(SmtRes!BH93:'SmtRes'!BH111)+SUM(EtalonRes!AQ93:'EtalonRes'!AQ111)))</f>
        <v>2.2599999999999998</v>
      </c>
      <c r="AJ68" s="2">
        <f t="shared" si="72"/>
        <v>0</v>
      </c>
      <c r="AK68" s="2">
        <v>399.56</v>
      </c>
      <c r="AL68" s="2">
        <v>45.61</v>
      </c>
      <c r="AM68" s="2">
        <v>283.95999999999998</v>
      </c>
      <c r="AN68" s="2">
        <v>26.22</v>
      </c>
      <c r="AO68" s="2">
        <v>69.989999999999995</v>
      </c>
      <c r="AP68" s="2">
        <v>0</v>
      </c>
      <c r="AQ68" s="2">
        <v>7.9</v>
      </c>
      <c r="AR68" s="2">
        <v>2.2599999999999998</v>
      </c>
      <c r="AS68" s="2">
        <v>0</v>
      </c>
      <c r="AT68" s="2">
        <v>105</v>
      </c>
      <c r="AU68" s="2">
        <v>60</v>
      </c>
      <c r="AV68" s="2">
        <v>1</v>
      </c>
      <c r="AW68" s="2">
        <v>1</v>
      </c>
      <c r="AX68" s="2"/>
      <c r="AY68" s="2"/>
      <c r="AZ68" s="2">
        <v>1</v>
      </c>
      <c r="BA68" s="2">
        <v>1</v>
      </c>
      <c r="BB68" s="2">
        <v>1</v>
      </c>
      <c r="BC68" s="2">
        <v>1</v>
      </c>
      <c r="BD68" s="2" t="s">
        <v>6</v>
      </c>
      <c r="BE68" s="2" t="s">
        <v>6</v>
      </c>
      <c r="BF68" s="2" t="s">
        <v>6</v>
      </c>
      <c r="BG68" s="2" t="s">
        <v>6</v>
      </c>
      <c r="BH68" s="2">
        <v>0</v>
      </c>
      <c r="BI68" s="2">
        <v>1</v>
      </c>
      <c r="BJ68" s="2" t="s">
        <v>121</v>
      </c>
      <c r="BK68" s="2"/>
      <c r="BL68" s="2"/>
      <c r="BM68" s="2">
        <v>33001</v>
      </c>
      <c r="BN68" s="2">
        <v>0</v>
      </c>
      <c r="BO68" s="2" t="s">
        <v>6</v>
      </c>
      <c r="BP68" s="2">
        <v>0</v>
      </c>
      <c r="BQ68" s="2">
        <v>1</v>
      </c>
      <c r="BR68" s="2">
        <v>0</v>
      </c>
      <c r="BS68" s="2">
        <v>1</v>
      </c>
      <c r="BT68" s="2">
        <v>1</v>
      </c>
      <c r="BU68" s="2">
        <v>1</v>
      </c>
      <c r="BV68" s="2">
        <v>1</v>
      </c>
      <c r="BW68" s="2">
        <v>1</v>
      </c>
      <c r="BX68" s="2">
        <v>1</v>
      </c>
      <c r="BY68" s="2" t="s">
        <v>6</v>
      </c>
      <c r="BZ68" s="2">
        <v>105</v>
      </c>
      <c r="CA68" s="2">
        <v>60</v>
      </c>
      <c r="CB68" s="2"/>
      <c r="CC68" s="2"/>
      <c r="CD68" s="2"/>
      <c r="CE68" s="2"/>
      <c r="CF68" s="2">
        <v>0</v>
      </c>
      <c r="CG68" s="2">
        <v>0</v>
      </c>
      <c r="CH68" s="2"/>
      <c r="CI68" s="2"/>
      <c r="CJ68" s="2"/>
      <c r="CK68" s="2"/>
      <c r="CL68" s="2"/>
      <c r="CM68" s="2">
        <v>0</v>
      </c>
      <c r="CN68" s="2" t="s">
        <v>499</v>
      </c>
      <c r="CO68" s="2">
        <v>0</v>
      </c>
      <c r="CP68" s="2">
        <f t="shared" si="73"/>
        <v>0</v>
      </c>
      <c r="CQ68" s="2">
        <f t="shared" si="74"/>
        <v>0.01</v>
      </c>
      <c r="CR68" s="2">
        <f t="shared" si="75"/>
        <v>340.75</v>
      </c>
      <c r="CS68" s="2">
        <f t="shared" si="76"/>
        <v>31.46</v>
      </c>
      <c r="CT68" s="2">
        <f t="shared" si="77"/>
        <v>83.99</v>
      </c>
      <c r="CU68" s="2">
        <f t="shared" si="78"/>
        <v>0</v>
      </c>
      <c r="CV68" s="2">
        <f t="shared" si="79"/>
        <v>9.48</v>
      </c>
      <c r="CW68" s="2">
        <f t="shared" si="80"/>
        <v>2.2599999999999998</v>
      </c>
      <c r="CX68" s="2">
        <f t="shared" si="81"/>
        <v>0</v>
      </c>
      <c r="CY68" s="2">
        <f t="shared" si="82"/>
        <v>0</v>
      </c>
      <c r="CZ68" s="2">
        <f t="shared" si="83"/>
        <v>0</v>
      </c>
      <c r="DA68" s="2"/>
      <c r="DB68" s="2"/>
      <c r="DC68" s="2" t="s">
        <v>6</v>
      </c>
      <c r="DD68" s="2" t="s">
        <v>6</v>
      </c>
      <c r="DE68" s="2" t="s">
        <v>53</v>
      </c>
      <c r="DF68" s="2" t="s">
        <v>53</v>
      </c>
      <c r="DG68" s="2" t="s">
        <v>53</v>
      </c>
      <c r="DH68" s="2" t="s">
        <v>6</v>
      </c>
      <c r="DI68" s="2" t="s">
        <v>53</v>
      </c>
      <c r="DJ68" s="2" t="s">
        <v>53</v>
      </c>
      <c r="DK68" s="2" t="s">
        <v>6</v>
      </c>
      <c r="DL68" s="2" t="s">
        <v>6</v>
      </c>
      <c r="DM68" s="2" t="s">
        <v>6</v>
      </c>
      <c r="DN68" s="2">
        <v>0</v>
      </c>
      <c r="DO68" s="2">
        <v>0</v>
      </c>
      <c r="DP68" s="2">
        <v>1</v>
      </c>
      <c r="DQ68" s="2">
        <v>1</v>
      </c>
      <c r="DR68" s="2"/>
      <c r="DS68" s="2"/>
      <c r="DT68" s="2"/>
      <c r="DU68" s="2">
        <v>1013</v>
      </c>
      <c r="DV68" s="2" t="s">
        <v>17</v>
      </c>
      <c r="DW68" s="2" t="s">
        <v>17</v>
      </c>
      <c r="DX68" s="2">
        <v>1</v>
      </c>
      <c r="DY68" s="2"/>
      <c r="DZ68" s="2"/>
      <c r="EA68" s="2"/>
      <c r="EB68" s="2"/>
      <c r="EC68" s="2"/>
      <c r="ED68" s="2"/>
      <c r="EE68" s="2">
        <v>32653413</v>
      </c>
      <c r="EF68" s="2">
        <v>1</v>
      </c>
      <c r="EG68" s="2" t="s">
        <v>19</v>
      </c>
      <c r="EH68" s="2">
        <v>0</v>
      </c>
      <c r="EI68" s="2" t="s">
        <v>6</v>
      </c>
      <c r="EJ68" s="2">
        <v>1</v>
      </c>
      <c r="EK68" s="2">
        <v>33001</v>
      </c>
      <c r="EL68" s="2" t="s">
        <v>20</v>
      </c>
      <c r="EM68" s="2" t="s">
        <v>21</v>
      </c>
      <c r="EN68" s="2"/>
      <c r="EO68" s="2" t="s">
        <v>54</v>
      </c>
      <c r="EP68" s="2"/>
      <c r="EQ68" s="2">
        <v>0</v>
      </c>
      <c r="ER68" s="2">
        <v>399.56</v>
      </c>
      <c r="ES68" s="2">
        <v>45.61</v>
      </c>
      <c r="ET68" s="2">
        <v>283.95999999999998</v>
      </c>
      <c r="EU68" s="2">
        <v>26.22</v>
      </c>
      <c r="EV68" s="2">
        <v>69.989999999999995</v>
      </c>
      <c r="EW68" s="2">
        <v>7.9</v>
      </c>
      <c r="EX68" s="2">
        <v>2.2599999999999998</v>
      </c>
      <c r="EY68" s="2">
        <v>1</v>
      </c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>
        <v>0</v>
      </c>
      <c r="FR68" s="2">
        <f t="shared" si="84"/>
        <v>0</v>
      </c>
      <c r="FS68" s="2">
        <v>0</v>
      </c>
      <c r="FT68" s="2"/>
      <c r="FU68" s="2"/>
      <c r="FV68" s="2"/>
      <c r="FW68" s="2"/>
      <c r="FX68" s="2">
        <v>105</v>
      </c>
      <c r="FY68" s="2">
        <v>60</v>
      </c>
      <c r="FZ68" s="2"/>
      <c r="GA68" s="2" t="s">
        <v>6</v>
      </c>
      <c r="GB68" s="2"/>
      <c r="GC68" s="2"/>
      <c r="GD68" s="2">
        <v>0</v>
      </c>
      <c r="GE68" s="2"/>
      <c r="GF68" s="2">
        <v>827725544</v>
      </c>
      <c r="GG68" s="2">
        <v>2</v>
      </c>
      <c r="GH68" s="2">
        <v>1</v>
      </c>
      <c r="GI68" s="2">
        <v>-2</v>
      </c>
      <c r="GJ68" s="2">
        <v>0</v>
      </c>
      <c r="GK68" s="2">
        <f>ROUND(R68*(R12)/100,0)</f>
        <v>0</v>
      </c>
      <c r="GL68" s="2">
        <f t="shared" si="85"/>
        <v>0</v>
      </c>
      <c r="GM68" s="2">
        <f t="shared" si="86"/>
        <v>0</v>
      </c>
      <c r="GN68" s="2">
        <f t="shared" si="87"/>
        <v>0</v>
      </c>
      <c r="GO68" s="2">
        <f t="shared" si="88"/>
        <v>0</v>
      </c>
      <c r="GP68" s="2">
        <f t="shared" si="89"/>
        <v>0</v>
      </c>
      <c r="GQ68" s="2"/>
      <c r="GR68" s="2">
        <v>0</v>
      </c>
      <c r="GS68" s="2">
        <v>3</v>
      </c>
      <c r="GT68" s="2">
        <v>0</v>
      </c>
      <c r="GU68" s="2" t="s">
        <v>6</v>
      </c>
      <c r="GV68" s="2">
        <f t="shared" si="90"/>
        <v>0</v>
      </c>
      <c r="GW68" s="2">
        <v>1</v>
      </c>
      <c r="GX68" s="2">
        <f t="shared" si="91"/>
        <v>0</v>
      </c>
      <c r="GY68" s="2"/>
      <c r="GZ68" s="2"/>
      <c r="HA68" s="2">
        <v>0</v>
      </c>
      <c r="HB68" s="2">
        <v>0</v>
      </c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>
        <v>0</v>
      </c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x14ac:dyDescent="0.2">
      <c r="A69">
        <v>17</v>
      </c>
      <c r="B69">
        <v>1</v>
      </c>
      <c r="C69">
        <f>ROW(SmtRes!A130)</f>
        <v>130</v>
      </c>
      <c r="D69">
        <f>ROW(EtalonRes!A130)</f>
        <v>130</v>
      </c>
      <c r="E69" t="s">
        <v>118</v>
      </c>
      <c r="F69" t="s">
        <v>119</v>
      </c>
      <c r="G69" t="s">
        <v>120</v>
      </c>
      <c r="H69" t="s">
        <v>17</v>
      </c>
      <c r="I69">
        <v>0</v>
      </c>
      <c r="J69">
        <v>0</v>
      </c>
      <c r="O69">
        <f t="shared" si="59"/>
        <v>0</v>
      </c>
      <c r="P69">
        <f t="shared" si="60"/>
        <v>0</v>
      </c>
      <c r="Q69">
        <f t="shared" si="61"/>
        <v>0</v>
      </c>
      <c r="R69">
        <f t="shared" si="62"/>
        <v>0</v>
      </c>
      <c r="S69">
        <f t="shared" si="63"/>
        <v>0</v>
      </c>
      <c r="T69">
        <f t="shared" si="64"/>
        <v>0</v>
      </c>
      <c r="U69">
        <f t="shared" si="65"/>
        <v>0</v>
      </c>
      <c r="V69">
        <f t="shared" si="66"/>
        <v>0</v>
      </c>
      <c r="W69">
        <f t="shared" si="67"/>
        <v>0</v>
      </c>
      <c r="X69">
        <f t="shared" si="68"/>
        <v>0</v>
      </c>
      <c r="Y69">
        <f t="shared" si="69"/>
        <v>0</v>
      </c>
      <c r="AA69">
        <v>34645224</v>
      </c>
      <c r="AB69">
        <f t="shared" si="70"/>
        <v>424.75</v>
      </c>
      <c r="AC69">
        <f>ROUND((ES69+(SUM(SmtRes!BC112:'SmtRes'!BC130)+SUM(EtalonRes!AL112:'EtalonRes'!AL130))),2)</f>
        <v>0.01</v>
      </c>
      <c r="AD69">
        <f>ROUND(((((ET69*1.2))-((EU69*1.2)))+AE69),2)</f>
        <v>340.75</v>
      </c>
      <c r="AE69">
        <f>ROUND(((EU69*1.2)),2)</f>
        <v>31.46</v>
      </c>
      <c r="AF69">
        <f>ROUND(((EV69*1.2)),2)</f>
        <v>83.99</v>
      </c>
      <c r="AG69">
        <f t="shared" si="71"/>
        <v>0</v>
      </c>
      <c r="AH69">
        <f>((EW69*1.2))</f>
        <v>9.48</v>
      </c>
      <c r="AI69">
        <f>((EX69*1.2)+(SUM(SmtRes!BH112:'SmtRes'!BH130)+SUM(EtalonRes!AQ112:'EtalonRes'!AQ130)))</f>
        <v>2.2599999999999998</v>
      </c>
      <c r="AJ69">
        <f t="shared" si="72"/>
        <v>0</v>
      </c>
      <c r="AK69">
        <v>399.56</v>
      </c>
      <c r="AL69">
        <v>45.61</v>
      </c>
      <c r="AM69">
        <v>283.95999999999998</v>
      </c>
      <c r="AN69">
        <v>26.22</v>
      </c>
      <c r="AO69">
        <v>69.989999999999995</v>
      </c>
      <c r="AP69">
        <v>0</v>
      </c>
      <c r="AQ69">
        <v>7.9</v>
      </c>
      <c r="AR69">
        <v>2.2599999999999998</v>
      </c>
      <c r="AS69">
        <v>0</v>
      </c>
      <c r="AT69">
        <v>89</v>
      </c>
      <c r="AU69">
        <v>48</v>
      </c>
      <c r="AV69">
        <v>1</v>
      </c>
      <c r="AW69">
        <v>1</v>
      </c>
      <c r="AZ69">
        <v>1</v>
      </c>
      <c r="BA69">
        <v>18.3</v>
      </c>
      <c r="BB69">
        <v>12.5</v>
      </c>
      <c r="BC69">
        <v>7.5</v>
      </c>
      <c r="BD69" t="s">
        <v>6</v>
      </c>
      <c r="BE69" t="s">
        <v>6</v>
      </c>
      <c r="BF69" t="s">
        <v>6</v>
      </c>
      <c r="BG69" t="s">
        <v>6</v>
      </c>
      <c r="BH69">
        <v>0</v>
      </c>
      <c r="BI69">
        <v>1</v>
      </c>
      <c r="BJ69" t="s">
        <v>121</v>
      </c>
      <c r="BM69">
        <v>33001</v>
      </c>
      <c r="BN69">
        <v>0</v>
      </c>
      <c r="BO69" t="s">
        <v>6</v>
      </c>
      <c r="BP69">
        <v>0</v>
      </c>
      <c r="BQ69">
        <v>1</v>
      </c>
      <c r="BR69">
        <v>0</v>
      </c>
      <c r="BS69">
        <v>18.3</v>
      </c>
      <c r="BT69">
        <v>1</v>
      </c>
      <c r="BU69">
        <v>1</v>
      </c>
      <c r="BV69">
        <v>1</v>
      </c>
      <c r="BW69">
        <v>1</v>
      </c>
      <c r="BX69">
        <v>1</v>
      </c>
      <c r="BY69" t="s">
        <v>6</v>
      </c>
      <c r="BZ69">
        <v>105</v>
      </c>
      <c r="CA69">
        <v>60</v>
      </c>
      <c r="CF69">
        <v>0</v>
      </c>
      <c r="CG69">
        <v>0</v>
      </c>
      <c r="CM69">
        <v>0</v>
      </c>
      <c r="CN69" t="s">
        <v>499</v>
      </c>
      <c r="CO69">
        <v>0</v>
      </c>
      <c r="CP69">
        <f t="shared" si="73"/>
        <v>0</v>
      </c>
      <c r="CQ69">
        <f t="shared" si="74"/>
        <v>7.4999999999999997E-2</v>
      </c>
      <c r="CR69">
        <f t="shared" si="75"/>
        <v>4259.375</v>
      </c>
      <c r="CS69">
        <f t="shared" si="76"/>
        <v>575.71800000000007</v>
      </c>
      <c r="CT69">
        <f t="shared" si="77"/>
        <v>1537.0170000000001</v>
      </c>
      <c r="CU69">
        <f t="shared" si="78"/>
        <v>0</v>
      </c>
      <c r="CV69">
        <f t="shared" si="79"/>
        <v>9.48</v>
      </c>
      <c r="CW69">
        <f t="shared" si="80"/>
        <v>2.2599999999999998</v>
      </c>
      <c r="CX69">
        <f t="shared" si="81"/>
        <v>0</v>
      </c>
      <c r="CY69">
        <f t="shared" si="82"/>
        <v>0</v>
      </c>
      <c r="CZ69">
        <f t="shared" si="83"/>
        <v>0</v>
      </c>
      <c r="DC69" t="s">
        <v>6</v>
      </c>
      <c r="DD69" t="s">
        <v>6</v>
      </c>
      <c r="DE69" t="s">
        <v>53</v>
      </c>
      <c r="DF69" t="s">
        <v>53</v>
      </c>
      <c r="DG69" t="s">
        <v>53</v>
      </c>
      <c r="DH69" t="s">
        <v>6</v>
      </c>
      <c r="DI69" t="s">
        <v>53</v>
      </c>
      <c r="DJ69" t="s">
        <v>53</v>
      </c>
      <c r="DK69" t="s">
        <v>6</v>
      </c>
      <c r="DL69" t="s">
        <v>6</v>
      </c>
      <c r="DM69" t="s">
        <v>6</v>
      </c>
      <c r="DN69">
        <v>0</v>
      </c>
      <c r="DO69">
        <v>0</v>
      </c>
      <c r="DP69">
        <v>1</v>
      </c>
      <c r="DQ69">
        <v>1</v>
      </c>
      <c r="DU69">
        <v>1013</v>
      </c>
      <c r="DV69" t="s">
        <v>17</v>
      </c>
      <c r="DW69" t="s">
        <v>17</v>
      </c>
      <c r="DX69">
        <v>1</v>
      </c>
      <c r="EE69">
        <v>32653413</v>
      </c>
      <c r="EF69">
        <v>1</v>
      </c>
      <c r="EG69" t="s">
        <v>19</v>
      </c>
      <c r="EH69">
        <v>0</v>
      </c>
      <c r="EI69" t="s">
        <v>6</v>
      </c>
      <c r="EJ69">
        <v>1</v>
      </c>
      <c r="EK69">
        <v>33001</v>
      </c>
      <c r="EL69" t="s">
        <v>20</v>
      </c>
      <c r="EM69" t="s">
        <v>21</v>
      </c>
      <c r="EO69" t="s">
        <v>54</v>
      </c>
      <c r="EQ69">
        <v>0</v>
      </c>
      <c r="ER69">
        <v>399.56</v>
      </c>
      <c r="ES69">
        <v>45.61</v>
      </c>
      <c r="ET69">
        <v>283.95999999999998</v>
      </c>
      <c r="EU69">
        <v>26.22</v>
      </c>
      <c r="EV69">
        <v>69.989999999999995</v>
      </c>
      <c r="EW69">
        <v>7.9</v>
      </c>
      <c r="EX69">
        <v>2.2599999999999998</v>
      </c>
      <c r="EY69">
        <v>1</v>
      </c>
      <c r="FQ69">
        <v>0</v>
      </c>
      <c r="FR69">
        <f t="shared" si="84"/>
        <v>0</v>
      </c>
      <c r="FS69">
        <v>0</v>
      </c>
      <c r="FV69" t="s">
        <v>22</v>
      </c>
      <c r="FW69" t="s">
        <v>23</v>
      </c>
      <c r="FX69">
        <v>105</v>
      </c>
      <c r="FY69">
        <v>60</v>
      </c>
      <c r="GA69" t="s">
        <v>6</v>
      </c>
      <c r="GD69">
        <v>0</v>
      </c>
      <c r="GF69">
        <v>827725544</v>
      </c>
      <c r="GG69">
        <v>2</v>
      </c>
      <c r="GH69">
        <v>1</v>
      </c>
      <c r="GI69">
        <v>4</v>
      </c>
      <c r="GJ69">
        <v>0</v>
      </c>
      <c r="GK69">
        <f>ROUND(R69*(S12)/100,0)</f>
        <v>0</v>
      </c>
      <c r="GL69">
        <f t="shared" si="85"/>
        <v>0</v>
      </c>
      <c r="GM69">
        <f t="shared" si="86"/>
        <v>0</v>
      </c>
      <c r="GN69">
        <f t="shared" si="87"/>
        <v>0</v>
      </c>
      <c r="GO69">
        <f t="shared" si="88"/>
        <v>0</v>
      </c>
      <c r="GP69">
        <f t="shared" si="89"/>
        <v>0</v>
      </c>
      <c r="GR69">
        <v>0</v>
      </c>
      <c r="GS69">
        <v>3</v>
      </c>
      <c r="GT69">
        <v>0</v>
      </c>
      <c r="GU69" t="s">
        <v>6</v>
      </c>
      <c r="GV69">
        <f t="shared" si="90"/>
        <v>0</v>
      </c>
      <c r="GW69">
        <v>18.3</v>
      </c>
      <c r="GX69">
        <f t="shared" si="91"/>
        <v>0</v>
      </c>
      <c r="HA69">
        <v>0</v>
      </c>
      <c r="HB69">
        <v>0</v>
      </c>
      <c r="IK69">
        <v>0</v>
      </c>
    </row>
    <row r="70" spans="1:255" x14ac:dyDescent="0.2">
      <c r="A70" s="2">
        <v>18</v>
      </c>
      <c r="B70" s="2">
        <v>1</v>
      </c>
      <c r="C70" s="2">
        <v>108</v>
      </c>
      <c r="D70" s="2"/>
      <c r="E70" s="2" t="s">
        <v>122</v>
      </c>
      <c r="F70" s="2" t="s">
        <v>102</v>
      </c>
      <c r="G70" s="2" t="s">
        <v>78</v>
      </c>
      <c r="H70" s="2" t="s">
        <v>79</v>
      </c>
      <c r="I70" s="2">
        <f>I68*J70</f>
        <v>0</v>
      </c>
      <c r="J70" s="2">
        <v>1</v>
      </c>
      <c r="K70" s="2"/>
      <c r="L70" s="2"/>
      <c r="M70" s="2"/>
      <c r="N70" s="2"/>
      <c r="O70" s="2">
        <f t="shared" si="59"/>
        <v>0</v>
      </c>
      <c r="P70" s="2">
        <f t="shared" si="60"/>
        <v>0</v>
      </c>
      <c r="Q70" s="2">
        <f t="shared" si="61"/>
        <v>0</v>
      </c>
      <c r="R70" s="2">
        <f t="shared" si="62"/>
        <v>0</v>
      </c>
      <c r="S70" s="2">
        <f t="shared" si="63"/>
        <v>0</v>
      </c>
      <c r="T70" s="2">
        <f t="shared" si="64"/>
        <v>0</v>
      </c>
      <c r="U70" s="2">
        <f t="shared" si="65"/>
        <v>0</v>
      </c>
      <c r="V70" s="2">
        <f t="shared" si="66"/>
        <v>0</v>
      </c>
      <c r="W70" s="2">
        <f t="shared" si="67"/>
        <v>0</v>
      </c>
      <c r="X70" s="2">
        <f t="shared" si="68"/>
        <v>0</v>
      </c>
      <c r="Y70" s="2">
        <f t="shared" si="69"/>
        <v>0</v>
      </c>
      <c r="Z70" s="2"/>
      <c r="AA70" s="2">
        <v>34645223</v>
      </c>
      <c r="AB70" s="2">
        <f t="shared" si="70"/>
        <v>962.97</v>
      </c>
      <c r="AC70" s="2">
        <f t="shared" ref="AC70:AC99" si="92">ROUND((ES70),2)</f>
        <v>962.97</v>
      </c>
      <c r="AD70" s="2">
        <f t="shared" ref="AD70:AD99" si="93">ROUND((((ET70)-(EU70))+AE70),2)</f>
        <v>0</v>
      </c>
      <c r="AE70" s="2">
        <f t="shared" ref="AE70:AE99" si="94">ROUND((EU70),2)</f>
        <v>0</v>
      </c>
      <c r="AF70" s="2">
        <f t="shared" ref="AF70:AF99" si="95">ROUND((EV70),2)</f>
        <v>0</v>
      </c>
      <c r="AG70" s="2">
        <f t="shared" si="71"/>
        <v>0</v>
      </c>
      <c r="AH70" s="2">
        <f t="shared" ref="AH70:AH99" si="96">(EW70)</f>
        <v>0</v>
      </c>
      <c r="AI70" s="2">
        <f t="shared" ref="AI70:AI99" si="97">(EX70)</f>
        <v>0</v>
      </c>
      <c r="AJ70" s="2">
        <f t="shared" si="72"/>
        <v>0</v>
      </c>
      <c r="AK70" s="2">
        <v>962.97</v>
      </c>
      <c r="AL70" s="2">
        <v>962.97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1</v>
      </c>
      <c r="AW70" s="2">
        <v>1</v>
      </c>
      <c r="AX70" s="2"/>
      <c r="AY70" s="2"/>
      <c r="AZ70" s="2">
        <v>1</v>
      </c>
      <c r="BA70" s="2">
        <v>1</v>
      </c>
      <c r="BB70" s="2">
        <v>1</v>
      </c>
      <c r="BC70" s="2">
        <v>1</v>
      </c>
      <c r="BD70" s="2" t="s">
        <v>6</v>
      </c>
      <c r="BE70" s="2" t="s">
        <v>6</v>
      </c>
      <c r="BF70" s="2" t="s">
        <v>6</v>
      </c>
      <c r="BG70" s="2" t="s">
        <v>6</v>
      </c>
      <c r="BH70" s="2">
        <v>3</v>
      </c>
      <c r="BI70" s="2">
        <v>2</v>
      </c>
      <c r="BJ70" s="2" t="s">
        <v>105</v>
      </c>
      <c r="BK70" s="2"/>
      <c r="BL70" s="2"/>
      <c r="BM70" s="2">
        <v>500002</v>
      </c>
      <c r="BN70" s="2">
        <v>0</v>
      </c>
      <c r="BO70" s="2" t="s">
        <v>6</v>
      </c>
      <c r="BP70" s="2">
        <v>0</v>
      </c>
      <c r="BQ70" s="2">
        <v>21</v>
      </c>
      <c r="BR70" s="2">
        <v>0</v>
      </c>
      <c r="BS70" s="2">
        <v>1</v>
      </c>
      <c r="BT70" s="2">
        <v>1</v>
      </c>
      <c r="BU70" s="2">
        <v>1</v>
      </c>
      <c r="BV70" s="2">
        <v>1</v>
      </c>
      <c r="BW70" s="2">
        <v>1</v>
      </c>
      <c r="BX70" s="2">
        <v>1</v>
      </c>
      <c r="BY70" s="2" t="s">
        <v>6</v>
      </c>
      <c r="BZ70" s="2">
        <v>0</v>
      </c>
      <c r="CA70" s="2">
        <v>0</v>
      </c>
      <c r="CB70" s="2"/>
      <c r="CC70" s="2"/>
      <c r="CD70" s="2"/>
      <c r="CE70" s="2"/>
      <c r="CF70" s="2">
        <v>0</v>
      </c>
      <c r="CG70" s="2">
        <v>0</v>
      </c>
      <c r="CH70" s="2"/>
      <c r="CI70" s="2"/>
      <c r="CJ70" s="2"/>
      <c r="CK70" s="2"/>
      <c r="CL70" s="2"/>
      <c r="CM70" s="2">
        <v>0</v>
      </c>
      <c r="CN70" s="2" t="s">
        <v>6</v>
      </c>
      <c r="CO70" s="2">
        <v>0</v>
      </c>
      <c r="CP70" s="2">
        <f t="shared" si="73"/>
        <v>0</v>
      </c>
      <c r="CQ70" s="2">
        <f t="shared" si="74"/>
        <v>962.97</v>
      </c>
      <c r="CR70" s="2">
        <f t="shared" si="75"/>
        <v>0</v>
      </c>
      <c r="CS70" s="2">
        <f t="shared" si="76"/>
        <v>0</v>
      </c>
      <c r="CT70" s="2">
        <f t="shared" si="77"/>
        <v>0</v>
      </c>
      <c r="CU70" s="2">
        <f t="shared" si="78"/>
        <v>0</v>
      </c>
      <c r="CV70" s="2">
        <f t="shared" si="79"/>
        <v>0</v>
      </c>
      <c r="CW70" s="2">
        <f t="shared" si="80"/>
        <v>0</v>
      </c>
      <c r="CX70" s="2">
        <f t="shared" si="81"/>
        <v>0</v>
      </c>
      <c r="CY70" s="2">
        <f t="shared" si="82"/>
        <v>0</v>
      </c>
      <c r="CZ70" s="2">
        <f t="shared" si="83"/>
        <v>0</v>
      </c>
      <c r="DA70" s="2"/>
      <c r="DB70" s="2"/>
      <c r="DC70" s="2" t="s">
        <v>6</v>
      </c>
      <c r="DD70" s="2" t="s">
        <v>6</v>
      </c>
      <c r="DE70" s="2" t="s">
        <v>6</v>
      </c>
      <c r="DF70" s="2" t="s">
        <v>6</v>
      </c>
      <c r="DG70" s="2" t="s">
        <v>6</v>
      </c>
      <c r="DH70" s="2" t="s">
        <v>6</v>
      </c>
      <c r="DI70" s="2" t="s">
        <v>6</v>
      </c>
      <c r="DJ70" s="2" t="s">
        <v>6</v>
      </c>
      <c r="DK70" s="2" t="s">
        <v>6</v>
      </c>
      <c r="DL70" s="2" t="s">
        <v>6</v>
      </c>
      <c r="DM70" s="2" t="s">
        <v>6</v>
      </c>
      <c r="DN70" s="2">
        <v>0</v>
      </c>
      <c r="DO70" s="2">
        <v>0</v>
      </c>
      <c r="DP70" s="2">
        <v>1</v>
      </c>
      <c r="DQ70" s="2">
        <v>1</v>
      </c>
      <c r="DR70" s="2"/>
      <c r="DS70" s="2"/>
      <c r="DT70" s="2"/>
      <c r="DU70" s="2">
        <v>1010</v>
      </c>
      <c r="DV70" s="2" t="s">
        <v>79</v>
      </c>
      <c r="DW70" s="2" t="s">
        <v>79</v>
      </c>
      <c r="DX70" s="2">
        <v>1</v>
      </c>
      <c r="DY70" s="2"/>
      <c r="DZ70" s="2"/>
      <c r="EA70" s="2"/>
      <c r="EB70" s="2"/>
      <c r="EC70" s="2"/>
      <c r="ED70" s="2"/>
      <c r="EE70" s="2">
        <v>32653292</v>
      </c>
      <c r="EF70" s="2">
        <v>21</v>
      </c>
      <c r="EG70" s="2" t="s">
        <v>106</v>
      </c>
      <c r="EH70" s="2">
        <v>0</v>
      </c>
      <c r="EI70" s="2" t="s">
        <v>6</v>
      </c>
      <c r="EJ70" s="2">
        <v>2</v>
      </c>
      <c r="EK70" s="2">
        <v>500002</v>
      </c>
      <c r="EL70" s="2" t="s">
        <v>107</v>
      </c>
      <c r="EM70" s="2" t="s">
        <v>108</v>
      </c>
      <c r="EN70" s="2"/>
      <c r="EO70" s="2" t="s">
        <v>6</v>
      </c>
      <c r="EP70" s="2"/>
      <c r="EQ70" s="2">
        <v>0</v>
      </c>
      <c r="ER70" s="2">
        <v>6.1</v>
      </c>
      <c r="ES70" s="2">
        <v>962.97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>
        <v>0</v>
      </c>
      <c r="FR70" s="2">
        <f t="shared" si="84"/>
        <v>0</v>
      </c>
      <c r="FS70" s="2">
        <v>0</v>
      </c>
      <c r="FT70" s="2"/>
      <c r="FU70" s="2"/>
      <c r="FV70" s="2"/>
      <c r="FW70" s="2"/>
      <c r="FX70" s="2">
        <v>0</v>
      </c>
      <c r="FY70" s="2">
        <v>0</v>
      </c>
      <c r="FZ70" s="2"/>
      <c r="GA70" s="2" t="s">
        <v>81</v>
      </c>
      <c r="GB70" s="2"/>
      <c r="GC70" s="2"/>
      <c r="GD70" s="2">
        <v>0</v>
      </c>
      <c r="GE70" s="2"/>
      <c r="GF70" s="2">
        <v>1819936537</v>
      </c>
      <c r="GG70" s="2">
        <v>2</v>
      </c>
      <c r="GH70" s="2">
        <v>4</v>
      </c>
      <c r="GI70" s="2">
        <v>-2</v>
      </c>
      <c r="GJ70" s="2">
        <v>0</v>
      </c>
      <c r="GK70" s="2">
        <f>ROUND(R70*(R12)/100,0)</f>
        <v>0</v>
      </c>
      <c r="GL70" s="2">
        <f t="shared" si="85"/>
        <v>0</v>
      </c>
      <c r="GM70" s="2">
        <f t="shared" si="86"/>
        <v>0</v>
      </c>
      <c r="GN70" s="2">
        <f t="shared" si="87"/>
        <v>0</v>
      </c>
      <c r="GO70" s="2">
        <f t="shared" si="88"/>
        <v>0</v>
      </c>
      <c r="GP70" s="2">
        <f t="shared" si="89"/>
        <v>0</v>
      </c>
      <c r="GQ70" s="2"/>
      <c r="GR70" s="2">
        <v>0</v>
      </c>
      <c r="GS70" s="2">
        <v>2</v>
      </c>
      <c r="GT70" s="2">
        <v>0</v>
      </c>
      <c r="GU70" s="2" t="s">
        <v>6</v>
      </c>
      <c r="GV70" s="2">
        <f t="shared" si="90"/>
        <v>0</v>
      </c>
      <c r="GW70" s="2">
        <v>1</v>
      </c>
      <c r="GX70" s="2">
        <f t="shared" si="91"/>
        <v>0</v>
      </c>
      <c r="GY70" s="2"/>
      <c r="GZ70" s="2"/>
      <c r="HA70" s="2">
        <v>0</v>
      </c>
      <c r="HB70" s="2">
        <v>0</v>
      </c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>
        <v>0</v>
      </c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x14ac:dyDescent="0.2">
      <c r="A71">
        <v>18</v>
      </c>
      <c r="B71">
        <v>1</v>
      </c>
      <c r="C71">
        <v>127</v>
      </c>
      <c r="E71" t="s">
        <v>122</v>
      </c>
      <c r="F71" t="s">
        <v>102</v>
      </c>
      <c r="G71" t="s">
        <v>78</v>
      </c>
      <c r="H71" t="s">
        <v>79</v>
      </c>
      <c r="I71">
        <f>I69*J71</f>
        <v>0</v>
      </c>
      <c r="J71">
        <v>1</v>
      </c>
      <c r="O71">
        <f t="shared" si="59"/>
        <v>0</v>
      </c>
      <c r="P71">
        <f t="shared" si="60"/>
        <v>0</v>
      </c>
      <c r="Q71">
        <f t="shared" si="61"/>
        <v>0</v>
      </c>
      <c r="R71">
        <f t="shared" si="62"/>
        <v>0</v>
      </c>
      <c r="S71">
        <f t="shared" si="63"/>
        <v>0</v>
      </c>
      <c r="T71">
        <f t="shared" si="64"/>
        <v>0</v>
      </c>
      <c r="U71">
        <f t="shared" si="65"/>
        <v>0</v>
      </c>
      <c r="V71">
        <f t="shared" si="66"/>
        <v>0</v>
      </c>
      <c r="W71">
        <f t="shared" si="67"/>
        <v>0</v>
      </c>
      <c r="X71">
        <f t="shared" si="68"/>
        <v>0</v>
      </c>
      <c r="Y71">
        <f t="shared" si="69"/>
        <v>0</v>
      </c>
      <c r="AA71">
        <v>34645224</v>
      </c>
      <c r="AB71">
        <f t="shared" si="70"/>
        <v>962.97</v>
      </c>
      <c r="AC71">
        <f t="shared" si="92"/>
        <v>962.97</v>
      </c>
      <c r="AD71">
        <f t="shared" si="93"/>
        <v>0</v>
      </c>
      <c r="AE71">
        <f t="shared" si="94"/>
        <v>0</v>
      </c>
      <c r="AF71">
        <f t="shared" si="95"/>
        <v>0</v>
      </c>
      <c r="AG71">
        <f t="shared" si="71"/>
        <v>0</v>
      </c>
      <c r="AH71">
        <f t="shared" si="96"/>
        <v>0</v>
      </c>
      <c r="AI71">
        <f t="shared" si="97"/>
        <v>0</v>
      </c>
      <c r="AJ71">
        <f t="shared" si="72"/>
        <v>0</v>
      </c>
      <c r="AK71">
        <v>962.97</v>
      </c>
      <c r="AL71">
        <v>962.97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1</v>
      </c>
      <c r="AW71">
        <v>1</v>
      </c>
      <c r="AZ71">
        <v>1</v>
      </c>
      <c r="BA71">
        <v>1</v>
      </c>
      <c r="BB71">
        <v>1</v>
      </c>
      <c r="BC71">
        <v>7.5</v>
      </c>
      <c r="BD71" t="s">
        <v>6</v>
      </c>
      <c r="BE71" t="s">
        <v>6</v>
      </c>
      <c r="BF71" t="s">
        <v>6</v>
      </c>
      <c r="BG71" t="s">
        <v>6</v>
      </c>
      <c r="BH71">
        <v>3</v>
      </c>
      <c r="BI71">
        <v>2</v>
      </c>
      <c r="BJ71" t="s">
        <v>105</v>
      </c>
      <c r="BM71">
        <v>500002</v>
      </c>
      <c r="BN71">
        <v>0</v>
      </c>
      <c r="BO71" t="s">
        <v>6</v>
      </c>
      <c r="BP71">
        <v>0</v>
      </c>
      <c r="BQ71">
        <v>21</v>
      </c>
      <c r="BR71">
        <v>0</v>
      </c>
      <c r="BS71">
        <v>1</v>
      </c>
      <c r="BT71">
        <v>1</v>
      </c>
      <c r="BU71">
        <v>1</v>
      </c>
      <c r="BV71">
        <v>1</v>
      </c>
      <c r="BW71">
        <v>1</v>
      </c>
      <c r="BX71">
        <v>1</v>
      </c>
      <c r="BY71" t="s">
        <v>6</v>
      </c>
      <c r="BZ71">
        <v>0</v>
      </c>
      <c r="CA71">
        <v>0</v>
      </c>
      <c r="CF71">
        <v>0</v>
      </c>
      <c r="CG71">
        <v>0</v>
      </c>
      <c r="CM71">
        <v>0</v>
      </c>
      <c r="CN71" t="s">
        <v>6</v>
      </c>
      <c r="CO71">
        <v>0</v>
      </c>
      <c r="CP71">
        <f t="shared" si="73"/>
        <v>0</v>
      </c>
      <c r="CQ71">
        <f t="shared" si="74"/>
        <v>7222.2750000000005</v>
      </c>
      <c r="CR71">
        <f t="shared" si="75"/>
        <v>0</v>
      </c>
      <c r="CS71">
        <f t="shared" si="76"/>
        <v>0</v>
      </c>
      <c r="CT71">
        <f t="shared" si="77"/>
        <v>0</v>
      </c>
      <c r="CU71">
        <f t="shared" si="78"/>
        <v>0</v>
      </c>
      <c r="CV71">
        <f t="shared" si="79"/>
        <v>0</v>
      </c>
      <c r="CW71">
        <f t="shared" si="80"/>
        <v>0</v>
      </c>
      <c r="CX71">
        <f t="shared" si="81"/>
        <v>0</v>
      </c>
      <c r="CY71">
        <f t="shared" si="82"/>
        <v>0</v>
      </c>
      <c r="CZ71">
        <f t="shared" si="83"/>
        <v>0</v>
      </c>
      <c r="DC71" t="s">
        <v>6</v>
      </c>
      <c r="DD71" t="s">
        <v>6</v>
      </c>
      <c r="DE71" t="s">
        <v>6</v>
      </c>
      <c r="DF71" t="s">
        <v>6</v>
      </c>
      <c r="DG71" t="s">
        <v>6</v>
      </c>
      <c r="DH71" t="s">
        <v>6</v>
      </c>
      <c r="DI71" t="s">
        <v>6</v>
      </c>
      <c r="DJ71" t="s">
        <v>6</v>
      </c>
      <c r="DK71" t="s">
        <v>6</v>
      </c>
      <c r="DL71" t="s">
        <v>6</v>
      </c>
      <c r="DM71" t="s">
        <v>6</v>
      </c>
      <c r="DN71">
        <v>0</v>
      </c>
      <c r="DO71">
        <v>0</v>
      </c>
      <c r="DP71">
        <v>1</v>
      </c>
      <c r="DQ71">
        <v>1</v>
      </c>
      <c r="DU71">
        <v>1010</v>
      </c>
      <c r="DV71" t="s">
        <v>79</v>
      </c>
      <c r="DW71" t="s">
        <v>79</v>
      </c>
      <c r="DX71">
        <v>1</v>
      </c>
      <c r="EE71">
        <v>32653292</v>
      </c>
      <c r="EF71">
        <v>21</v>
      </c>
      <c r="EG71" t="s">
        <v>106</v>
      </c>
      <c r="EH71">
        <v>0</v>
      </c>
      <c r="EI71" t="s">
        <v>6</v>
      </c>
      <c r="EJ71">
        <v>2</v>
      </c>
      <c r="EK71">
        <v>500002</v>
      </c>
      <c r="EL71" t="s">
        <v>107</v>
      </c>
      <c r="EM71" t="s">
        <v>108</v>
      </c>
      <c r="EO71" t="s">
        <v>6</v>
      </c>
      <c r="EQ71">
        <v>0</v>
      </c>
      <c r="ER71">
        <v>1046.71</v>
      </c>
      <c r="ES71">
        <v>962.97</v>
      </c>
      <c r="ET71">
        <v>0</v>
      </c>
      <c r="EU71">
        <v>0</v>
      </c>
      <c r="EV71">
        <v>0</v>
      </c>
      <c r="EW71">
        <v>0</v>
      </c>
      <c r="EX71">
        <v>0</v>
      </c>
      <c r="EZ71">
        <v>5</v>
      </c>
      <c r="FC71">
        <v>0</v>
      </c>
      <c r="FD71">
        <v>18</v>
      </c>
      <c r="FF71">
        <v>7222.3</v>
      </c>
      <c r="FQ71">
        <v>0</v>
      </c>
      <c r="FR71">
        <f t="shared" si="84"/>
        <v>0</v>
      </c>
      <c r="FS71">
        <v>0</v>
      </c>
      <c r="FX71">
        <v>0</v>
      </c>
      <c r="FY71">
        <v>0</v>
      </c>
      <c r="GA71" t="s">
        <v>81</v>
      </c>
      <c r="GD71">
        <v>0</v>
      </c>
      <c r="GF71">
        <v>1819936537</v>
      </c>
      <c r="GG71">
        <v>2</v>
      </c>
      <c r="GH71">
        <v>3</v>
      </c>
      <c r="GI71">
        <v>4</v>
      </c>
      <c r="GJ71">
        <v>0</v>
      </c>
      <c r="GK71">
        <f>ROUND(R71*(S12)/100,0)</f>
        <v>0</v>
      </c>
      <c r="GL71">
        <f t="shared" si="85"/>
        <v>0</v>
      </c>
      <c r="GM71">
        <f t="shared" si="86"/>
        <v>0</v>
      </c>
      <c r="GN71">
        <f t="shared" si="87"/>
        <v>0</v>
      </c>
      <c r="GO71">
        <f t="shared" si="88"/>
        <v>0</v>
      </c>
      <c r="GP71">
        <f t="shared" si="89"/>
        <v>0</v>
      </c>
      <c r="GR71">
        <v>1</v>
      </c>
      <c r="GS71">
        <v>1</v>
      </c>
      <c r="GT71">
        <v>0</v>
      </c>
      <c r="GU71" t="s">
        <v>6</v>
      </c>
      <c r="GV71">
        <f t="shared" si="90"/>
        <v>0</v>
      </c>
      <c r="GW71">
        <v>1</v>
      </c>
      <c r="GX71">
        <f t="shared" si="91"/>
        <v>0</v>
      </c>
      <c r="HA71">
        <v>0</v>
      </c>
      <c r="HB71">
        <v>0</v>
      </c>
      <c r="IK71">
        <v>0</v>
      </c>
    </row>
    <row r="72" spans="1:255" x14ac:dyDescent="0.2">
      <c r="A72" s="2">
        <v>18</v>
      </c>
      <c r="B72" s="2">
        <v>1</v>
      </c>
      <c r="C72" s="2">
        <v>109</v>
      </c>
      <c r="D72" s="2"/>
      <c r="E72" s="2" t="s">
        <v>123</v>
      </c>
      <c r="F72" s="2" t="s">
        <v>110</v>
      </c>
      <c r="G72" s="2" t="s">
        <v>124</v>
      </c>
      <c r="H72" s="2" t="s">
        <v>79</v>
      </c>
      <c r="I72" s="2">
        <f>I68*J72</f>
        <v>0</v>
      </c>
      <c r="J72" s="2">
        <v>1</v>
      </c>
      <c r="K72" s="2"/>
      <c r="L72" s="2"/>
      <c r="M72" s="2"/>
      <c r="N72" s="2"/>
      <c r="O72" s="2">
        <f t="shared" si="59"/>
        <v>0</v>
      </c>
      <c r="P72" s="2">
        <f t="shared" si="60"/>
        <v>0</v>
      </c>
      <c r="Q72" s="2">
        <f t="shared" si="61"/>
        <v>0</v>
      </c>
      <c r="R72" s="2">
        <f t="shared" si="62"/>
        <v>0</v>
      </c>
      <c r="S72" s="2">
        <f t="shared" si="63"/>
        <v>0</v>
      </c>
      <c r="T72" s="2">
        <f t="shared" si="64"/>
        <v>0</v>
      </c>
      <c r="U72" s="2">
        <f t="shared" si="65"/>
        <v>0</v>
      </c>
      <c r="V72" s="2">
        <f t="shared" si="66"/>
        <v>0</v>
      </c>
      <c r="W72" s="2">
        <f t="shared" si="67"/>
        <v>0</v>
      </c>
      <c r="X72" s="2">
        <f t="shared" si="68"/>
        <v>0</v>
      </c>
      <c r="Y72" s="2">
        <f t="shared" si="69"/>
        <v>0</v>
      </c>
      <c r="Z72" s="2"/>
      <c r="AA72" s="2">
        <v>34645223</v>
      </c>
      <c r="AB72" s="2">
        <f t="shared" si="70"/>
        <v>731.87</v>
      </c>
      <c r="AC72" s="2">
        <f t="shared" si="92"/>
        <v>731.87</v>
      </c>
      <c r="AD72" s="2">
        <f t="shared" si="93"/>
        <v>0</v>
      </c>
      <c r="AE72" s="2">
        <f t="shared" si="94"/>
        <v>0</v>
      </c>
      <c r="AF72" s="2">
        <f t="shared" si="95"/>
        <v>0</v>
      </c>
      <c r="AG72" s="2">
        <f t="shared" si="71"/>
        <v>0</v>
      </c>
      <c r="AH72" s="2">
        <f t="shared" si="96"/>
        <v>0</v>
      </c>
      <c r="AI72" s="2">
        <f t="shared" si="97"/>
        <v>0</v>
      </c>
      <c r="AJ72" s="2">
        <f t="shared" si="72"/>
        <v>0</v>
      </c>
      <c r="AK72" s="2">
        <v>731.87</v>
      </c>
      <c r="AL72" s="2">
        <v>731.87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106</v>
      </c>
      <c r="AU72" s="2">
        <v>65</v>
      </c>
      <c r="AV72" s="2">
        <v>1</v>
      </c>
      <c r="AW72" s="2">
        <v>1</v>
      </c>
      <c r="AX72" s="2"/>
      <c r="AY72" s="2"/>
      <c r="AZ72" s="2">
        <v>1</v>
      </c>
      <c r="BA72" s="2">
        <v>1</v>
      </c>
      <c r="BB72" s="2">
        <v>1</v>
      </c>
      <c r="BC72" s="2">
        <v>1</v>
      </c>
      <c r="BD72" s="2" t="s">
        <v>6</v>
      </c>
      <c r="BE72" s="2" t="s">
        <v>6</v>
      </c>
      <c r="BF72" s="2" t="s">
        <v>6</v>
      </c>
      <c r="BG72" s="2" t="s">
        <v>6</v>
      </c>
      <c r="BH72" s="2">
        <v>3</v>
      </c>
      <c r="BI72" s="2">
        <v>1</v>
      </c>
      <c r="BJ72" s="2" t="s">
        <v>6</v>
      </c>
      <c r="BK72" s="2"/>
      <c r="BL72" s="2"/>
      <c r="BM72" s="2">
        <v>0</v>
      </c>
      <c r="BN72" s="2">
        <v>0</v>
      </c>
      <c r="BO72" s="2" t="s">
        <v>6</v>
      </c>
      <c r="BP72" s="2">
        <v>0</v>
      </c>
      <c r="BQ72" s="2">
        <v>20</v>
      </c>
      <c r="BR72" s="2">
        <v>0</v>
      </c>
      <c r="BS72" s="2">
        <v>1</v>
      </c>
      <c r="BT72" s="2">
        <v>1</v>
      </c>
      <c r="BU72" s="2">
        <v>1</v>
      </c>
      <c r="BV72" s="2">
        <v>1</v>
      </c>
      <c r="BW72" s="2">
        <v>1</v>
      </c>
      <c r="BX72" s="2">
        <v>1</v>
      </c>
      <c r="BY72" s="2" t="s">
        <v>6</v>
      </c>
      <c r="BZ72" s="2">
        <v>106</v>
      </c>
      <c r="CA72" s="2">
        <v>65</v>
      </c>
      <c r="CB72" s="2"/>
      <c r="CC72" s="2"/>
      <c r="CD72" s="2"/>
      <c r="CE72" s="2"/>
      <c r="CF72" s="2">
        <v>0</v>
      </c>
      <c r="CG72" s="2">
        <v>0</v>
      </c>
      <c r="CH72" s="2"/>
      <c r="CI72" s="2"/>
      <c r="CJ72" s="2"/>
      <c r="CK72" s="2"/>
      <c r="CL72" s="2"/>
      <c r="CM72" s="2">
        <v>0</v>
      </c>
      <c r="CN72" s="2" t="s">
        <v>6</v>
      </c>
      <c r="CO72" s="2">
        <v>0</v>
      </c>
      <c r="CP72" s="2">
        <f t="shared" si="73"/>
        <v>0</v>
      </c>
      <c r="CQ72" s="2">
        <f t="shared" si="74"/>
        <v>731.87</v>
      </c>
      <c r="CR72" s="2">
        <f t="shared" si="75"/>
        <v>0</v>
      </c>
      <c r="CS72" s="2">
        <f t="shared" si="76"/>
        <v>0</v>
      </c>
      <c r="CT72" s="2">
        <f t="shared" si="77"/>
        <v>0</v>
      </c>
      <c r="CU72" s="2">
        <f t="shared" si="78"/>
        <v>0</v>
      </c>
      <c r="CV72" s="2">
        <f t="shared" si="79"/>
        <v>0</v>
      </c>
      <c r="CW72" s="2">
        <f t="shared" si="80"/>
        <v>0</v>
      </c>
      <c r="CX72" s="2">
        <f t="shared" si="81"/>
        <v>0</v>
      </c>
      <c r="CY72" s="2">
        <f t="shared" si="82"/>
        <v>0</v>
      </c>
      <c r="CZ72" s="2">
        <f t="shared" si="83"/>
        <v>0</v>
      </c>
      <c r="DA72" s="2"/>
      <c r="DB72" s="2"/>
      <c r="DC72" s="2" t="s">
        <v>6</v>
      </c>
      <c r="DD72" s="2" t="s">
        <v>6</v>
      </c>
      <c r="DE72" s="2" t="s">
        <v>6</v>
      </c>
      <c r="DF72" s="2" t="s">
        <v>6</v>
      </c>
      <c r="DG72" s="2" t="s">
        <v>6</v>
      </c>
      <c r="DH72" s="2" t="s">
        <v>6</v>
      </c>
      <c r="DI72" s="2" t="s">
        <v>6</v>
      </c>
      <c r="DJ72" s="2" t="s">
        <v>6</v>
      </c>
      <c r="DK72" s="2" t="s">
        <v>6</v>
      </c>
      <c r="DL72" s="2" t="s">
        <v>6</v>
      </c>
      <c r="DM72" s="2" t="s">
        <v>6</v>
      </c>
      <c r="DN72" s="2">
        <v>0</v>
      </c>
      <c r="DO72" s="2">
        <v>0</v>
      </c>
      <c r="DP72" s="2">
        <v>1</v>
      </c>
      <c r="DQ72" s="2">
        <v>1</v>
      </c>
      <c r="DR72" s="2"/>
      <c r="DS72" s="2"/>
      <c r="DT72" s="2"/>
      <c r="DU72" s="2">
        <v>1010</v>
      </c>
      <c r="DV72" s="2" t="s">
        <v>79</v>
      </c>
      <c r="DW72" s="2" t="s">
        <v>79</v>
      </c>
      <c r="DX72" s="2">
        <v>1</v>
      </c>
      <c r="DY72" s="2"/>
      <c r="DZ72" s="2"/>
      <c r="EA72" s="2"/>
      <c r="EB72" s="2"/>
      <c r="EC72" s="2"/>
      <c r="ED72" s="2"/>
      <c r="EE72" s="2">
        <v>32653299</v>
      </c>
      <c r="EF72" s="2">
        <v>20</v>
      </c>
      <c r="EG72" s="2" t="s">
        <v>60</v>
      </c>
      <c r="EH72" s="2">
        <v>0</v>
      </c>
      <c r="EI72" s="2" t="s">
        <v>6</v>
      </c>
      <c r="EJ72" s="2">
        <v>1</v>
      </c>
      <c r="EK72" s="2">
        <v>0</v>
      </c>
      <c r="EL72" s="2" t="s">
        <v>85</v>
      </c>
      <c r="EM72" s="2" t="s">
        <v>86</v>
      </c>
      <c r="EN72" s="2"/>
      <c r="EO72" s="2" t="s">
        <v>6</v>
      </c>
      <c r="EP72" s="2"/>
      <c r="EQ72" s="2">
        <v>0</v>
      </c>
      <c r="ER72" s="2">
        <v>0</v>
      </c>
      <c r="ES72" s="2">
        <v>731.87</v>
      </c>
      <c r="ET72" s="2">
        <v>0</v>
      </c>
      <c r="EU72" s="2">
        <v>0</v>
      </c>
      <c r="EV72" s="2">
        <v>0</v>
      </c>
      <c r="EW72" s="2">
        <v>0</v>
      </c>
      <c r="EX72" s="2">
        <v>0</v>
      </c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>
        <v>0</v>
      </c>
      <c r="FR72" s="2">
        <f t="shared" si="84"/>
        <v>0</v>
      </c>
      <c r="FS72" s="2">
        <v>0</v>
      </c>
      <c r="FT72" s="2"/>
      <c r="FU72" s="2"/>
      <c r="FV72" s="2"/>
      <c r="FW72" s="2"/>
      <c r="FX72" s="2">
        <v>106</v>
      </c>
      <c r="FY72" s="2">
        <v>65</v>
      </c>
      <c r="FZ72" s="2"/>
      <c r="GA72" s="2" t="s">
        <v>125</v>
      </c>
      <c r="GB72" s="2"/>
      <c r="GC72" s="2"/>
      <c r="GD72" s="2">
        <v>0</v>
      </c>
      <c r="GE72" s="2"/>
      <c r="GF72" s="2">
        <v>977031096</v>
      </c>
      <c r="GG72" s="2">
        <v>2</v>
      </c>
      <c r="GH72" s="2">
        <v>4</v>
      </c>
      <c r="GI72" s="2">
        <v>-2</v>
      </c>
      <c r="GJ72" s="2">
        <v>0</v>
      </c>
      <c r="GK72" s="2">
        <f>ROUND(R72*(R12)/100,0)</f>
        <v>0</v>
      </c>
      <c r="GL72" s="2">
        <f t="shared" si="85"/>
        <v>0</v>
      </c>
      <c r="GM72" s="2">
        <f t="shared" si="86"/>
        <v>0</v>
      </c>
      <c r="GN72" s="2">
        <f t="shared" si="87"/>
        <v>0</v>
      </c>
      <c r="GO72" s="2">
        <f t="shared" si="88"/>
        <v>0</v>
      </c>
      <c r="GP72" s="2">
        <f t="shared" si="89"/>
        <v>0</v>
      </c>
      <c r="GQ72" s="2"/>
      <c r="GR72" s="2">
        <v>0</v>
      </c>
      <c r="GS72" s="2">
        <v>2</v>
      </c>
      <c r="GT72" s="2">
        <v>0</v>
      </c>
      <c r="GU72" s="2" t="s">
        <v>6</v>
      </c>
      <c r="GV72" s="2">
        <f t="shared" si="90"/>
        <v>0</v>
      </c>
      <c r="GW72" s="2">
        <v>1</v>
      </c>
      <c r="GX72" s="2">
        <f t="shared" si="91"/>
        <v>0</v>
      </c>
      <c r="GY72" s="2"/>
      <c r="GZ72" s="2"/>
      <c r="HA72" s="2">
        <v>0</v>
      </c>
      <c r="HB72" s="2">
        <v>0</v>
      </c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>
        <v>0</v>
      </c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x14ac:dyDescent="0.2">
      <c r="A73">
        <v>18</v>
      </c>
      <c r="B73">
        <v>1</v>
      </c>
      <c r="C73">
        <v>128</v>
      </c>
      <c r="E73" t="s">
        <v>123</v>
      </c>
      <c r="F73" t="s">
        <v>110</v>
      </c>
      <c r="G73" t="s">
        <v>124</v>
      </c>
      <c r="H73" t="s">
        <v>79</v>
      </c>
      <c r="I73">
        <f>I69*J73</f>
        <v>0</v>
      </c>
      <c r="J73">
        <v>1</v>
      </c>
      <c r="O73">
        <f t="shared" si="59"/>
        <v>0</v>
      </c>
      <c r="P73">
        <f t="shared" si="60"/>
        <v>0</v>
      </c>
      <c r="Q73">
        <f t="shared" si="61"/>
        <v>0</v>
      </c>
      <c r="R73">
        <f t="shared" si="62"/>
        <v>0</v>
      </c>
      <c r="S73">
        <f t="shared" si="63"/>
        <v>0</v>
      </c>
      <c r="T73">
        <f t="shared" si="64"/>
        <v>0</v>
      </c>
      <c r="U73">
        <f t="shared" si="65"/>
        <v>0</v>
      </c>
      <c r="V73">
        <f t="shared" si="66"/>
        <v>0</v>
      </c>
      <c r="W73">
        <f t="shared" si="67"/>
        <v>0</v>
      </c>
      <c r="X73">
        <f t="shared" si="68"/>
        <v>0</v>
      </c>
      <c r="Y73">
        <f t="shared" si="69"/>
        <v>0</v>
      </c>
      <c r="AA73">
        <v>34645224</v>
      </c>
      <c r="AB73">
        <f t="shared" si="70"/>
        <v>731.87</v>
      </c>
      <c r="AC73">
        <f t="shared" si="92"/>
        <v>731.87</v>
      </c>
      <c r="AD73">
        <f t="shared" si="93"/>
        <v>0</v>
      </c>
      <c r="AE73">
        <f t="shared" si="94"/>
        <v>0</v>
      </c>
      <c r="AF73">
        <f t="shared" si="95"/>
        <v>0</v>
      </c>
      <c r="AG73">
        <f t="shared" si="71"/>
        <v>0</v>
      </c>
      <c r="AH73">
        <f t="shared" si="96"/>
        <v>0</v>
      </c>
      <c r="AI73">
        <f t="shared" si="97"/>
        <v>0</v>
      </c>
      <c r="AJ73">
        <f t="shared" si="72"/>
        <v>0</v>
      </c>
      <c r="AK73">
        <v>731.87</v>
      </c>
      <c r="AL73">
        <v>731.87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90</v>
      </c>
      <c r="AU73">
        <v>52</v>
      </c>
      <c r="AV73">
        <v>1</v>
      </c>
      <c r="AW73">
        <v>1</v>
      </c>
      <c r="AZ73">
        <v>1</v>
      </c>
      <c r="BA73">
        <v>1</v>
      </c>
      <c r="BB73">
        <v>1</v>
      </c>
      <c r="BC73">
        <v>7.5</v>
      </c>
      <c r="BD73" t="s">
        <v>6</v>
      </c>
      <c r="BE73" t="s">
        <v>6</v>
      </c>
      <c r="BF73" t="s">
        <v>6</v>
      </c>
      <c r="BG73" t="s">
        <v>6</v>
      </c>
      <c r="BH73">
        <v>3</v>
      </c>
      <c r="BI73">
        <v>1</v>
      </c>
      <c r="BJ73" t="s">
        <v>6</v>
      </c>
      <c r="BM73">
        <v>0</v>
      </c>
      <c r="BN73">
        <v>0</v>
      </c>
      <c r="BO73" t="s">
        <v>6</v>
      </c>
      <c r="BP73">
        <v>0</v>
      </c>
      <c r="BQ73">
        <v>20</v>
      </c>
      <c r="BR73">
        <v>0</v>
      </c>
      <c r="BS73">
        <v>1</v>
      </c>
      <c r="BT73">
        <v>1</v>
      </c>
      <c r="BU73">
        <v>1</v>
      </c>
      <c r="BV73">
        <v>1</v>
      </c>
      <c r="BW73">
        <v>1</v>
      </c>
      <c r="BX73">
        <v>1</v>
      </c>
      <c r="BY73" t="s">
        <v>6</v>
      </c>
      <c r="BZ73">
        <v>106</v>
      </c>
      <c r="CA73">
        <v>65</v>
      </c>
      <c r="CF73">
        <v>0</v>
      </c>
      <c r="CG73">
        <v>0</v>
      </c>
      <c r="CM73">
        <v>0</v>
      </c>
      <c r="CN73" t="s">
        <v>6</v>
      </c>
      <c r="CO73">
        <v>0</v>
      </c>
      <c r="CP73">
        <f t="shared" si="73"/>
        <v>0</v>
      </c>
      <c r="CQ73">
        <f t="shared" si="74"/>
        <v>5489.0249999999996</v>
      </c>
      <c r="CR73">
        <f t="shared" si="75"/>
        <v>0</v>
      </c>
      <c r="CS73">
        <f t="shared" si="76"/>
        <v>0</v>
      </c>
      <c r="CT73">
        <f t="shared" si="77"/>
        <v>0</v>
      </c>
      <c r="CU73">
        <f t="shared" si="78"/>
        <v>0</v>
      </c>
      <c r="CV73">
        <f t="shared" si="79"/>
        <v>0</v>
      </c>
      <c r="CW73">
        <f t="shared" si="80"/>
        <v>0</v>
      </c>
      <c r="CX73">
        <f t="shared" si="81"/>
        <v>0</v>
      </c>
      <c r="CY73">
        <f t="shared" si="82"/>
        <v>0</v>
      </c>
      <c r="CZ73">
        <f t="shared" si="83"/>
        <v>0</v>
      </c>
      <c r="DC73" t="s">
        <v>6</v>
      </c>
      <c r="DD73" t="s">
        <v>6</v>
      </c>
      <c r="DE73" t="s">
        <v>6</v>
      </c>
      <c r="DF73" t="s">
        <v>6</v>
      </c>
      <c r="DG73" t="s">
        <v>6</v>
      </c>
      <c r="DH73" t="s">
        <v>6</v>
      </c>
      <c r="DI73" t="s">
        <v>6</v>
      </c>
      <c r="DJ73" t="s">
        <v>6</v>
      </c>
      <c r="DK73" t="s">
        <v>6</v>
      </c>
      <c r="DL73" t="s">
        <v>6</v>
      </c>
      <c r="DM73" t="s">
        <v>6</v>
      </c>
      <c r="DN73">
        <v>0</v>
      </c>
      <c r="DO73">
        <v>0</v>
      </c>
      <c r="DP73">
        <v>1</v>
      </c>
      <c r="DQ73">
        <v>1</v>
      </c>
      <c r="DU73">
        <v>1010</v>
      </c>
      <c r="DV73" t="s">
        <v>79</v>
      </c>
      <c r="DW73" t="s">
        <v>79</v>
      </c>
      <c r="DX73">
        <v>1</v>
      </c>
      <c r="EE73">
        <v>32653299</v>
      </c>
      <c r="EF73">
        <v>20</v>
      </c>
      <c r="EG73" t="s">
        <v>60</v>
      </c>
      <c r="EH73">
        <v>0</v>
      </c>
      <c r="EI73" t="s">
        <v>6</v>
      </c>
      <c r="EJ73">
        <v>1</v>
      </c>
      <c r="EK73">
        <v>0</v>
      </c>
      <c r="EL73" t="s">
        <v>85</v>
      </c>
      <c r="EM73" t="s">
        <v>86</v>
      </c>
      <c r="EO73" t="s">
        <v>6</v>
      </c>
      <c r="EQ73">
        <v>0</v>
      </c>
      <c r="ER73">
        <v>795.51</v>
      </c>
      <c r="ES73">
        <v>731.87</v>
      </c>
      <c r="ET73">
        <v>0</v>
      </c>
      <c r="EU73">
        <v>0</v>
      </c>
      <c r="EV73">
        <v>0</v>
      </c>
      <c r="EW73">
        <v>0</v>
      </c>
      <c r="EX73">
        <v>0</v>
      </c>
      <c r="EZ73">
        <v>5</v>
      </c>
      <c r="FC73">
        <v>0</v>
      </c>
      <c r="FD73">
        <v>18</v>
      </c>
      <c r="FF73">
        <v>5489</v>
      </c>
      <c r="FQ73">
        <v>0</v>
      </c>
      <c r="FR73">
        <f t="shared" si="84"/>
        <v>0</v>
      </c>
      <c r="FS73">
        <v>0</v>
      </c>
      <c r="FV73" t="s">
        <v>22</v>
      </c>
      <c r="FW73" t="s">
        <v>23</v>
      </c>
      <c r="FX73">
        <v>106</v>
      </c>
      <c r="FY73">
        <v>65</v>
      </c>
      <c r="GA73" t="s">
        <v>125</v>
      </c>
      <c r="GD73">
        <v>0</v>
      </c>
      <c r="GF73">
        <v>977031096</v>
      </c>
      <c r="GG73">
        <v>2</v>
      </c>
      <c r="GH73">
        <v>3</v>
      </c>
      <c r="GI73">
        <v>4</v>
      </c>
      <c r="GJ73">
        <v>0</v>
      </c>
      <c r="GK73">
        <f>ROUND(R73*(S12)/100,0)</f>
        <v>0</v>
      </c>
      <c r="GL73">
        <f t="shared" si="85"/>
        <v>0</v>
      </c>
      <c r="GM73">
        <f t="shared" si="86"/>
        <v>0</v>
      </c>
      <c r="GN73">
        <f t="shared" si="87"/>
        <v>0</v>
      </c>
      <c r="GO73">
        <f t="shared" si="88"/>
        <v>0</v>
      </c>
      <c r="GP73">
        <f t="shared" si="89"/>
        <v>0</v>
      </c>
      <c r="GR73">
        <v>1</v>
      </c>
      <c r="GS73">
        <v>1</v>
      </c>
      <c r="GT73">
        <v>0</v>
      </c>
      <c r="GU73" t="s">
        <v>6</v>
      </c>
      <c r="GV73">
        <f t="shared" si="90"/>
        <v>0</v>
      </c>
      <c r="GW73">
        <v>1</v>
      </c>
      <c r="GX73">
        <f t="shared" si="91"/>
        <v>0</v>
      </c>
      <c r="HA73">
        <v>0</v>
      </c>
      <c r="HB73">
        <v>0</v>
      </c>
      <c r="IK73">
        <v>0</v>
      </c>
    </row>
    <row r="74" spans="1:255" x14ac:dyDescent="0.2">
      <c r="A74" s="2">
        <v>18</v>
      </c>
      <c r="B74" s="2">
        <v>1</v>
      </c>
      <c r="C74" s="2">
        <v>110</v>
      </c>
      <c r="D74" s="2"/>
      <c r="E74" s="2" t="s">
        <v>126</v>
      </c>
      <c r="F74" s="2" t="s">
        <v>113</v>
      </c>
      <c r="G74" s="2" t="s">
        <v>127</v>
      </c>
      <c r="H74" s="2" t="s">
        <v>79</v>
      </c>
      <c r="I74" s="2">
        <f>I68*J74</f>
        <v>0</v>
      </c>
      <c r="J74" s="2">
        <v>1</v>
      </c>
      <c r="K74" s="2"/>
      <c r="L74" s="2"/>
      <c r="M74" s="2"/>
      <c r="N74" s="2"/>
      <c r="O74" s="2">
        <f t="shared" si="59"/>
        <v>0</v>
      </c>
      <c r="P74" s="2">
        <f t="shared" si="60"/>
        <v>0</v>
      </c>
      <c r="Q74" s="2">
        <f t="shared" si="61"/>
        <v>0</v>
      </c>
      <c r="R74" s="2">
        <f t="shared" si="62"/>
        <v>0</v>
      </c>
      <c r="S74" s="2">
        <f t="shared" si="63"/>
        <v>0</v>
      </c>
      <c r="T74" s="2">
        <f t="shared" si="64"/>
        <v>0</v>
      </c>
      <c r="U74" s="2">
        <f t="shared" si="65"/>
        <v>0</v>
      </c>
      <c r="V74" s="2">
        <f t="shared" si="66"/>
        <v>0</v>
      </c>
      <c r="W74" s="2">
        <f t="shared" si="67"/>
        <v>0</v>
      </c>
      <c r="X74" s="2">
        <f t="shared" si="68"/>
        <v>0</v>
      </c>
      <c r="Y74" s="2">
        <f t="shared" si="69"/>
        <v>0</v>
      </c>
      <c r="Z74" s="2"/>
      <c r="AA74" s="2">
        <v>34645223</v>
      </c>
      <c r="AB74" s="2">
        <f t="shared" si="70"/>
        <v>150.66</v>
      </c>
      <c r="AC74" s="2">
        <f t="shared" si="92"/>
        <v>150.66</v>
      </c>
      <c r="AD74" s="2">
        <f t="shared" si="93"/>
        <v>0</v>
      </c>
      <c r="AE74" s="2">
        <f t="shared" si="94"/>
        <v>0</v>
      </c>
      <c r="AF74" s="2">
        <f t="shared" si="95"/>
        <v>0</v>
      </c>
      <c r="AG74" s="2">
        <f t="shared" si="71"/>
        <v>0</v>
      </c>
      <c r="AH74" s="2">
        <f t="shared" si="96"/>
        <v>0</v>
      </c>
      <c r="AI74" s="2">
        <f t="shared" si="97"/>
        <v>0</v>
      </c>
      <c r="AJ74" s="2">
        <f t="shared" si="72"/>
        <v>0</v>
      </c>
      <c r="AK74" s="2">
        <v>150.66</v>
      </c>
      <c r="AL74" s="2">
        <v>150.66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106</v>
      </c>
      <c r="AU74" s="2">
        <v>65</v>
      </c>
      <c r="AV74" s="2">
        <v>1</v>
      </c>
      <c r="AW74" s="2">
        <v>1</v>
      </c>
      <c r="AX74" s="2"/>
      <c r="AY74" s="2"/>
      <c r="AZ74" s="2">
        <v>1</v>
      </c>
      <c r="BA74" s="2">
        <v>1</v>
      </c>
      <c r="BB74" s="2">
        <v>1</v>
      </c>
      <c r="BC74" s="2">
        <v>1</v>
      </c>
      <c r="BD74" s="2" t="s">
        <v>6</v>
      </c>
      <c r="BE74" s="2" t="s">
        <v>6</v>
      </c>
      <c r="BF74" s="2" t="s">
        <v>6</v>
      </c>
      <c r="BG74" s="2" t="s">
        <v>6</v>
      </c>
      <c r="BH74" s="2">
        <v>3</v>
      </c>
      <c r="BI74" s="2">
        <v>1</v>
      </c>
      <c r="BJ74" s="2" t="s">
        <v>6</v>
      </c>
      <c r="BK74" s="2"/>
      <c r="BL74" s="2"/>
      <c r="BM74" s="2">
        <v>0</v>
      </c>
      <c r="BN74" s="2">
        <v>0</v>
      </c>
      <c r="BO74" s="2" t="s">
        <v>6</v>
      </c>
      <c r="BP74" s="2">
        <v>0</v>
      </c>
      <c r="BQ74" s="2">
        <v>20</v>
      </c>
      <c r="BR74" s="2">
        <v>0</v>
      </c>
      <c r="BS74" s="2">
        <v>1</v>
      </c>
      <c r="BT74" s="2">
        <v>1</v>
      </c>
      <c r="BU74" s="2">
        <v>1</v>
      </c>
      <c r="BV74" s="2">
        <v>1</v>
      </c>
      <c r="BW74" s="2">
        <v>1</v>
      </c>
      <c r="BX74" s="2">
        <v>1</v>
      </c>
      <c r="BY74" s="2" t="s">
        <v>6</v>
      </c>
      <c r="BZ74" s="2">
        <v>106</v>
      </c>
      <c r="CA74" s="2">
        <v>65</v>
      </c>
      <c r="CB74" s="2"/>
      <c r="CC74" s="2"/>
      <c r="CD74" s="2"/>
      <c r="CE74" s="2"/>
      <c r="CF74" s="2">
        <v>0</v>
      </c>
      <c r="CG74" s="2">
        <v>0</v>
      </c>
      <c r="CH74" s="2"/>
      <c r="CI74" s="2"/>
      <c r="CJ74" s="2"/>
      <c r="CK74" s="2"/>
      <c r="CL74" s="2"/>
      <c r="CM74" s="2">
        <v>0</v>
      </c>
      <c r="CN74" s="2" t="s">
        <v>6</v>
      </c>
      <c r="CO74" s="2">
        <v>0</v>
      </c>
      <c r="CP74" s="2">
        <f t="shared" si="73"/>
        <v>0</v>
      </c>
      <c r="CQ74" s="2">
        <f t="shared" si="74"/>
        <v>150.66</v>
      </c>
      <c r="CR74" s="2">
        <f t="shared" si="75"/>
        <v>0</v>
      </c>
      <c r="CS74" s="2">
        <f t="shared" si="76"/>
        <v>0</v>
      </c>
      <c r="CT74" s="2">
        <f t="shared" si="77"/>
        <v>0</v>
      </c>
      <c r="CU74" s="2">
        <f t="shared" si="78"/>
        <v>0</v>
      </c>
      <c r="CV74" s="2">
        <f t="shared" si="79"/>
        <v>0</v>
      </c>
      <c r="CW74" s="2">
        <f t="shared" si="80"/>
        <v>0</v>
      </c>
      <c r="CX74" s="2">
        <f t="shared" si="81"/>
        <v>0</v>
      </c>
      <c r="CY74" s="2">
        <f t="shared" si="82"/>
        <v>0</v>
      </c>
      <c r="CZ74" s="2">
        <f t="shared" si="83"/>
        <v>0</v>
      </c>
      <c r="DA74" s="2"/>
      <c r="DB74" s="2"/>
      <c r="DC74" s="2" t="s">
        <v>6</v>
      </c>
      <c r="DD74" s="2" t="s">
        <v>6</v>
      </c>
      <c r="DE74" s="2" t="s">
        <v>6</v>
      </c>
      <c r="DF74" s="2" t="s">
        <v>6</v>
      </c>
      <c r="DG74" s="2" t="s">
        <v>6</v>
      </c>
      <c r="DH74" s="2" t="s">
        <v>6</v>
      </c>
      <c r="DI74" s="2" t="s">
        <v>6</v>
      </c>
      <c r="DJ74" s="2" t="s">
        <v>6</v>
      </c>
      <c r="DK74" s="2" t="s">
        <v>6</v>
      </c>
      <c r="DL74" s="2" t="s">
        <v>6</v>
      </c>
      <c r="DM74" s="2" t="s">
        <v>6</v>
      </c>
      <c r="DN74" s="2">
        <v>0</v>
      </c>
      <c r="DO74" s="2">
        <v>0</v>
      </c>
      <c r="DP74" s="2">
        <v>1</v>
      </c>
      <c r="DQ74" s="2">
        <v>1</v>
      </c>
      <c r="DR74" s="2"/>
      <c r="DS74" s="2"/>
      <c r="DT74" s="2"/>
      <c r="DU74" s="2">
        <v>1010</v>
      </c>
      <c r="DV74" s="2" t="s">
        <v>79</v>
      </c>
      <c r="DW74" s="2" t="s">
        <v>79</v>
      </c>
      <c r="DX74" s="2">
        <v>1</v>
      </c>
      <c r="DY74" s="2"/>
      <c r="DZ74" s="2"/>
      <c r="EA74" s="2"/>
      <c r="EB74" s="2"/>
      <c r="EC74" s="2"/>
      <c r="ED74" s="2"/>
      <c r="EE74" s="2">
        <v>32653299</v>
      </c>
      <c r="EF74" s="2">
        <v>20</v>
      </c>
      <c r="EG74" s="2" t="s">
        <v>60</v>
      </c>
      <c r="EH74" s="2">
        <v>0</v>
      </c>
      <c r="EI74" s="2" t="s">
        <v>6</v>
      </c>
      <c r="EJ74" s="2">
        <v>1</v>
      </c>
      <c r="EK74" s="2">
        <v>0</v>
      </c>
      <c r="EL74" s="2" t="s">
        <v>85</v>
      </c>
      <c r="EM74" s="2" t="s">
        <v>86</v>
      </c>
      <c r="EN74" s="2"/>
      <c r="EO74" s="2" t="s">
        <v>6</v>
      </c>
      <c r="EP74" s="2"/>
      <c r="EQ74" s="2">
        <v>0</v>
      </c>
      <c r="ER74" s="2">
        <v>0</v>
      </c>
      <c r="ES74" s="2">
        <v>150.66</v>
      </c>
      <c r="ET74" s="2">
        <v>0</v>
      </c>
      <c r="EU74" s="2">
        <v>0</v>
      </c>
      <c r="EV74" s="2">
        <v>0</v>
      </c>
      <c r="EW74" s="2">
        <v>0</v>
      </c>
      <c r="EX74" s="2">
        <v>0</v>
      </c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>
        <v>0</v>
      </c>
      <c r="FR74" s="2">
        <f t="shared" si="84"/>
        <v>0</v>
      </c>
      <c r="FS74" s="2">
        <v>0</v>
      </c>
      <c r="FT74" s="2"/>
      <c r="FU74" s="2"/>
      <c r="FV74" s="2"/>
      <c r="FW74" s="2"/>
      <c r="FX74" s="2">
        <v>106</v>
      </c>
      <c r="FY74" s="2">
        <v>65</v>
      </c>
      <c r="FZ74" s="2"/>
      <c r="GA74" s="2" t="s">
        <v>128</v>
      </c>
      <c r="GB74" s="2"/>
      <c r="GC74" s="2"/>
      <c r="GD74" s="2">
        <v>0</v>
      </c>
      <c r="GE74" s="2"/>
      <c r="GF74" s="2">
        <v>2120574907</v>
      </c>
      <c r="GG74" s="2">
        <v>2</v>
      </c>
      <c r="GH74" s="2">
        <v>4</v>
      </c>
      <c r="GI74" s="2">
        <v>-2</v>
      </c>
      <c r="GJ74" s="2">
        <v>0</v>
      </c>
      <c r="GK74" s="2">
        <f>ROUND(R74*(R12)/100,0)</f>
        <v>0</v>
      </c>
      <c r="GL74" s="2">
        <f t="shared" si="85"/>
        <v>0</v>
      </c>
      <c r="GM74" s="2">
        <f t="shared" si="86"/>
        <v>0</v>
      </c>
      <c r="GN74" s="2">
        <f t="shared" si="87"/>
        <v>0</v>
      </c>
      <c r="GO74" s="2">
        <f t="shared" si="88"/>
        <v>0</v>
      </c>
      <c r="GP74" s="2">
        <f t="shared" si="89"/>
        <v>0</v>
      </c>
      <c r="GQ74" s="2"/>
      <c r="GR74" s="2">
        <v>0</v>
      </c>
      <c r="GS74" s="2">
        <v>2</v>
      </c>
      <c r="GT74" s="2">
        <v>0</v>
      </c>
      <c r="GU74" s="2" t="s">
        <v>6</v>
      </c>
      <c r="GV74" s="2">
        <f t="shared" si="90"/>
        <v>0</v>
      </c>
      <c r="GW74" s="2">
        <v>1</v>
      </c>
      <c r="GX74" s="2">
        <f t="shared" si="91"/>
        <v>0</v>
      </c>
      <c r="GY74" s="2"/>
      <c r="GZ74" s="2"/>
      <c r="HA74" s="2">
        <v>0</v>
      </c>
      <c r="HB74" s="2">
        <v>0</v>
      </c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>
        <v>0</v>
      </c>
      <c r="IL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255" x14ac:dyDescent="0.2">
      <c r="A75">
        <v>18</v>
      </c>
      <c r="B75">
        <v>1</v>
      </c>
      <c r="C75">
        <v>129</v>
      </c>
      <c r="E75" t="s">
        <v>126</v>
      </c>
      <c r="F75" t="s">
        <v>113</v>
      </c>
      <c r="G75" t="s">
        <v>127</v>
      </c>
      <c r="H75" t="s">
        <v>79</v>
      </c>
      <c r="I75">
        <f>I69*J75</f>
        <v>0</v>
      </c>
      <c r="J75">
        <v>1</v>
      </c>
      <c r="O75">
        <f t="shared" si="59"/>
        <v>0</v>
      </c>
      <c r="P75">
        <f t="shared" si="60"/>
        <v>0</v>
      </c>
      <c r="Q75">
        <f t="shared" si="61"/>
        <v>0</v>
      </c>
      <c r="R75">
        <f t="shared" si="62"/>
        <v>0</v>
      </c>
      <c r="S75">
        <f t="shared" si="63"/>
        <v>0</v>
      </c>
      <c r="T75">
        <f t="shared" si="64"/>
        <v>0</v>
      </c>
      <c r="U75">
        <f t="shared" si="65"/>
        <v>0</v>
      </c>
      <c r="V75">
        <f t="shared" si="66"/>
        <v>0</v>
      </c>
      <c r="W75">
        <f t="shared" si="67"/>
        <v>0</v>
      </c>
      <c r="X75">
        <f t="shared" si="68"/>
        <v>0</v>
      </c>
      <c r="Y75">
        <f t="shared" si="69"/>
        <v>0</v>
      </c>
      <c r="AA75">
        <v>34645224</v>
      </c>
      <c r="AB75">
        <f t="shared" si="70"/>
        <v>150.66</v>
      </c>
      <c r="AC75">
        <f t="shared" si="92"/>
        <v>150.66</v>
      </c>
      <c r="AD75">
        <f t="shared" si="93"/>
        <v>0</v>
      </c>
      <c r="AE75">
        <f t="shared" si="94"/>
        <v>0</v>
      </c>
      <c r="AF75">
        <f t="shared" si="95"/>
        <v>0</v>
      </c>
      <c r="AG75">
        <f t="shared" si="71"/>
        <v>0</v>
      </c>
      <c r="AH75">
        <f t="shared" si="96"/>
        <v>0</v>
      </c>
      <c r="AI75">
        <f t="shared" si="97"/>
        <v>0</v>
      </c>
      <c r="AJ75">
        <f t="shared" si="72"/>
        <v>0</v>
      </c>
      <c r="AK75">
        <v>150.66</v>
      </c>
      <c r="AL75">
        <v>150.66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90</v>
      </c>
      <c r="AU75">
        <v>52</v>
      </c>
      <c r="AV75">
        <v>1</v>
      </c>
      <c r="AW75">
        <v>1</v>
      </c>
      <c r="AZ75">
        <v>1</v>
      </c>
      <c r="BA75">
        <v>1</v>
      </c>
      <c r="BB75">
        <v>1</v>
      </c>
      <c r="BC75">
        <v>7.5</v>
      </c>
      <c r="BD75" t="s">
        <v>6</v>
      </c>
      <c r="BE75" t="s">
        <v>6</v>
      </c>
      <c r="BF75" t="s">
        <v>6</v>
      </c>
      <c r="BG75" t="s">
        <v>6</v>
      </c>
      <c r="BH75">
        <v>3</v>
      </c>
      <c r="BI75">
        <v>1</v>
      </c>
      <c r="BJ75" t="s">
        <v>6</v>
      </c>
      <c r="BM75">
        <v>0</v>
      </c>
      <c r="BN75">
        <v>0</v>
      </c>
      <c r="BO75" t="s">
        <v>6</v>
      </c>
      <c r="BP75">
        <v>0</v>
      </c>
      <c r="BQ75">
        <v>20</v>
      </c>
      <c r="BR75">
        <v>0</v>
      </c>
      <c r="BS75">
        <v>1</v>
      </c>
      <c r="BT75">
        <v>1</v>
      </c>
      <c r="BU75">
        <v>1</v>
      </c>
      <c r="BV75">
        <v>1</v>
      </c>
      <c r="BW75">
        <v>1</v>
      </c>
      <c r="BX75">
        <v>1</v>
      </c>
      <c r="BY75" t="s">
        <v>6</v>
      </c>
      <c r="BZ75">
        <v>106</v>
      </c>
      <c r="CA75">
        <v>65</v>
      </c>
      <c r="CF75">
        <v>0</v>
      </c>
      <c r="CG75">
        <v>0</v>
      </c>
      <c r="CM75">
        <v>0</v>
      </c>
      <c r="CN75" t="s">
        <v>6</v>
      </c>
      <c r="CO75">
        <v>0</v>
      </c>
      <c r="CP75">
        <f t="shared" si="73"/>
        <v>0</v>
      </c>
      <c r="CQ75">
        <f t="shared" si="74"/>
        <v>1129.95</v>
      </c>
      <c r="CR75">
        <f t="shared" si="75"/>
        <v>0</v>
      </c>
      <c r="CS75">
        <f t="shared" si="76"/>
        <v>0</v>
      </c>
      <c r="CT75">
        <f t="shared" si="77"/>
        <v>0</v>
      </c>
      <c r="CU75">
        <f t="shared" si="78"/>
        <v>0</v>
      </c>
      <c r="CV75">
        <f t="shared" si="79"/>
        <v>0</v>
      </c>
      <c r="CW75">
        <f t="shared" si="80"/>
        <v>0</v>
      </c>
      <c r="CX75">
        <f t="shared" si="81"/>
        <v>0</v>
      </c>
      <c r="CY75">
        <f t="shared" si="82"/>
        <v>0</v>
      </c>
      <c r="CZ75">
        <f t="shared" si="83"/>
        <v>0</v>
      </c>
      <c r="DC75" t="s">
        <v>6</v>
      </c>
      <c r="DD75" t="s">
        <v>6</v>
      </c>
      <c r="DE75" t="s">
        <v>6</v>
      </c>
      <c r="DF75" t="s">
        <v>6</v>
      </c>
      <c r="DG75" t="s">
        <v>6</v>
      </c>
      <c r="DH75" t="s">
        <v>6</v>
      </c>
      <c r="DI75" t="s">
        <v>6</v>
      </c>
      <c r="DJ75" t="s">
        <v>6</v>
      </c>
      <c r="DK75" t="s">
        <v>6</v>
      </c>
      <c r="DL75" t="s">
        <v>6</v>
      </c>
      <c r="DM75" t="s">
        <v>6</v>
      </c>
      <c r="DN75">
        <v>0</v>
      </c>
      <c r="DO75">
        <v>0</v>
      </c>
      <c r="DP75">
        <v>1</v>
      </c>
      <c r="DQ75">
        <v>1</v>
      </c>
      <c r="DU75">
        <v>1010</v>
      </c>
      <c r="DV75" t="s">
        <v>79</v>
      </c>
      <c r="DW75" t="s">
        <v>79</v>
      </c>
      <c r="DX75">
        <v>1</v>
      </c>
      <c r="EE75">
        <v>32653299</v>
      </c>
      <c r="EF75">
        <v>20</v>
      </c>
      <c r="EG75" t="s">
        <v>60</v>
      </c>
      <c r="EH75">
        <v>0</v>
      </c>
      <c r="EI75" t="s">
        <v>6</v>
      </c>
      <c r="EJ75">
        <v>1</v>
      </c>
      <c r="EK75">
        <v>0</v>
      </c>
      <c r="EL75" t="s">
        <v>85</v>
      </c>
      <c r="EM75" t="s">
        <v>86</v>
      </c>
      <c r="EO75" t="s">
        <v>6</v>
      </c>
      <c r="EQ75">
        <v>0</v>
      </c>
      <c r="ER75">
        <v>163.76</v>
      </c>
      <c r="ES75">
        <v>150.66</v>
      </c>
      <c r="ET75">
        <v>0</v>
      </c>
      <c r="EU75">
        <v>0</v>
      </c>
      <c r="EV75">
        <v>0</v>
      </c>
      <c r="EW75">
        <v>0</v>
      </c>
      <c r="EX75">
        <v>0</v>
      </c>
      <c r="EZ75">
        <v>5</v>
      </c>
      <c r="FC75">
        <v>0</v>
      </c>
      <c r="FD75">
        <v>18</v>
      </c>
      <c r="FF75">
        <v>1129.94</v>
      </c>
      <c r="FQ75">
        <v>0</v>
      </c>
      <c r="FR75">
        <f t="shared" si="84"/>
        <v>0</v>
      </c>
      <c r="FS75">
        <v>0</v>
      </c>
      <c r="FV75" t="s">
        <v>22</v>
      </c>
      <c r="FW75" t="s">
        <v>23</v>
      </c>
      <c r="FX75">
        <v>106</v>
      </c>
      <c r="FY75">
        <v>65</v>
      </c>
      <c r="GA75" t="s">
        <v>128</v>
      </c>
      <c r="GD75">
        <v>0</v>
      </c>
      <c r="GF75">
        <v>2120574907</v>
      </c>
      <c r="GG75">
        <v>2</v>
      </c>
      <c r="GH75">
        <v>3</v>
      </c>
      <c r="GI75">
        <v>4</v>
      </c>
      <c r="GJ75">
        <v>0</v>
      </c>
      <c r="GK75">
        <f>ROUND(R75*(S12)/100,0)</f>
        <v>0</v>
      </c>
      <c r="GL75">
        <f t="shared" si="85"/>
        <v>0</v>
      </c>
      <c r="GM75">
        <f t="shared" si="86"/>
        <v>0</v>
      </c>
      <c r="GN75">
        <f t="shared" si="87"/>
        <v>0</v>
      </c>
      <c r="GO75">
        <f t="shared" si="88"/>
        <v>0</v>
      </c>
      <c r="GP75">
        <f t="shared" si="89"/>
        <v>0</v>
      </c>
      <c r="GR75">
        <v>1</v>
      </c>
      <c r="GS75">
        <v>1</v>
      </c>
      <c r="GT75">
        <v>0</v>
      </c>
      <c r="GU75" t="s">
        <v>6</v>
      </c>
      <c r="GV75">
        <f t="shared" si="90"/>
        <v>0</v>
      </c>
      <c r="GW75">
        <v>1</v>
      </c>
      <c r="GX75">
        <f t="shared" si="91"/>
        <v>0</v>
      </c>
      <c r="HA75">
        <v>0</v>
      </c>
      <c r="HB75">
        <v>0</v>
      </c>
      <c r="IK75">
        <v>0</v>
      </c>
    </row>
    <row r="76" spans="1:255" x14ac:dyDescent="0.2">
      <c r="A76" s="2">
        <v>18</v>
      </c>
      <c r="B76" s="2">
        <v>1</v>
      </c>
      <c r="C76" s="2">
        <v>111</v>
      </c>
      <c r="D76" s="2"/>
      <c r="E76" s="2" t="s">
        <v>129</v>
      </c>
      <c r="F76" s="2" t="s">
        <v>116</v>
      </c>
      <c r="G76" s="2" t="s">
        <v>130</v>
      </c>
      <c r="H76" s="2" t="s">
        <v>79</v>
      </c>
      <c r="I76" s="2">
        <f>I68*J76</f>
        <v>0</v>
      </c>
      <c r="J76" s="2">
        <v>10.5</v>
      </c>
      <c r="K76" s="2"/>
      <c r="L76" s="2"/>
      <c r="M76" s="2"/>
      <c r="N76" s="2"/>
      <c r="O76" s="2">
        <f t="shared" si="59"/>
        <v>0</v>
      </c>
      <c r="P76" s="2">
        <f t="shared" si="60"/>
        <v>0</v>
      </c>
      <c r="Q76" s="2">
        <f t="shared" si="61"/>
        <v>0</v>
      </c>
      <c r="R76" s="2">
        <f t="shared" si="62"/>
        <v>0</v>
      </c>
      <c r="S76" s="2">
        <f t="shared" si="63"/>
        <v>0</v>
      </c>
      <c r="T76" s="2">
        <f t="shared" si="64"/>
        <v>0</v>
      </c>
      <c r="U76" s="2">
        <f t="shared" si="65"/>
        <v>0</v>
      </c>
      <c r="V76" s="2">
        <f t="shared" si="66"/>
        <v>0</v>
      </c>
      <c r="W76" s="2">
        <f t="shared" si="67"/>
        <v>0</v>
      </c>
      <c r="X76" s="2">
        <f t="shared" si="68"/>
        <v>0</v>
      </c>
      <c r="Y76" s="2">
        <f t="shared" si="69"/>
        <v>0</v>
      </c>
      <c r="Z76" s="2"/>
      <c r="AA76" s="2">
        <v>34645223</v>
      </c>
      <c r="AB76" s="2">
        <f t="shared" si="70"/>
        <v>9.77</v>
      </c>
      <c r="AC76" s="2">
        <f t="shared" si="92"/>
        <v>9.77</v>
      </c>
      <c r="AD76" s="2">
        <f t="shared" si="93"/>
        <v>0</v>
      </c>
      <c r="AE76" s="2">
        <f t="shared" si="94"/>
        <v>0</v>
      </c>
      <c r="AF76" s="2">
        <f t="shared" si="95"/>
        <v>0</v>
      </c>
      <c r="AG76" s="2">
        <f t="shared" si="71"/>
        <v>0</v>
      </c>
      <c r="AH76" s="2">
        <f t="shared" si="96"/>
        <v>0</v>
      </c>
      <c r="AI76" s="2">
        <f t="shared" si="97"/>
        <v>0</v>
      </c>
      <c r="AJ76" s="2">
        <f t="shared" si="72"/>
        <v>0</v>
      </c>
      <c r="AK76" s="2">
        <v>9.77</v>
      </c>
      <c r="AL76" s="2">
        <v>9.77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106</v>
      </c>
      <c r="AU76" s="2">
        <v>65</v>
      </c>
      <c r="AV76" s="2">
        <v>1</v>
      </c>
      <c r="AW76" s="2">
        <v>1</v>
      </c>
      <c r="AX76" s="2"/>
      <c r="AY76" s="2"/>
      <c r="AZ76" s="2">
        <v>1</v>
      </c>
      <c r="BA76" s="2">
        <v>1</v>
      </c>
      <c r="BB76" s="2">
        <v>1</v>
      </c>
      <c r="BC76" s="2">
        <v>1</v>
      </c>
      <c r="BD76" s="2" t="s">
        <v>6</v>
      </c>
      <c r="BE76" s="2" t="s">
        <v>6</v>
      </c>
      <c r="BF76" s="2" t="s">
        <v>6</v>
      </c>
      <c r="BG76" s="2" t="s">
        <v>6</v>
      </c>
      <c r="BH76" s="2">
        <v>3</v>
      </c>
      <c r="BI76" s="2">
        <v>1</v>
      </c>
      <c r="BJ76" s="2" t="s">
        <v>6</v>
      </c>
      <c r="BK76" s="2"/>
      <c r="BL76" s="2"/>
      <c r="BM76" s="2">
        <v>0</v>
      </c>
      <c r="BN76" s="2">
        <v>0</v>
      </c>
      <c r="BO76" s="2" t="s">
        <v>6</v>
      </c>
      <c r="BP76" s="2">
        <v>0</v>
      </c>
      <c r="BQ76" s="2">
        <v>20</v>
      </c>
      <c r="BR76" s="2">
        <v>0</v>
      </c>
      <c r="BS76" s="2">
        <v>1</v>
      </c>
      <c r="BT76" s="2">
        <v>1</v>
      </c>
      <c r="BU76" s="2">
        <v>1</v>
      </c>
      <c r="BV76" s="2">
        <v>1</v>
      </c>
      <c r="BW76" s="2">
        <v>1</v>
      </c>
      <c r="BX76" s="2">
        <v>1</v>
      </c>
      <c r="BY76" s="2" t="s">
        <v>6</v>
      </c>
      <c r="BZ76" s="2">
        <v>106</v>
      </c>
      <c r="CA76" s="2">
        <v>65</v>
      </c>
      <c r="CB76" s="2"/>
      <c r="CC76" s="2"/>
      <c r="CD76" s="2"/>
      <c r="CE76" s="2"/>
      <c r="CF76" s="2">
        <v>0</v>
      </c>
      <c r="CG76" s="2">
        <v>0</v>
      </c>
      <c r="CH76" s="2"/>
      <c r="CI76" s="2"/>
      <c r="CJ76" s="2"/>
      <c r="CK76" s="2"/>
      <c r="CL76" s="2"/>
      <c r="CM76" s="2">
        <v>0</v>
      </c>
      <c r="CN76" s="2" t="s">
        <v>6</v>
      </c>
      <c r="CO76" s="2">
        <v>0</v>
      </c>
      <c r="CP76" s="2">
        <f t="shared" si="73"/>
        <v>0</v>
      </c>
      <c r="CQ76" s="2">
        <f t="shared" si="74"/>
        <v>9.77</v>
      </c>
      <c r="CR76" s="2">
        <f t="shared" si="75"/>
        <v>0</v>
      </c>
      <c r="CS76" s="2">
        <f t="shared" si="76"/>
        <v>0</v>
      </c>
      <c r="CT76" s="2">
        <f t="shared" si="77"/>
        <v>0</v>
      </c>
      <c r="CU76" s="2">
        <f t="shared" si="78"/>
        <v>0</v>
      </c>
      <c r="CV76" s="2">
        <f t="shared" si="79"/>
        <v>0</v>
      </c>
      <c r="CW76" s="2">
        <f t="shared" si="80"/>
        <v>0</v>
      </c>
      <c r="CX76" s="2">
        <f t="shared" si="81"/>
        <v>0</v>
      </c>
      <c r="CY76" s="2">
        <f t="shared" si="82"/>
        <v>0</v>
      </c>
      <c r="CZ76" s="2">
        <f t="shared" si="83"/>
        <v>0</v>
      </c>
      <c r="DA76" s="2"/>
      <c r="DB76" s="2"/>
      <c r="DC76" s="2" t="s">
        <v>6</v>
      </c>
      <c r="DD76" s="2" t="s">
        <v>6</v>
      </c>
      <c r="DE76" s="2" t="s">
        <v>6</v>
      </c>
      <c r="DF76" s="2" t="s">
        <v>6</v>
      </c>
      <c r="DG76" s="2" t="s">
        <v>6</v>
      </c>
      <c r="DH76" s="2" t="s">
        <v>6</v>
      </c>
      <c r="DI76" s="2" t="s">
        <v>6</v>
      </c>
      <c r="DJ76" s="2" t="s">
        <v>6</v>
      </c>
      <c r="DK76" s="2" t="s">
        <v>6</v>
      </c>
      <c r="DL76" s="2" t="s">
        <v>6</v>
      </c>
      <c r="DM76" s="2" t="s">
        <v>6</v>
      </c>
      <c r="DN76" s="2">
        <v>0</v>
      </c>
      <c r="DO76" s="2">
        <v>0</v>
      </c>
      <c r="DP76" s="2">
        <v>1</v>
      </c>
      <c r="DQ76" s="2">
        <v>1</v>
      </c>
      <c r="DR76" s="2"/>
      <c r="DS76" s="2"/>
      <c r="DT76" s="2"/>
      <c r="DU76" s="2">
        <v>1010</v>
      </c>
      <c r="DV76" s="2" t="s">
        <v>79</v>
      </c>
      <c r="DW76" s="2" t="s">
        <v>79</v>
      </c>
      <c r="DX76" s="2">
        <v>1</v>
      </c>
      <c r="DY76" s="2"/>
      <c r="DZ76" s="2"/>
      <c r="EA76" s="2"/>
      <c r="EB76" s="2"/>
      <c r="EC76" s="2"/>
      <c r="ED76" s="2"/>
      <c r="EE76" s="2">
        <v>32653299</v>
      </c>
      <c r="EF76" s="2">
        <v>20</v>
      </c>
      <c r="EG76" s="2" t="s">
        <v>60</v>
      </c>
      <c r="EH76" s="2">
        <v>0</v>
      </c>
      <c r="EI76" s="2" t="s">
        <v>6</v>
      </c>
      <c r="EJ76" s="2">
        <v>1</v>
      </c>
      <c r="EK76" s="2">
        <v>0</v>
      </c>
      <c r="EL76" s="2" t="s">
        <v>85</v>
      </c>
      <c r="EM76" s="2" t="s">
        <v>86</v>
      </c>
      <c r="EN76" s="2"/>
      <c r="EO76" s="2" t="s">
        <v>6</v>
      </c>
      <c r="EP76" s="2"/>
      <c r="EQ76" s="2">
        <v>0</v>
      </c>
      <c r="ER76" s="2">
        <v>0</v>
      </c>
      <c r="ES76" s="2">
        <v>9.77</v>
      </c>
      <c r="ET76" s="2">
        <v>0</v>
      </c>
      <c r="EU76" s="2">
        <v>0</v>
      </c>
      <c r="EV76" s="2">
        <v>0</v>
      </c>
      <c r="EW76" s="2">
        <v>0</v>
      </c>
      <c r="EX76" s="2">
        <v>0</v>
      </c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>
        <v>0</v>
      </c>
      <c r="FR76" s="2">
        <f t="shared" si="84"/>
        <v>0</v>
      </c>
      <c r="FS76" s="2">
        <v>0</v>
      </c>
      <c r="FT76" s="2"/>
      <c r="FU76" s="2"/>
      <c r="FV76" s="2"/>
      <c r="FW76" s="2"/>
      <c r="FX76" s="2">
        <v>106</v>
      </c>
      <c r="FY76" s="2">
        <v>65</v>
      </c>
      <c r="FZ76" s="2"/>
      <c r="GA76" s="2" t="s">
        <v>131</v>
      </c>
      <c r="GB76" s="2"/>
      <c r="GC76" s="2"/>
      <c r="GD76" s="2">
        <v>0</v>
      </c>
      <c r="GE76" s="2"/>
      <c r="GF76" s="2">
        <v>-1437464805</v>
      </c>
      <c r="GG76" s="2">
        <v>2</v>
      </c>
      <c r="GH76" s="2">
        <v>4</v>
      </c>
      <c r="GI76" s="2">
        <v>-2</v>
      </c>
      <c r="GJ76" s="2">
        <v>0</v>
      </c>
      <c r="GK76" s="2">
        <f>ROUND(R76*(R12)/100,0)</f>
        <v>0</v>
      </c>
      <c r="GL76" s="2">
        <f t="shared" si="85"/>
        <v>0</v>
      </c>
      <c r="GM76" s="2">
        <f t="shared" si="86"/>
        <v>0</v>
      </c>
      <c r="GN76" s="2">
        <f t="shared" si="87"/>
        <v>0</v>
      </c>
      <c r="GO76" s="2">
        <f t="shared" si="88"/>
        <v>0</v>
      </c>
      <c r="GP76" s="2">
        <f t="shared" si="89"/>
        <v>0</v>
      </c>
      <c r="GQ76" s="2"/>
      <c r="GR76" s="2">
        <v>0</v>
      </c>
      <c r="GS76" s="2">
        <v>2</v>
      </c>
      <c r="GT76" s="2">
        <v>0</v>
      </c>
      <c r="GU76" s="2" t="s">
        <v>6</v>
      </c>
      <c r="GV76" s="2">
        <f t="shared" si="90"/>
        <v>0</v>
      </c>
      <c r="GW76" s="2">
        <v>1</v>
      </c>
      <c r="GX76" s="2">
        <f t="shared" si="91"/>
        <v>0</v>
      </c>
      <c r="GY76" s="2"/>
      <c r="GZ76" s="2"/>
      <c r="HA76" s="2">
        <v>0</v>
      </c>
      <c r="HB76" s="2">
        <v>0</v>
      </c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>
        <v>0</v>
      </c>
      <c r="IL76" s="2"/>
      <c r="IM76" s="2"/>
      <c r="IN76" s="2"/>
      <c r="IO76" s="2"/>
      <c r="IP76" s="2"/>
      <c r="IQ76" s="2"/>
      <c r="IR76" s="2"/>
      <c r="IS76" s="2"/>
      <c r="IT76" s="2"/>
      <c r="IU76" s="2"/>
    </row>
    <row r="77" spans="1:255" x14ac:dyDescent="0.2">
      <c r="A77">
        <v>18</v>
      </c>
      <c r="B77">
        <v>1</v>
      </c>
      <c r="C77">
        <v>130</v>
      </c>
      <c r="E77" t="s">
        <v>129</v>
      </c>
      <c r="F77" t="s">
        <v>116</v>
      </c>
      <c r="G77" t="s">
        <v>130</v>
      </c>
      <c r="H77" t="s">
        <v>79</v>
      </c>
      <c r="I77">
        <f>I69*J77</f>
        <v>0</v>
      </c>
      <c r="J77">
        <v>10.5</v>
      </c>
      <c r="O77">
        <f t="shared" si="59"/>
        <v>0</v>
      </c>
      <c r="P77">
        <f t="shared" si="60"/>
        <v>0</v>
      </c>
      <c r="Q77">
        <f t="shared" si="61"/>
        <v>0</v>
      </c>
      <c r="R77">
        <f t="shared" si="62"/>
        <v>0</v>
      </c>
      <c r="S77">
        <f t="shared" si="63"/>
        <v>0</v>
      </c>
      <c r="T77">
        <f t="shared" si="64"/>
        <v>0</v>
      </c>
      <c r="U77">
        <f t="shared" si="65"/>
        <v>0</v>
      </c>
      <c r="V77">
        <f t="shared" si="66"/>
        <v>0</v>
      </c>
      <c r="W77">
        <f t="shared" si="67"/>
        <v>0</v>
      </c>
      <c r="X77">
        <f t="shared" si="68"/>
        <v>0</v>
      </c>
      <c r="Y77">
        <f t="shared" si="69"/>
        <v>0</v>
      </c>
      <c r="AA77">
        <v>34645224</v>
      </c>
      <c r="AB77">
        <f t="shared" si="70"/>
        <v>9.77</v>
      </c>
      <c r="AC77">
        <f t="shared" si="92"/>
        <v>9.77</v>
      </c>
      <c r="AD77">
        <f t="shared" si="93"/>
        <v>0</v>
      </c>
      <c r="AE77">
        <f t="shared" si="94"/>
        <v>0</v>
      </c>
      <c r="AF77">
        <f t="shared" si="95"/>
        <v>0</v>
      </c>
      <c r="AG77">
        <f t="shared" si="71"/>
        <v>0</v>
      </c>
      <c r="AH77">
        <f t="shared" si="96"/>
        <v>0</v>
      </c>
      <c r="AI77">
        <f t="shared" si="97"/>
        <v>0</v>
      </c>
      <c r="AJ77">
        <f t="shared" si="72"/>
        <v>0</v>
      </c>
      <c r="AK77">
        <v>9.77</v>
      </c>
      <c r="AL77">
        <v>9.77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90</v>
      </c>
      <c r="AU77">
        <v>52</v>
      </c>
      <c r="AV77">
        <v>1</v>
      </c>
      <c r="AW77">
        <v>1</v>
      </c>
      <c r="AZ77">
        <v>1</v>
      </c>
      <c r="BA77">
        <v>1</v>
      </c>
      <c r="BB77">
        <v>1</v>
      </c>
      <c r="BC77">
        <v>7.5</v>
      </c>
      <c r="BD77" t="s">
        <v>6</v>
      </c>
      <c r="BE77" t="s">
        <v>6</v>
      </c>
      <c r="BF77" t="s">
        <v>6</v>
      </c>
      <c r="BG77" t="s">
        <v>6</v>
      </c>
      <c r="BH77">
        <v>3</v>
      </c>
      <c r="BI77">
        <v>1</v>
      </c>
      <c r="BJ77" t="s">
        <v>6</v>
      </c>
      <c r="BM77">
        <v>0</v>
      </c>
      <c r="BN77">
        <v>0</v>
      </c>
      <c r="BO77" t="s">
        <v>6</v>
      </c>
      <c r="BP77">
        <v>0</v>
      </c>
      <c r="BQ77">
        <v>20</v>
      </c>
      <c r="BR77">
        <v>0</v>
      </c>
      <c r="BS77">
        <v>1</v>
      </c>
      <c r="BT77">
        <v>1</v>
      </c>
      <c r="BU77">
        <v>1</v>
      </c>
      <c r="BV77">
        <v>1</v>
      </c>
      <c r="BW77">
        <v>1</v>
      </c>
      <c r="BX77">
        <v>1</v>
      </c>
      <c r="BY77" t="s">
        <v>6</v>
      </c>
      <c r="BZ77">
        <v>106</v>
      </c>
      <c r="CA77">
        <v>65</v>
      </c>
      <c r="CF77">
        <v>0</v>
      </c>
      <c r="CG77">
        <v>0</v>
      </c>
      <c r="CM77">
        <v>0</v>
      </c>
      <c r="CN77" t="s">
        <v>6</v>
      </c>
      <c r="CO77">
        <v>0</v>
      </c>
      <c r="CP77">
        <f t="shared" si="73"/>
        <v>0</v>
      </c>
      <c r="CQ77">
        <f t="shared" si="74"/>
        <v>73.274999999999991</v>
      </c>
      <c r="CR77">
        <f t="shared" si="75"/>
        <v>0</v>
      </c>
      <c r="CS77">
        <f t="shared" si="76"/>
        <v>0</v>
      </c>
      <c r="CT77">
        <f t="shared" si="77"/>
        <v>0</v>
      </c>
      <c r="CU77">
        <f t="shared" si="78"/>
        <v>0</v>
      </c>
      <c r="CV77">
        <f t="shared" si="79"/>
        <v>0</v>
      </c>
      <c r="CW77">
        <f t="shared" si="80"/>
        <v>0</v>
      </c>
      <c r="CX77">
        <f t="shared" si="81"/>
        <v>0</v>
      </c>
      <c r="CY77">
        <f t="shared" si="82"/>
        <v>0</v>
      </c>
      <c r="CZ77">
        <f t="shared" si="83"/>
        <v>0</v>
      </c>
      <c r="DC77" t="s">
        <v>6</v>
      </c>
      <c r="DD77" t="s">
        <v>6</v>
      </c>
      <c r="DE77" t="s">
        <v>6</v>
      </c>
      <c r="DF77" t="s">
        <v>6</v>
      </c>
      <c r="DG77" t="s">
        <v>6</v>
      </c>
      <c r="DH77" t="s">
        <v>6</v>
      </c>
      <c r="DI77" t="s">
        <v>6</v>
      </c>
      <c r="DJ77" t="s">
        <v>6</v>
      </c>
      <c r="DK77" t="s">
        <v>6</v>
      </c>
      <c r="DL77" t="s">
        <v>6</v>
      </c>
      <c r="DM77" t="s">
        <v>6</v>
      </c>
      <c r="DN77">
        <v>0</v>
      </c>
      <c r="DO77">
        <v>0</v>
      </c>
      <c r="DP77">
        <v>1</v>
      </c>
      <c r="DQ77">
        <v>1</v>
      </c>
      <c r="DU77">
        <v>1010</v>
      </c>
      <c r="DV77" t="s">
        <v>79</v>
      </c>
      <c r="DW77" t="s">
        <v>79</v>
      </c>
      <c r="DX77">
        <v>1</v>
      </c>
      <c r="EE77">
        <v>32653299</v>
      </c>
      <c r="EF77">
        <v>20</v>
      </c>
      <c r="EG77" t="s">
        <v>60</v>
      </c>
      <c r="EH77">
        <v>0</v>
      </c>
      <c r="EI77" t="s">
        <v>6</v>
      </c>
      <c r="EJ77">
        <v>1</v>
      </c>
      <c r="EK77">
        <v>0</v>
      </c>
      <c r="EL77" t="s">
        <v>85</v>
      </c>
      <c r="EM77" t="s">
        <v>86</v>
      </c>
      <c r="EO77" t="s">
        <v>6</v>
      </c>
      <c r="EQ77">
        <v>0</v>
      </c>
      <c r="ER77">
        <v>10.62</v>
      </c>
      <c r="ES77">
        <v>9.77</v>
      </c>
      <c r="ET77">
        <v>0</v>
      </c>
      <c r="EU77">
        <v>0</v>
      </c>
      <c r="EV77">
        <v>0</v>
      </c>
      <c r="EW77">
        <v>0</v>
      </c>
      <c r="EX77">
        <v>0</v>
      </c>
      <c r="EZ77">
        <v>5</v>
      </c>
      <c r="FC77">
        <v>0</v>
      </c>
      <c r="FD77">
        <v>18</v>
      </c>
      <c r="FF77">
        <v>73.3</v>
      </c>
      <c r="FQ77">
        <v>0</v>
      </c>
      <c r="FR77">
        <f t="shared" si="84"/>
        <v>0</v>
      </c>
      <c r="FS77">
        <v>0</v>
      </c>
      <c r="FV77" t="s">
        <v>22</v>
      </c>
      <c r="FW77" t="s">
        <v>23</v>
      </c>
      <c r="FX77">
        <v>106</v>
      </c>
      <c r="FY77">
        <v>65</v>
      </c>
      <c r="GA77" t="s">
        <v>131</v>
      </c>
      <c r="GD77">
        <v>0</v>
      </c>
      <c r="GF77">
        <v>-1437464805</v>
      </c>
      <c r="GG77">
        <v>2</v>
      </c>
      <c r="GH77">
        <v>3</v>
      </c>
      <c r="GI77">
        <v>4</v>
      </c>
      <c r="GJ77">
        <v>0</v>
      </c>
      <c r="GK77">
        <f>ROUND(R77*(S12)/100,0)</f>
        <v>0</v>
      </c>
      <c r="GL77">
        <f t="shared" si="85"/>
        <v>0</v>
      </c>
      <c r="GM77">
        <f t="shared" si="86"/>
        <v>0</v>
      </c>
      <c r="GN77">
        <f t="shared" si="87"/>
        <v>0</v>
      </c>
      <c r="GO77">
        <f t="shared" si="88"/>
        <v>0</v>
      </c>
      <c r="GP77">
        <f t="shared" si="89"/>
        <v>0</v>
      </c>
      <c r="GR77">
        <v>1</v>
      </c>
      <c r="GS77">
        <v>1</v>
      </c>
      <c r="GT77">
        <v>0</v>
      </c>
      <c r="GU77" t="s">
        <v>6</v>
      </c>
      <c r="GV77">
        <f t="shared" si="90"/>
        <v>0</v>
      </c>
      <c r="GW77">
        <v>1</v>
      </c>
      <c r="GX77">
        <f t="shared" si="91"/>
        <v>0</v>
      </c>
      <c r="HA77">
        <v>0</v>
      </c>
      <c r="HB77">
        <v>0</v>
      </c>
      <c r="IK77">
        <v>0</v>
      </c>
    </row>
    <row r="78" spans="1:255" x14ac:dyDescent="0.2">
      <c r="A78" s="2">
        <v>18</v>
      </c>
      <c r="B78" s="2">
        <v>1</v>
      </c>
      <c r="C78" s="2">
        <v>97</v>
      </c>
      <c r="D78" s="2"/>
      <c r="E78" s="2" t="s">
        <v>132</v>
      </c>
      <c r="F78" s="2" t="s">
        <v>56</v>
      </c>
      <c r="G78" s="2" t="s">
        <v>57</v>
      </c>
      <c r="H78" s="2" t="s">
        <v>58</v>
      </c>
      <c r="I78" s="2">
        <f>I68*J78</f>
        <v>0</v>
      </c>
      <c r="J78" s="2">
        <v>0</v>
      </c>
      <c r="K78" s="2"/>
      <c r="L78" s="2"/>
      <c r="M78" s="2"/>
      <c r="N78" s="2"/>
      <c r="O78" s="2">
        <f t="shared" si="59"/>
        <v>0</v>
      </c>
      <c r="P78" s="2">
        <f t="shared" si="60"/>
        <v>0</v>
      </c>
      <c r="Q78" s="2">
        <f t="shared" si="61"/>
        <v>0</v>
      </c>
      <c r="R78" s="2">
        <f t="shared" si="62"/>
        <v>0</v>
      </c>
      <c r="S78" s="2">
        <f t="shared" si="63"/>
        <v>0</v>
      </c>
      <c r="T78" s="2">
        <f t="shared" si="64"/>
        <v>0</v>
      </c>
      <c r="U78" s="2">
        <f t="shared" si="65"/>
        <v>0</v>
      </c>
      <c r="V78" s="2">
        <f t="shared" si="66"/>
        <v>0</v>
      </c>
      <c r="W78" s="2">
        <f t="shared" si="67"/>
        <v>0</v>
      </c>
      <c r="X78" s="2">
        <f t="shared" si="68"/>
        <v>0</v>
      </c>
      <c r="Y78" s="2">
        <f t="shared" si="69"/>
        <v>0</v>
      </c>
      <c r="Z78" s="2"/>
      <c r="AA78" s="2">
        <v>34645223</v>
      </c>
      <c r="AB78" s="2">
        <f t="shared" si="70"/>
        <v>14.4</v>
      </c>
      <c r="AC78" s="2">
        <f t="shared" si="92"/>
        <v>14.4</v>
      </c>
      <c r="AD78" s="2">
        <f t="shared" si="93"/>
        <v>0</v>
      </c>
      <c r="AE78" s="2">
        <f t="shared" si="94"/>
        <v>0</v>
      </c>
      <c r="AF78" s="2">
        <f t="shared" si="95"/>
        <v>0</v>
      </c>
      <c r="AG78" s="2">
        <f t="shared" si="71"/>
        <v>0</v>
      </c>
      <c r="AH78" s="2">
        <f t="shared" si="96"/>
        <v>0</v>
      </c>
      <c r="AI78" s="2">
        <f t="shared" si="97"/>
        <v>0</v>
      </c>
      <c r="AJ78" s="2">
        <f t="shared" si="72"/>
        <v>0</v>
      </c>
      <c r="AK78" s="2">
        <v>14.4</v>
      </c>
      <c r="AL78" s="2">
        <v>14.4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1</v>
      </c>
      <c r="AW78" s="2">
        <v>1</v>
      </c>
      <c r="AX78" s="2"/>
      <c r="AY78" s="2"/>
      <c r="AZ78" s="2">
        <v>1</v>
      </c>
      <c r="BA78" s="2">
        <v>1</v>
      </c>
      <c r="BB78" s="2">
        <v>1</v>
      </c>
      <c r="BC78" s="2">
        <v>1</v>
      </c>
      <c r="BD78" s="2" t="s">
        <v>6</v>
      </c>
      <c r="BE78" s="2" t="s">
        <v>6</v>
      </c>
      <c r="BF78" s="2" t="s">
        <v>6</v>
      </c>
      <c r="BG78" s="2" t="s">
        <v>6</v>
      </c>
      <c r="BH78" s="2">
        <v>3</v>
      </c>
      <c r="BI78" s="2">
        <v>1</v>
      </c>
      <c r="BJ78" s="2" t="s">
        <v>59</v>
      </c>
      <c r="BK78" s="2"/>
      <c r="BL78" s="2"/>
      <c r="BM78" s="2">
        <v>500001</v>
      </c>
      <c r="BN78" s="2">
        <v>0</v>
      </c>
      <c r="BO78" s="2" t="s">
        <v>6</v>
      </c>
      <c r="BP78" s="2">
        <v>0</v>
      </c>
      <c r="BQ78" s="2">
        <v>20</v>
      </c>
      <c r="BR78" s="2">
        <v>0</v>
      </c>
      <c r="BS78" s="2">
        <v>1</v>
      </c>
      <c r="BT78" s="2">
        <v>1</v>
      </c>
      <c r="BU78" s="2">
        <v>1</v>
      </c>
      <c r="BV78" s="2">
        <v>1</v>
      </c>
      <c r="BW78" s="2">
        <v>1</v>
      </c>
      <c r="BX78" s="2">
        <v>1</v>
      </c>
      <c r="BY78" s="2" t="s">
        <v>6</v>
      </c>
      <c r="BZ78" s="2">
        <v>0</v>
      </c>
      <c r="CA78" s="2">
        <v>0</v>
      </c>
      <c r="CB78" s="2"/>
      <c r="CC78" s="2"/>
      <c r="CD78" s="2"/>
      <c r="CE78" s="2"/>
      <c r="CF78" s="2">
        <v>0</v>
      </c>
      <c r="CG78" s="2">
        <v>0</v>
      </c>
      <c r="CH78" s="2"/>
      <c r="CI78" s="2"/>
      <c r="CJ78" s="2"/>
      <c r="CK78" s="2"/>
      <c r="CL78" s="2"/>
      <c r="CM78" s="2">
        <v>0</v>
      </c>
      <c r="CN78" s="2" t="s">
        <v>6</v>
      </c>
      <c r="CO78" s="2">
        <v>0</v>
      </c>
      <c r="CP78" s="2">
        <f t="shared" si="73"/>
        <v>0</v>
      </c>
      <c r="CQ78" s="2">
        <f t="shared" si="74"/>
        <v>14.4</v>
      </c>
      <c r="CR78" s="2">
        <f t="shared" si="75"/>
        <v>0</v>
      </c>
      <c r="CS78" s="2">
        <f t="shared" si="76"/>
        <v>0</v>
      </c>
      <c r="CT78" s="2">
        <f t="shared" si="77"/>
        <v>0</v>
      </c>
      <c r="CU78" s="2">
        <f t="shared" si="78"/>
        <v>0</v>
      </c>
      <c r="CV78" s="2">
        <f t="shared" si="79"/>
        <v>0</v>
      </c>
      <c r="CW78" s="2">
        <f t="shared" si="80"/>
        <v>0</v>
      </c>
      <c r="CX78" s="2">
        <f t="shared" si="81"/>
        <v>0</v>
      </c>
      <c r="CY78" s="2">
        <f t="shared" si="82"/>
        <v>0</v>
      </c>
      <c r="CZ78" s="2">
        <f t="shared" si="83"/>
        <v>0</v>
      </c>
      <c r="DA78" s="2"/>
      <c r="DB78" s="2"/>
      <c r="DC78" s="2" t="s">
        <v>6</v>
      </c>
      <c r="DD78" s="2" t="s">
        <v>6</v>
      </c>
      <c r="DE78" s="2" t="s">
        <v>6</v>
      </c>
      <c r="DF78" s="2" t="s">
        <v>6</v>
      </c>
      <c r="DG78" s="2" t="s">
        <v>6</v>
      </c>
      <c r="DH78" s="2" t="s">
        <v>6</v>
      </c>
      <c r="DI78" s="2" t="s">
        <v>6</v>
      </c>
      <c r="DJ78" s="2" t="s">
        <v>6</v>
      </c>
      <c r="DK78" s="2" t="s">
        <v>6</v>
      </c>
      <c r="DL78" s="2" t="s">
        <v>6</v>
      </c>
      <c r="DM78" s="2" t="s">
        <v>6</v>
      </c>
      <c r="DN78" s="2">
        <v>0</v>
      </c>
      <c r="DO78" s="2">
        <v>0</v>
      </c>
      <c r="DP78" s="2">
        <v>1</v>
      </c>
      <c r="DQ78" s="2">
        <v>1</v>
      </c>
      <c r="DR78" s="2"/>
      <c r="DS78" s="2"/>
      <c r="DT78" s="2"/>
      <c r="DU78" s="2">
        <v>1009</v>
      </c>
      <c r="DV78" s="2" t="s">
        <v>58</v>
      </c>
      <c r="DW78" s="2" t="s">
        <v>58</v>
      </c>
      <c r="DX78" s="2">
        <v>1</v>
      </c>
      <c r="DY78" s="2"/>
      <c r="DZ78" s="2"/>
      <c r="EA78" s="2"/>
      <c r="EB78" s="2"/>
      <c r="EC78" s="2"/>
      <c r="ED78" s="2"/>
      <c r="EE78" s="2">
        <v>32653291</v>
      </c>
      <c r="EF78" s="2">
        <v>20</v>
      </c>
      <c r="EG78" s="2" t="s">
        <v>60</v>
      </c>
      <c r="EH78" s="2">
        <v>0</v>
      </c>
      <c r="EI78" s="2" t="s">
        <v>6</v>
      </c>
      <c r="EJ78" s="2">
        <v>1</v>
      </c>
      <c r="EK78" s="2">
        <v>500001</v>
      </c>
      <c r="EL78" s="2" t="s">
        <v>61</v>
      </c>
      <c r="EM78" s="2" t="s">
        <v>62</v>
      </c>
      <c r="EN78" s="2"/>
      <c r="EO78" s="2" t="s">
        <v>6</v>
      </c>
      <c r="EP78" s="2"/>
      <c r="EQ78" s="2">
        <v>0</v>
      </c>
      <c r="ER78" s="2">
        <v>14.4</v>
      </c>
      <c r="ES78" s="2">
        <v>14.4</v>
      </c>
      <c r="ET78" s="2">
        <v>0</v>
      </c>
      <c r="EU78" s="2">
        <v>0</v>
      </c>
      <c r="EV78" s="2">
        <v>0</v>
      </c>
      <c r="EW78" s="2">
        <v>0</v>
      </c>
      <c r="EX78" s="2">
        <v>0</v>
      </c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>
        <v>0</v>
      </c>
      <c r="FR78" s="2">
        <f t="shared" si="84"/>
        <v>0</v>
      </c>
      <c r="FS78" s="2">
        <v>0</v>
      </c>
      <c r="FT78" s="2"/>
      <c r="FU78" s="2"/>
      <c r="FV78" s="2"/>
      <c r="FW78" s="2"/>
      <c r="FX78" s="2">
        <v>0</v>
      </c>
      <c r="FY78" s="2">
        <v>0</v>
      </c>
      <c r="FZ78" s="2"/>
      <c r="GA78" s="2" t="s">
        <v>6</v>
      </c>
      <c r="GB78" s="2"/>
      <c r="GC78" s="2"/>
      <c r="GD78" s="2">
        <v>0</v>
      </c>
      <c r="GE78" s="2"/>
      <c r="GF78" s="2">
        <v>1423245386</v>
      </c>
      <c r="GG78" s="2">
        <v>2</v>
      </c>
      <c r="GH78" s="2">
        <v>1</v>
      </c>
      <c r="GI78" s="2">
        <v>-2</v>
      </c>
      <c r="GJ78" s="2">
        <v>0</v>
      </c>
      <c r="GK78" s="2">
        <f>ROUND(R78*(R12)/100,0)</f>
        <v>0</v>
      </c>
      <c r="GL78" s="2">
        <f t="shared" si="85"/>
        <v>0</v>
      </c>
      <c r="GM78" s="2">
        <f t="shared" si="86"/>
        <v>0</v>
      </c>
      <c r="GN78" s="2">
        <f t="shared" si="87"/>
        <v>0</v>
      </c>
      <c r="GO78" s="2">
        <f t="shared" si="88"/>
        <v>0</v>
      </c>
      <c r="GP78" s="2">
        <f t="shared" si="89"/>
        <v>0</v>
      </c>
      <c r="GQ78" s="2"/>
      <c r="GR78" s="2">
        <v>0</v>
      </c>
      <c r="GS78" s="2">
        <v>3</v>
      </c>
      <c r="GT78" s="2">
        <v>0</v>
      </c>
      <c r="GU78" s="2" t="s">
        <v>6</v>
      </c>
      <c r="GV78" s="2">
        <f t="shared" si="90"/>
        <v>0</v>
      </c>
      <c r="GW78" s="2">
        <v>1</v>
      </c>
      <c r="GX78" s="2">
        <f t="shared" si="91"/>
        <v>0</v>
      </c>
      <c r="GY78" s="2"/>
      <c r="GZ78" s="2"/>
      <c r="HA78" s="2">
        <v>0</v>
      </c>
      <c r="HB78" s="2">
        <v>0</v>
      </c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>
        <v>0</v>
      </c>
      <c r="IL78" s="2"/>
      <c r="IM78" s="2"/>
      <c r="IN78" s="2"/>
      <c r="IO78" s="2"/>
      <c r="IP78" s="2"/>
      <c r="IQ78" s="2"/>
      <c r="IR78" s="2"/>
      <c r="IS78" s="2"/>
      <c r="IT78" s="2"/>
      <c r="IU78" s="2"/>
    </row>
    <row r="79" spans="1:255" x14ac:dyDescent="0.2">
      <c r="A79">
        <v>18</v>
      </c>
      <c r="B79">
        <v>1</v>
      </c>
      <c r="C79">
        <v>116</v>
      </c>
      <c r="E79" t="s">
        <v>132</v>
      </c>
      <c r="F79" t="s">
        <v>56</v>
      </c>
      <c r="G79" t="s">
        <v>57</v>
      </c>
      <c r="H79" t="s">
        <v>58</v>
      </c>
      <c r="I79">
        <f>I69*J79</f>
        <v>0</v>
      </c>
      <c r="J79">
        <v>0</v>
      </c>
      <c r="O79">
        <f t="shared" si="59"/>
        <v>0</v>
      </c>
      <c r="P79">
        <f t="shared" si="60"/>
        <v>0</v>
      </c>
      <c r="Q79">
        <f t="shared" si="61"/>
        <v>0</v>
      </c>
      <c r="R79">
        <f t="shared" si="62"/>
        <v>0</v>
      </c>
      <c r="S79">
        <f t="shared" si="63"/>
        <v>0</v>
      </c>
      <c r="T79">
        <f t="shared" si="64"/>
        <v>0</v>
      </c>
      <c r="U79">
        <f t="shared" si="65"/>
        <v>0</v>
      </c>
      <c r="V79">
        <f t="shared" si="66"/>
        <v>0</v>
      </c>
      <c r="W79">
        <f t="shared" si="67"/>
        <v>0</v>
      </c>
      <c r="X79">
        <f t="shared" si="68"/>
        <v>0</v>
      </c>
      <c r="Y79">
        <f t="shared" si="69"/>
        <v>0</v>
      </c>
      <c r="AA79">
        <v>34645224</v>
      </c>
      <c r="AB79">
        <f t="shared" si="70"/>
        <v>14.4</v>
      </c>
      <c r="AC79">
        <f t="shared" si="92"/>
        <v>14.4</v>
      </c>
      <c r="AD79">
        <f t="shared" si="93"/>
        <v>0</v>
      </c>
      <c r="AE79">
        <f t="shared" si="94"/>
        <v>0</v>
      </c>
      <c r="AF79">
        <f t="shared" si="95"/>
        <v>0</v>
      </c>
      <c r="AG79">
        <f t="shared" si="71"/>
        <v>0</v>
      </c>
      <c r="AH79">
        <f t="shared" si="96"/>
        <v>0</v>
      </c>
      <c r="AI79">
        <f t="shared" si="97"/>
        <v>0</v>
      </c>
      <c r="AJ79">
        <f t="shared" si="72"/>
        <v>0</v>
      </c>
      <c r="AK79">
        <v>14.4</v>
      </c>
      <c r="AL79">
        <v>14.4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1</v>
      </c>
      <c r="AW79">
        <v>1</v>
      </c>
      <c r="AZ79">
        <v>1</v>
      </c>
      <c r="BA79">
        <v>1</v>
      </c>
      <c r="BB79">
        <v>1</v>
      </c>
      <c r="BC79">
        <v>7.5</v>
      </c>
      <c r="BD79" t="s">
        <v>6</v>
      </c>
      <c r="BE79" t="s">
        <v>6</v>
      </c>
      <c r="BF79" t="s">
        <v>6</v>
      </c>
      <c r="BG79" t="s">
        <v>6</v>
      </c>
      <c r="BH79">
        <v>3</v>
      </c>
      <c r="BI79">
        <v>1</v>
      </c>
      <c r="BJ79" t="s">
        <v>59</v>
      </c>
      <c r="BM79">
        <v>500001</v>
      </c>
      <c r="BN79">
        <v>0</v>
      </c>
      <c r="BO79" t="s">
        <v>6</v>
      </c>
      <c r="BP79">
        <v>0</v>
      </c>
      <c r="BQ79">
        <v>20</v>
      </c>
      <c r="BR79">
        <v>0</v>
      </c>
      <c r="BS79">
        <v>1</v>
      </c>
      <c r="BT79">
        <v>1</v>
      </c>
      <c r="BU79">
        <v>1</v>
      </c>
      <c r="BV79">
        <v>1</v>
      </c>
      <c r="BW79">
        <v>1</v>
      </c>
      <c r="BX79">
        <v>1</v>
      </c>
      <c r="BY79" t="s">
        <v>6</v>
      </c>
      <c r="BZ79">
        <v>0</v>
      </c>
      <c r="CA79">
        <v>0</v>
      </c>
      <c r="CF79">
        <v>0</v>
      </c>
      <c r="CG79">
        <v>0</v>
      </c>
      <c r="CM79">
        <v>0</v>
      </c>
      <c r="CN79" t="s">
        <v>6</v>
      </c>
      <c r="CO79">
        <v>0</v>
      </c>
      <c r="CP79">
        <f t="shared" si="73"/>
        <v>0</v>
      </c>
      <c r="CQ79">
        <f t="shared" si="74"/>
        <v>108</v>
      </c>
      <c r="CR79">
        <f t="shared" si="75"/>
        <v>0</v>
      </c>
      <c r="CS79">
        <f t="shared" si="76"/>
        <v>0</v>
      </c>
      <c r="CT79">
        <f t="shared" si="77"/>
        <v>0</v>
      </c>
      <c r="CU79">
        <f t="shared" si="78"/>
        <v>0</v>
      </c>
      <c r="CV79">
        <f t="shared" si="79"/>
        <v>0</v>
      </c>
      <c r="CW79">
        <f t="shared" si="80"/>
        <v>0</v>
      </c>
      <c r="CX79">
        <f t="shared" si="81"/>
        <v>0</v>
      </c>
      <c r="CY79">
        <f t="shared" si="82"/>
        <v>0</v>
      </c>
      <c r="CZ79">
        <f t="shared" si="83"/>
        <v>0</v>
      </c>
      <c r="DC79" t="s">
        <v>6</v>
      </c>
      <c r="DD79" t="s">
        <v>6</v>
      </c>
      <c r="DE79" t="s">
        <v>6</v>
      </c>
      <c r="DF79" t="s">
        <v>6</v>
      </c>
      <c r="DG79" t="s">
        <v>6</v>
      </c>
      <c r="DH79" t="s">
        <v>6</v>
      </c>
      <c r="DI79" t="s">
        <v>6</v>
      </c>
      <c r="DJ79" t="s">
        <v>6</v>
      </c>
      <c r="DK79" t="s">
        <v>6</v>
      </c>
      <c r="DL79" t="s">
        <v>6</v>
      </c>
      <c r="DM79" t="s">
        <v>6</v>
      </c>
      <c r="DN79">
        <v>0</v>
      </c>
      <c r="DO79">
        <v>0</v>
      </c>
      <c r="DP79">
        <v>1</v>
      </c>
      <c r="DQ79">
        <v>1</v>
      </c>
      <c r="DU79">
        <v>1009</v>
      </c>
      <c r="DV79" t="s">
        <v>58</v>
      </c>
      <c r="DW79" t="s">
        <v>58</v>
      </c>
      <c r="DX79">
        <v>1</v>
      </c>
      <c r="EE79">
        <v>32653291</v>
      </c>
      <c r="EF79">
        <v>20</v>
      </c>
      <c r="EG79" t="s">
        <v>60</v>
      </c>
      <c r="EH79">
        <v>0</v>
      </c>
      <c r="EI79" t="s">
        <v>6</v>
      </c>
      <c r="EJ79">
        <v>1</v>
      </c>
      <c r="EK79">
        <v>500001</v>
      </c>
      <c r="EL79" t="s">
        <v>61</v>
      </c>
      <c r="EM79" t="s">
        <v>62</v>
      </c>
      <c r="EO79" t="s">
        <v>6</v>
      </c>
      <c r="EQ79">
        <v>0</v>
      </c>
      <c r="ER79">
        <v>14.4</v>
      </c>
      <c r="ES79">
        <v>14.4</v>
      </c>
      <c r="ET79">
        <v>0</v>
      </c>
      <c r="EU79">
        <v>0</v>
      </c>
      <c r="EV79">
        <v>0</v>
      </c>
      <c r="EW79">
        <v>0</v>
      </c>
      <c r="EX79">
        <v>0</v>
      </c>
      <c r="FQ79">
        <v>0</v>
      </c>
      <c r="FR79">
        <f t="shared" si="84"/>
        <v>0</v>
      </c>
      <c r="FS79">
        <v>0</v>
      </c>
      <c r="FX79">
        <v>0</v>
      </c>
      <c r="FY79">
        <v>0</v>
      </c>
      <c r="GA79" t="s">
        <v>6</v>
      </c>
      <c r="GD79">
        <v>0</v>
      </c>
      <c r="GF79">
        <v>1423245386</v>
      </c>
      <c r="GG79">
        <v>2</v>
      </c>
      <c r="GH79">
        <v>1</v>
      </c>
      <c r="GI79">
        <v>4</v>
      </c>
      <c r="GJ79">
        <v>0</v>
      </c>
      <c r="GK79">
        <f>ROUND(R79*(S12)/100,0)</f>
        <v>0</v>
      </c>
      <c r="GL79">
        <f t="shared" si="85"/>
        <v>0</v>
      </c>
      <c r="GM79">
        <f t="shared" si="86"/>
        <v>0</v>
      </c>
      <c r="GN79">
        <f t="shared" si="87"/>
        <v>0</v>
      </c>
      <c r="GO79">
        <f t="shared" si="88"/>
        <v>0</v>
      </c>
      <c r="GP79">
        <f t="shared" si="89"/>
        <v>0</v>
      </c>
      <c r="GR79">
        <v>0</v>
      </c>
      <c r="GS79">
        <v>3</v>
      </c>
      <c r="GT79">
        <v>0</v>
      </c>
      <c r="GU79" t="s">
        <v>6</v>
      </c>
      <c r="GV79">
        <f t="shared" si="90"/>
        <v>0</v>
      </c>
      <c r="GW79">
        <v>1</v>
      </c>
      <c r="GX79">
        <f t="shared" si="91"/>
        <v>0</v>
      </c>
      <c r="HA79">
        <v>0</v>
      </c>
      <c r="HB79">
        <v>0</v>
      </c>
      <c r="IK79">
        <v>0</v>
      </c>
    </row>
    <row r="80" spans="1:255" x14ac:dyDescent="0.2">
      <c r="A80" s="2">
        <v>18</v>
      </c>
      <c r="B80" s="2">
        <v>1</v>
      </c>
      <c r="C80" s="2">
        <v>98</v>
      </c>
      <c r="D80" s="2"/>
      <c r="E80" s="2" t="s">
        <v>133</v>
      </c>
      <c r="F80" s="2" t="s">
        <v>64</v>
      </c>
      <c r="G80" s="2" t="s">
        <v>65</v>
      </c>
      <c r="H80" s="2" t="s">
        <v>66</v>
      </c>
      <c r="I80" s="2">
        <f>I68*J80</f>
        <v>0</v>
      </c>
      <c r="J80" s="2">
        <v>0</v>
      </c>
      <c r="K80" s="2"/>
      <c r="L80" s="2"/>
      <c r="M80" s="2"/>
      <c r="N80" s="2"/>
      <c r="O80" s="2">
        <f t="shared" si="59"/>
        <v>0</v>
      </c>
      <c r="P80" s="2">
        <f t="shared" si="60"/>
        <v>0</v>
      </c>
      <c r="Q80" s="2">
        <f t="shared" si="61"/>
        <v>0</v>
      </c>
      <c r="R80" s="2">
        <f t="shared" si="62"/>
        <v>0</v>
      </c>
      <c r="S80" s="2">
        <f t="shared" si="63"/>
        <v>0</v>
      </c>
      <c r="T80" s="2">
        <f t="shared" si="64"/>
        <v>0</v>
      </c>
      <c r="U80" s="2">
        <f t="shared" si="65"/>
        <v>0</v>
      </c>
      <c r="V80" s="2">
        <f t="shared" si="66"/>
        <v>0</v>
      </c>
      <c r="W80" s="2">
        <f t="shared" si="67"/>
        <v>0</v>
      </c>
      <c r="X80" s="2">
        <f t="shared" si="68"/>
        <v>0</v>
      </c>
      <c r="Y80" s="2">
        <f t="shared" si="69"/>
        <v>0</v>
      </c>
      <c r="Z80" s="2"/>
      <c r="AA80" s="2">
        <v>34645223</v>
      </c>
      <c r="AB80" s="2">
        <f t="shared" si="70"/>
        <v>9661.5</v>
      </c>
      <c r="AC80" s="2">
        <f t="shared" si="92"/>
        <v>9661.5</v>
      </c>
      <c r="AD80" s="2">
        <f t="shared" si="93"/>
        <v>0</v>
      </c>
      <c r="AE80" s="2">
        <f t="shared" si="94"/>
        <v>0</v>
      </c>
      <c r="AF80" s="2">
        <f t="shared" si="95"/>
        <v>0</v>
      </c>
      <c r="AG80" s="2">
        <f t="shared" si="71"/>
        <v>0</v>
      </c>
      <c r="AH80" s="2">
        <f t="shared" si="96"/>
        <v>0</v>
      </c>
      <c r="AI80" s="2">
        <f t="shared" si="97"/>
        <v>0</v>
      </c>
      <c r="AJ80" s="2">
        <f t="shared" si="72"/>
        <v>0</v>
      </c>
      <c r="AK80" s="2">
        <v>9661.5</v>
      </c>
      <c r="AL80" s="2">
        <v>9661.5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1</v>
      </c>
      <c r="AW80" s="2">
        <v>1</v>
      </c>
      <c r="AX80" s="2"/>
      <c r="AY80" s="2"/>
      <c r="AZ80" s="2">
        <v>1</v>
      </c>
      <c r="BA80" s="2">
        <v>1</v>
      </c>
      <c r="BB80" s="2">
        <v>1</v>
      </c>
      <c r="BC80" s="2">
        <v>1</v>
      </c>
      <c r="BD80" s="2" t="s">
        <v>6</v>
      </c>
      <c r="BE80" s="2" t="s">
        <v>6</v>
      </c>
      <c r="BF80" s="2" t="s">
        <v>6</v>
      </c>
      <c r="BG80" s="2" t="s">
        <v>6</v>
      </c>
      <c r="BH80" s="2">
        <v>3</v>
      </c>
      <c r="BI80" s="2">
        <v>1</v>
      </c>
      <c r="BJ80" s="2" t="s">
        <v>67</v>
      </c>
      <c r="BK80" s="2"/>
      <c r="BL80" s="2"/>
      <c r="BM80" s="2">
        <v>500001</v>
      </c>
      <c r="BN80" s="2">
        <v>0</v>
      </c>
      <c r="BO80" s="2" t="s">
        <v>6</v>
      </c>
      <c r="BP80" s="2">
        <v>0</v>
      </c>
      <c r="BQ80" s="2">
        <v>20</v>
      </c>
      <c r="BR80" s="2">
        <v>0</v>
      </c>
      <c r="BS80" s="2">
        <v>1</v>
      </c>
      <c r="BT80" s="2">
        <v>1</v>
      </c>
      <c r="BU80" s="2">
        <v>1</v>
      </c>
      <c r="BV80" s="2">
        <v>1</v>
      </c>
      <c r="BW80" s="2">
        <v>1</v>
      </c>
      <c r="BX80" s="2">
        <v>1</v>
      </c>
      <c r="BY80" s="2" t="s">
        <v>6</v>
      </c>
      <c r="BZ80" s="2">
        <v>0</v>
      </c>
      <c r="CA80" s="2">
        <v>0</v>
      </c>
      <c r="CB80" s="2"/>
      <c r="CC80" s="2"/>
      <c r="CD80" s="2"/>
      <c r="CE80" s="2"/>
      <c r="CF80" s="2">
        <v>0</v>
      </c>
      <c r="CG80" s="2">
        <v>0</v>
      </c>
      <c r="CH80" s="2"/>
      <c r="CI80" s="2"/>
      <c r="CJ80" s="2"/>
      <c r="CK80" s="2"/>
      <c r="CL80" s="2"/>
      <c r="CM80" s="2">
        <v>0</v>
      </c>
      <c r="CN80" s="2" t="s">
        <v>6</v>
      </c>
      <c r="CO80" s="2">
        <v>0</v>
      </c>
      <c r="CP80" s="2">
        <f t="shared" si="73"/>
        <v>0</v>
      </c>
      <c r="CQ80" s="2">
        <f t="shared" si="74"/>
        <v>9661.5</v>
      </c>
      <c r="CR80" s="2">
        <f t="shared" si="75"/>
        <v>0</v>
      </c>
      <c r="CS80" s="2">
        <f t="shared" si="76"/>
        <v>0</v>
      </c>
      <c r="CT80" s="2">
        <f t="shared" si="77"/>
        <v>0</v>
      </c>
      <c r="CU80" s="2">
        <f t="shared" si="78"/>
        <v>0</v>
      </c>
      <c r="CV80" s="2">
        <f t="shared" si="79"/>
        <v>0</v>
      </c>
      <c r="CW80" s="2">
        <f t="shared" si="80"/>
        <v>0</v>
      </c>
      <c r="CX80" s="2">
        <f t="shared" si="81"/>
        <v>0</v>
      </c>
      <c r="CY80" s="2">
        <f t="shared" si="82"/>
        <v>0</v>
      </c>
      <c r="CZ80" s="2">
        <f t="shared" si="83"/>
        <v>0</v>
      </c>
      <c r="DA80" s="2"/>
      <c r="DB80" s="2"/>
      <c r="DC80" s="2" t="s">
        <v>6</v>
      </c>
      <c r="DD80" s="2" t="s">
        <v>6</v>
      </c>
      <c r="DE80" s="2" t="s">
        <v>6</v>
      </c>
      <c r="DF80" s="2" t="s">
        <v>6</v>
      </c>
      <c r="DG80" s="2" t="s">
        <v>6</v>
      </c>
      <c r="DH80" s="2" t="s">
        <v>6</v>
      </c>
      <c r="DI80" s="2" t="s">
        <v>6</v>
      </c>
      <c r="DJ80" s="2" t="s">
        <v>6</v>
      </c>
      <c r="DK80" s="2" t="s">
        <v>6</v>
      </c>
      <c r="DL80" s="2" t="s">
        <v>6</v>
      </c>
      <c r="DM80" s="2" t="s">
        <v>6</v>
      </c>
      <c r="DN80" s="2">
        <v>0</v>
      </c>
      <c r="DO80" s="2">
        <v>0</v>
      </c>
      <c r="DP80" s="2">
        <v>1</v>
      </c>
      <c r="DQ80" s="2">
        <v>1</v>
      </c>
      <c r="DR80" s="2"/>
      <c r="DS80" s="2"/>
      <c r="DT80" s="2"/>
      <c r="DU80" s="2">
        <v>1009</v>
      </c>
      <c r="DV80" s="2" t="s">
        <v>66</v>
      </c>
      <c r="DW80" s="2" t="s">
        <v>66</v>
      </c>
      <c r="DX80" s="2">
        <v>1000</v>
      </c>
      <c r="DY80" s="2"/>
      <c r="DZ80" s="2"/>
      <c r="EA80" s="2"/>
      <c r="EB80" s="2"/>
      <c r="EC80" s="2"/>
      <c r="ED80" s="2"/>
      <c r="EE80" s="2">
        <v>32653291</v>
      </c>
      <c r="EF80" s="2">
        <v>20</v>
      </c>
      <c r="EG80" s="2" t="s">
        <v>60</v>
      </c>
      <c r="EH80" s="2">
        <v>0</v>
      </c>
      <c r="EI80" s="2" t="s">
        <v>6</v>
      </c>
      <c r="EJ80" s="2">
        <v>1</v>
      </c>
      <c r="EK80" s="2">
        <v>500001</v>
      </c>
      <c r="EL80" s="2" t="s">
        <v>61</v>
      </c>
      <c r="EM80" s="2" t="s">
        <v>62</v>
      </c>
      <c r="EN80" s="2"/>
      <c r="EO80" s="2" t="s">
        <v>6</v>
      </c>
      <c r="EP80" s="2"/>
      <c r="EQ80" s="2">
        <v>0</v>
      </c>
      <c r="ER80" s="2">
        <v>9661.5</v>
      </c>
      <c r="ES80" s="2">
        <v>9661.5</v>
      </c>
      <c r="ET80" s="2">
        <v>0</v>
      </c>
      <c r="EU80" s="2">
        <v>0</v>
      </c>
      <c r="EV80" s="2">
        <v>0</v>
      </c>
      <c r="EW80" s="2">
        <v>0</v>
      </c>
      <c r="EX80" s="2">
        <v>0</v>
      </c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>
        <v>0</v>
      </c>
      <c r="FR80" s="2">
        <f t="shared" si="84"/>
        <v>0</v>
      </c>
      <c r="FS80" s="2">
        <v>0</v>
      </c>
      <c r="FT80" s="2"/>
      <c r="FU80" s="2"/>
      <c r="FV80" s="2"/>
      <c r="FW80" s="2"/>
      <c r="FX80" s="2">
        <v>0</v>
      </c>
      <c r="FY80" s="2">
        <v>0</v>
      </c>
      <c r="FZ80" s="2"/>
      <c r="GA80" s="2" t="s">
        <v>6</v>
      </c>
      <c r="GB80" s="2"/>
      <c r="GC80" s="2"/>
      <c r="GD80" s="2">
        <v>0</v>
      </c>
      <c r="GE80" s="2"/>
      <c r="GF80" s="2">
        <v>-2077577506</v>
      </c>
      <c r="GG80" s="2">
        <v>2</v>
      </c>
      <c r="GH80" s="2">
        <v>1</v>
      </c>
      <c r="GI80" s="2">
        <v>-2</v>
      </c>
      <c r="GJ80" s="2">
        <v>0</v>
      </c>
      <c r="GK80" s="2">
        <f>ROUND(R80*(R12)/100,0)</f>
        <v>0</v>
      </c>
      <c r="GL80" s="2">
        <f t="shared" si="85"/>
        <v>0</v>
      </c>
      <c r="GM80" s="2">
        <f t="shared" si="86"/>
        <v>0</v>
      </c>
      <c r="GN80" s="2">
        <f t="shared" si="87"/>
        <v>0</v>
      </c>
      <c r="GO80" s="2">
        <f t="shared" si="88"/>
        <v>0</v>
      </c>
      <c r="GP80" s="2">
        <f t="shared" si="89"/>
        <v>0</v>
      </c>
      <c r="GQ80" s="2"/>
      <c r="GR80" s="2">
        <v>0</v>
      </c>
      <c r="GS80" s="2">
        <v>3</v>
      </c>
      <c r="GT80" s="2">
        <v>0</v>
      </c>
      <c r="GU80" s="2" t="s">
        <v>6</v>
      </c>
      <c r="GV80" s="2">
        <f t="shared" si="90"/>
        <v>0</v>
      </c>
      <c r="GW80" s="2">
        <v>1</v>
      </c>
      <c r="GX80" s="2">
        <f t="shared" si="91"/>
        <v>0</v>
      </c>
      <c r="GY80" s="2"/>
      <c r="GZ80" s="2"/>
      <c r="HA80" s="2">
        <v>0</v>
      </c>
      <c r="HB80" s="2">
        <v>0</v>
      </c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>
        <v>0</v>
      </c>
      <c r="IL80" s="2"/>
      <c r="IM80" s="2"/>
      <c r="IN80" s="2"/>
      <c r="IO80" s="2"/>
      <c r="IP80" s="2"/>
      <c r="IQ80" s="2"/>
      <c r="IR80" s="2"/>
      <c r="IS80" s="2"/>
      <c r="IT80" s="2"/>
      <c r="IU80" s="2"/>
    </row>
    <row r="81" spans="1:255" x14ac:dyDescent="0.2">
      <c r="A81">
        <v>18</v>
      </c>
      <c r="B81">
        <v>1</v>
      </c>
      <c r="C81">
        <v>117</v>
      </c>
      <c r="E81" t="s">
        <v>133</v>
      </c>
      <c r="F81" t="s">
        <v>64</v>
      </c>
      <c r="G81" t="s">
        <v>65</v>
      </c>
      <c r="H81" t="s">
        <v>66</v>
      </c>
      <c r="I81">
        <f>I69*J81</f>
        <v>0</v>
      </c>
      <c r="J81">
        <v>0</v>
      </c>
      <c r="O81">
        <f t="shared" si="59"/>
        <v>0</v>
      </c>
      <c r="P81">
        <f t="shared" si="60"/>
        <v>0</v>
      </c>
      <c r="Q81">
        <f t="shared" si="61"/>
        <v>0</v>
      </c>
      <c r="R81">
        <f t="shared" si="62"/>
        <v>0</v>
      </c>
      <c r="S81">
        <f t="shared" si="63"/>
        <v>0</v>
      </c>
      <c r="T81">
        <f t="shared" si="64"/>
        <v>0</v>
      </c>
      <c r="U81">
        <f t="shared" si="65"/>
        <v>0</v>
      </c>
      <c r="V81">
        <f t="shared" si="66"/>
        <v>0</v>
      </c>
      <c r="W81">
        <f t="shared" si="67"/>
        <v>0</v>
      </c>
      <c r="X81">
        <f t="shared" si="68"/>
        <v>0</v>
      </c>
      <c r="Y81">
        <f t="shared" si="69"/>
        <v>0</v>
      </c>
      <c r="AA81">
        <v>34645224</v>
      </c>
      <c r="AB81">
        <f t="shared" si="70"/>
        <v>9661.5</v>
      </c>
      <c r="AC81">
        <f t="shared" si="92"/>
        <v>9661.5</v>
      </c>
      <c r="AD81">
        <f t="shared" si="93"/>
        <v>0</v>
      </c>
      <c r="AE81">
        <f t="shared" si="94"/>
        <v>0</v>
      </c>
      <c r="AF81">
        <f t="shared" si="95"/>
        <v>0</v>
      </c>
      <c r="AG81">
        <f t="shared" si="71"/>
        <v>0</v>
      </c>
      <c r="AH81">
        <f t="shared" si="96"/>
        <v>0</v>
      </c>
      <c r="AI81">
        <f t="shared" si="97"/>
        <v>0</v>
      </c>
      <c r="AJ81">
        <f t="shared" si="72"/>
        <v>0</v>
      </c>
      <c r="AK81">
        <v>9661.5</v>
      </c>
      <c r="AL81">
        <v>9661.5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1</v>
      </c>
      <c r="AW81">
        <v>1</v>
      </c>
      <c r="AZ81">
        <v>1</v>
      </c>
      <c r="BA81">
        <v>1</v>
      </c>
      <c r="BB81">
        <v>1</v>
      </c>
      <c r="BC81">
        <v>7.5</v>
      </c>
      <c r="BD81" t="s">
        <v>6</v>
      </c>
      <c r="BE81" t="s">
        <v>6</v>
      </c>
      <c r="BF81" t="s">
        <v>6</v>
      </c>
      <c r="BG81" t="s">
        <v>6</v>
      </c>
      <c r="BH81">
        <v>3</v>
      </c>
      <c r="BI81">
        <v>1</v>
      </c>
      <c r="BJ81" t="s">
        <v>67</v>
      </c>
      <c r="BM81">
        <v>500001</v>
      </c>
      <c r="BN81">
        <v>0</v>
      </c>
      <c r="BO81" t="s">
        <v>6</v>
      </c>
      <c r="BP81">
        <v>0</v>
      </c>
      <c r="BQ81">
        <v>20</v>
      </c>
      <c r="BR81">
        <v>0</v>
      </c>
      <c r="BS81">
        <v>1</v>
      </c>
      <c r="BT81">
        <v>1</v>
      </c>
      <c r="BU81">
        <v>1</v>
      </c>
      <c r="BV81">
        <v>1</v>
      </c>
      <c r="BW81">
        <v>1</v>
      </c>
      <c r="BX81">
        <v>1</v>
      </c>
      <c r="BY81" t="s">
        <v>6</v>
      </c>
      <c r="BZ81">
        <v>0</v>
      </c>
      <c r="CA81">
        <v>0</v>
      </c>
      <c r="CF81">
        <v>0</v>
      </c>
      <c r="CG81">
        <v>0</v>
      </c>
      <c r="CM81">
        <v>0</v>
      </c>
      <c r="CN81" t="s">
        <v>6</v>
      </c>
      <c r="CO81">
        <v>0</v>
      </c>
      <c r="CP81">
        <f t="shared" si="73"/>
        <v>0</v>
      </c>
      <c r="CQ81">
        <f t="shared" si="74"/>
        <v>72461.25</v>
      </c>
      <c r="CR81">
        <f t="shared" si="75"/>
        <v>0</v>
      </c>
      <c r="CS81">
        <f t="shared" si="76"/>
        <v>0</v>
      </c>
      <c r="CT81">
        <f t="shared" si="77"/>
        <v>0</v>
      </c>
      <c r="CU81">
        <f t="shared" si="78"/>
        <v>0</v>
      </c>
      <c r="CV81">
        <f t="shared" si="79"/>
        <v>0</v>
      </c>
      <c r="CW81">
        <f t="shared" si="80"/>
        <v>0</v>
      </c>
      <c r="CX81">
        <f t="shared" si="81"/>
        <v>0</v>
      </c>
      <c r="CY81">
        <f t="shared" si="82"/>
        <v>0</v>
      </c>
      <c r="CZ81">
        <f t="shared" si="83"/>
        <v>0</v>
      </c>
      <c r="DC81" t="s">
        <v>6</v>
      </c>
      <c r="DD81" t="s">
        <v>6</v>
      </c>
      <c r="DE81" t="s">
        <v>6</v>
      </c>
      <c r="DF81" t="s">
        <v>6</v>
      </c>
      <c r="DG81" t="s">
        <v>6</v>
      </c>
      <c r="DH81" t="s">
        <v>6</v>
      </c>
      <c r="DI81" t="s">
        <v>6</v>
      </c>
      <c r="DJ81" t="s">
        <v>6</v>
      </c>
      <c r="DK81" t="s">
        <v>6</v>
      </c>
      <c r="DL81" t="s">
        <v>6</v>
      </c>
      <c r="DM81" t="s">
        <v>6</v>
      </c>
      <c r="DN81">
        <v>0</v>
      </c>
      <c r="DO81">
        <v>0</v>
      </c>
      <c r="DP81">
        <v>1</v>
      </c>
      <c r="DQ81">
        <v>1</v>
      </c>
      <c r="DU81">
        <v>1009</v>
      </c>
      <c r="DV81" t="s">
        <v>66</v>
      </c>
      <c r="DW81" t="s">
        <v>66</v>
      </c>
      <c r="DX81">
        <v>1000</v>
      </c>
      <c r="EE81">
        <v>32653291</v>
      </c>
      <c r="EF81">
        <v>20</v>
      </c>
      <c r="EG81" t="s">
        <v>60</v>
      </c>
      <c r="EH81">
        <v>0</v>
      </c>
      <c r="EI81" t="s">
        <v>6</v>
      </c>
      <c r="EJ81">
        <v>1</v>
      </c>
      <c r="EK81">
        <v>500001</v>
      </c>
      <c r="EL81" t="s">
        <v>61</v>
      </c>
      <c r="EM81" t="s">
        <v>62</v>
      </c>
      <c r="EO81" t="s">
        <v>6</v>
      </c>
      <c r="EQ81">
        <v>0</v>
      </c>
      <c r="ER81">
        <v>9661.5</v>
      </c>
      <c r="ES81">
        <v>9661.5</v>
      </c>
      <c r="ET81">
        <v>0</v>
      </c>
      <c r="EU81">
        <v>0</v>
      </c>
      <c r="EV81">
        <v>0</v>
      </c>
      <c r="EW81">
        <v>0</v>
      </c>
      <c r="EX81">
        <v>0</v>
      </c>
      <c r="FQ81">
        <v>0</v>
      </c>
      <c r="FR81">
        <f t="shared" si="84"/>
        <v>0</v>
      </c>
      <c r="FS81">
        <v>0</v>
      </c>
      <c r="FX81">
        <v>0</v>
      </c>
      <c r="FY81">
        <v>0</v>
      </c>
      <c r="GA81" t="s">
        <v>6</v>
      </c>
      <c r="GD81">
        <v>0</v>
      </c>
      <c r="GF81">
        <v>-2077577506</v>
      </c>
      <c r="GG81">
        <v>2</v>
      </c>
      <c r="GH81">
        <v>1</v>
      </c>
      <c r="GI81">
        <v>4</v>
      </c>
      <c r="GJ81">
        <v>0</v>
      </c>
      <c r="GK81">
        <f>ROUND(R81*(S12)/100,0)</f>
        <v>0</v>
      </c>
      <c r="GL81">
        <f t="shared" si="85"/>
        <v>0</v>
      </c>
      <c r="GM81">
        <f t="shared" si="86"/>
        <v>0</v>
      </c>
      <c r="GN81">
        <f t="shared" si="87"/>
        <v>0</v>
      </c>
      <c r="GO81">
        <f t="shared" si="88"/>
        <v>0</v>
      </c>
      <c r="GP81">
        <f t="shared" si="89"/>
        <v>0</v>
      </c>
      <c r="GR81">
        <v>0</v>
      </c>
      <c r="GS81">
        <v>3</v>
      </c>
      <c r="GT81">
        <v>0</v>
      </c>
      <c r="GU81" t="s">
        <v>6</v>
      </c>
      <c r="GV81">
        <f t="shared" si="90"/>
        <v>0</v>
      </c>
      <c r="GW81">
        <v>1</v>
      </c>
      <c r="GX81">
        <f t="shared" si="91"/>
        <v>0</v>
      </c>
      <c r="HA81">
        <v>0</v>
      </c>
      <c r="HB81">
        <v>0</v>
      </c>
      <c r="IK81">
        <v>0</v>
      </c>
    </row>
    <row r="82" spans="1:255" x14ac:dyDescent="0.2">
      <c r="A82" s="2">
        <v>18</v>
      </c>
      <c r="B82" s="2">
        <v>1</v>
      </c>
      <c r="C82" s="2">
        <v>99</v>
      </c>
      <c r="D82" s="2"/>
      <c r="E82" s="2" t="s">
        <v>134</v>
      </c>
      <c r="F82" s="2" t="s">
        <v>69</v>
      </c>
      <c r="G82" s="2" t="s">
        <v>70</v>
      </c>
      <c r="H82" s="2" t="s">
        <v>66</v>
      </c>
      <c r="I82" s="2">
        <f>I68*J82</f>
        <v>0</v>
      </c>
      <c r="J82" s="2">
        <v>0</v>
      </c>
      <c r="K82" s="2"/>
      <c r="L82" s="2"/>
      <c r="M82" s="2"/>
      <c r="N82" s="2"/>
      <c r="O82" s="2">
        <f t="shared" si="59"/>
        <v>0</v>
      </c>
      <c r="P82" s="2">
        <f t="shared" si="60"/>
        <v>0</v>
      </c>
      <c r="Q82" s="2">
        <f t="shared" si="61"/>
        <v>0</v>
      </c>
      <c r="R82" s="2">
        <f t="shared" si="62"/>
        <v>0</v>
      </c>
      <c r="S82" s="2">
        <f t="shared" si="63"/>
        <v>0</v>
      </c>
      <c r="T82" s="2">
        <f t="shared" si="64"/>
        <v>0</v>
      </c>
      <c r="U82" s="2">
        <f t="shared" si="65"/>
        <v>0</v>
      </c>
      <c r="V82" s="2">
        <f t="shared" si="66"/>
        <v>0</v>
      </c>
      <c r="W82" s="2">
        <f t="shared" si="67"/>
        <v>0</v>
      </c>
      <c r="X82" s="2">
        <f t="shared" si="68"/>
        <v>0</v>
      </c>
      <c r="Y82" s="2">
        <f t="shared" si="69"/>
        <v>0</v>
      </c>
      <c r="Z82" s="2"/>
      <c r="AA82" s="2">
        <v>34645223</v>
      </c>
      <c r="AB82" s="2">
        <f t="shared" si="70"/>
        <v>9040.01</v>
      </c>
      <c r="AC82" s="2">
        <f t="shared" si="92"/>
        <v>9040.01</v>
      </c>
      <c r="AD82" s="2">
        <f t="shared" si="93"/>
        <v>0</v>
      </c>
      <c r="AE82" s="2">
        <f t="shared" si="94"/>
        <v>0</v>
      </c>
      <c r="AF82" s="2">
        <f t="shared" si="95"/>
        <v>0</v>
      </c>
      <c r="AG82" s="2">
        <f t="shared" si="71"/>
        <v>0</v>
      </c>
      <c r="AH82" s="2">
        <f t="shared" si="96"/>
        <v>0</v>
      </c>
      <c r="AI82" s="2">
        <f t="shared" si="97"/>
        <v>0</v>
      </c>
      <c r="AJ82" s="2">
        <f t="shared" si="72"/>
        <v>0</v>
      </c>
      <c r="AK82" s="2">
        <v>9040.01</v>
      </c>
      <c r="AL82" s="2">
        <v>9040.01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1</v>
      </c>
      <c r="AW82" s="2">
        <v>1</v>
      </c>
      <c r="AX82" s="2"/>
      <c r="AY82" s="2"/>
      <c r="AZ82" s="2">
        <v>1</v>
      </c>
      <c r="BA82" s="2">
        <v>1</v>
      </c>
      <c r="BB82" s="2">
        <v>1</v>
      </c>
      <c r="BC82" s="2">
        <v>1</v>
      </c>
      <c r="BD82" s="2" t="s">
        <v>6</v>
      </c>
      <c r="BE82" s="2" t="s">
        <v>6</v>
      </c>
      <c r="BF82" s="2" t="s">
        <v>6</v>
      </c>
      <c r="BG82" s="2" t="s">
        <v>6</v>
      </c>
      <c r="BH82" s="2">
        <v>3</v>
      </c>
      <c r="BI82" s="2">
        <v>1</v>
      </c>
      <c r="BJ82" s="2" t="s">
        <v>71</v>
      </c>
      <c r="BK82" s="2"/>
      <c r="BL82" s="2"/>
      <c r="BM82" s="2">
        <v>500001</v>
      </c>
      <c r="BN82" s="2">
        <v>0</v>
      </c>
      <c r="BO82" s="2" t="s">
        <v>6</v>
      </c>
      <c r="BP82" s="2">
        <v>0</v>
      </c>
      <c r="BQ82" s="2">
        <v>20</v>
      </c>
      <c r="BR82" s="2">
        <v>0</v>
      </c>
      <c r="BS82" s="2">
        <v>1</v>
      </c>
      <c r="BT82" s="2">
        <v>1</v>
      </c>
      <c r="BU82" s="2">
        <v>1</v>
      </c>
      <c r="BV82" s="2">
        <v>1</v>
      </c>
      <c r="BW82" s="2">
        <v>1</v>
      </c>
      <c r="BX82" s="2">
        <v>1</v>
      </c>
      <c r="BY82" s="2" t="s">
        <v>6</v>
      </c>
      <c r="BZ82" s="2">
        <v>0</v>
      </c>
      <c r="CA82" s="2">
        <v>0</v>
      </c>
      <c r="CB82" s="2"/>
      <c r="CC82" s="2"/>
      <c r="CD82" s="2"/>
      <c r="CE82" s="2"/>
      <c r="CF82" s="2">
        <v>0</v>
      </c>
      <c r="CG82" s="2">
        <v>0</v>
      </c>
      <c r="CH82" s="2"/>
      <c r="CI82" s="2"/>
      <c r="CJ82" s="2"/>
      <c r="CK82" s="2"/>
      <c r="CL82" s="2"/>
      <c r="CM82" s="2">
        <v>0</v>
      </c>
      <c r="CN82" s="2" t="s">
        <v>6</v>
      </c>
      <c r="CO82" s="2">
        <v>0</v>
      </c>
      <c r="CP82" s="2">
        <f t="shared" si="73"/>
        <v>0</v>
      </c>
      <c r="CQ82" s="2">
        <f t="shared" si="74"/>
        <v>9040.01</v>
      </c>
      <c r="CR82" s="2">
        <f t="shared" si="75"/>
        <v>0</v>
      </c>
      <c r="CS82" s="2">
        <f t="shared" si="76"/>
        <v>0</v>
      </c>
      <c r="CT82" s="2">
        <f t="shared" si="77"/>
        <v>0</v>
      </c>
      <c r="CU82" s="2">
        <f t="shared" si="78"/>
        <v>0</v>
      </c>
      <c r="CV82" s="2">
        <f t="shared" si="79"/>
        <v>0</v>
      </c>
      <c r="CW82" s="2">
        <f t="shared" si="80"/>
        <v>0</v>
      </c>
      <c r="CX82" s="2">
        <f t="shared" si="81"/>
        <v>0</v>
      </c>
      <c r="CY82" s="2">
        <f t="shared" si="82"/>
        <v>0</v>
      </c>
      <c r="CZ82" s="2">
        <f t="shared" si="83"/>
        <v>0</v>
      </c>
      <c r="DA82" s="2"/>
      <c r="DB82" s="2"/>
      <c r="DC82" s="2" t="s">
        <v>6</v>
      </c>
      <c r="DD82" s="2" t="s">
        <v>6</v>
      </c>
      <c r="DE82" s="2" t="s">
        <v>6</v>
      </c>
      <c r="DF82" s="2" t="s">
        <v>6</v>
      </c>
      <c r="DG82" s="2" t="s">
        <v>6</v>
      </c>
      <c r="DH82" s="2" t="s">
        <v>6</v>
      </c>
      <c r="DI82" s="2" t="s">
        <v>6</v>
      </c>
      <c r="DJ82" s="2" t="s">
        <v>6</v>
      </c>
      <c r="DK82" s="2" t="s">
        <v>6</v>
      </c>
      <c r="DL82" s="2" t="s">
        <v>6</v>
      </c>
      <c r="DM82" s="2" t="s">
        <v>6</v>
      </c>
      <c r="DN82" s="2">
        <v>0</v>
      </c>
      <c r="DO82" s="2">
        <v>0</v>
      </c>
      <c r="DP82" s="2">
        <v>1</v>
      </c>
      <c r="DQ82" s="2">
        <v>1</v>
      </c>
      <c r="DR82" s="2"/>
      <c r="DS82" s="2"/>
      <c r="DT82" s="2"/>
      <c r="DU82" s="2">
        <v>1009</v>
      </c>
      <c r="DV82" s="2" t="s">
        <v>66</v>
      </c>
      <c r="DW82" s="2" t="s">
        <v>66</v>
      </c>
      <c r="DX82" s="2">
        <v>1000</v>
      </c>
      <c r="DY82" s="2"/>
      <c r="DZ82" s="2"/>
      <c r="EA82" s="2"/>
      <c r="EB82" s="2"/>
      <c r="EC82" s="2"/>
      <c r="ED82" s="2"/>
      <c r="EE82" s="2">
        <v>32653291</v>
      </c>
      <c r="EF82" s="2">
        <v>20</v>
      </c>
      <c r="EG82" s="2" t="s">
        <v>60</v>
      </c>
      <c r="EH82" s="2">
        <v>0</v>
      </c>
      <c r="EI82" s="2" t="s">
        <v>6</v>
      </c>
      <c r="EJ82" s="2">
        <v>1</v>
      </c>
      <c r="EK82" s="2">
        <v>500001</v>
      </c>
      <c r="EL82" s="2" t="s">
        <v>61</v>
      </c>
      <c r="EM82" s="2" t="s">
        <v>62</v>
      </c>
      <c r="EN82" s="2"/>
      <c r="EO82" s="2" t="s">
        <v>6</v>
      </c>
      <c r="EP82" s="2"/>
      <c r="EQ82" s="2">
        <v>0</v>
      </c>
      <c r="ER82" s="2">
        <v>9040.01</v>
      </c>
      <c r="ES82" s="2">
        <v>9040.01</v>
      </c>
      <c r="ET82" s="2">
        <v>0</v>
      </c>
      <c r="EU82" s="2">
        <v>0</v>
      </c>
      <c r="EV82" s="2">
        <v>0</v>
      </c>
      <c r="EW82" s="2">
        <v>0</v>
      </c>
      <c r="EX82" s="2">
        <v>0</v>
      </c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>
        <v>0</v>
      </c>
      <c r="FR82" s="2">
        <f t="shared" si="84"/>
        <v>0</v>
      </c>
      <c r="FS82" s="2">
        <v>0</v>
      </c>
      <c r="FT82" s="2"/>
      <c r="FU82" s="2"/>
      <c r="FV82" s="2"/>
      <c r="FW82" s="2"/>
      <c r="FX82" s="2">
        <v>0</v>
      </c>
      <c r="FY82" s="2">
        <v>0</v>
      </c>
      <c r="FZ82" s="2"/>
      <c r="GA82" s="2" t="s">
        <v>6</v>
      </c>
      <c r="GB82" s="2"/>
      <c r="GC82" s="2"/>
      <c r="GD82" s="2">
        <v>0</v>
      </c>
      <c r="GE82" s="2"/>
      <c r="GF82" s="2">
        <v>-437906794</v>
      </c>
      <c r="GG82" s="2">
        <v>2</v>
      </c>
      <c r="GH82" s="2">
        <v>1</v>
      </c>
      <c r="GI82" s="2">
        <v>-2</v>
      </c>
      <c r="GJ82" s="2">
        <v>0</v>
      </c>
      <c r="GK82" s="2">
        <f>ROUND(R82*(R12)/100,0)</f>
        <v>0</v>
      </c>
      <c r="GL82" s="2">
        <f t="shared" si="85"/>
        <v>0</v>
      </c>
      <c r="GM82" s="2">
        <f t="shared" si="86"/>
        <v>0</v>
      </c>
      <c r="GN82" s="2">
        <f t="shared" si="87"/>
        <v>0</v>
      </c>
      <c r="GO82" s="2">
        <f t="shared" si="88"/>
        <v>0</v>
      </c>
      <c r="GP82" s="2">
        <f t="shared" si="89"/>
        <v>0</v>
      </c>
      <c r="GQ82" s="2"/>
      <c r="GR82" s="2">
        <v>0</v>
      </c>
      <c r="GS82" s="2">
        <v>3</v>
      </c>
      <c r="GT82" s="2">
        <v>0</v>
      </c>
      <c r="GU82" s="2" t="s">
        <v>6</v>
      </c>
      <c r="GV82" s="2">
        <f t="shared" si="90"/>
        <v>0</v>
      </c>
      <c r="GW82" s="2">
        <v>1</v>
      </c>
      <c r="GX82" s="2">
        <f t="shared" si="91"/>
        <v>0</v>
      </c>
      <c r="GY82" s="2"/>
      <c r="GZ82" s="2"/>
      <c r="HA82" s="2">
        <v>0</v>
      </c>
      <c r="HB82" s="2">
        <v>0</v>
      </c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>
        <v>0</v>
      </c>
      <c r="IL82" s="2"/>
      <c r="IM82" s="2"/>
      <c r="IN82" s="2"/>
      <c r="IO82" s="2"/>
      <c r="IP82" s="2"/>
      <c r="IQ82" s="2"/>
      <c r="IR82" s="2"/>
      <c r="IS82" s="2"/>
      <c r="IT82" s="2"/>
      <c r="IU82" s="2"/>
    </row>
    <row r="83" spans="1:255" x14ac:dyDescent="0.2">
      <c r="A83">
        <v>18</v>
      </c>
      <c r="B83">
        <v>1</v>
      </c>
      <c r="C83">
        <v>118</v>
      </c>
      <c r="E83" t="s">
        <v>134</v>
      </c>
      <c r="F83" t="s">
        <v>69</v>
      </c>
      <c r="G83" t="s">
        <v>70</v>
      </c>
      <c r="H83" t="s">
        <v>66</v>
      </c>
      <c r="I83">
        <f>I69*J83</f>
        <v>0</v>
      </c>
      <c r="J83">
        <v>0</v>
      </c>
      <c r="O83">
        <f t="shared" si="59"/>
        <v>0</v>
      </c>
      <c r="P83">
        <f t="shared" si="60"/>
        <v>0</v>
      </c>
      <c r="Q83">
        <f t="shared" si="61"/>
        <v>0</v>
      </c>
      <c r="R83">
        <f t="shared" si="62"/>
        <v>0</v>
      </c>
      <c r="S83">
        <f t="shared" si="63"/>
        <v>0</v>
      </c>
      <c r="T83">
        <f t="shared" si="64"/>
        <v>0</v>
      </c>
      <c r="U83">
        <f t="shared" si="65"/>
        <v>0</v>
      </c>
      <c r="V83">
        <f t="shared" si="66"/>
        <v>0</v>
      </c>
      <c r="W83">
        <f t="shared" si="67"/>
        <v>0</v>
      </c>
      <c r="X83">
        <f t="shared" si="68"/>
        <v>0</v>
      </c>
      <c r="Y83">
        <f t="shared" si="69"/>
        <v>0</v>
      </c>
      <c r="AA83">
        <v>34645224</v>
      </c>
      <c r="AB83">
        <f t="shared" si="70"/>
        <v>9040.01</v>
      </c>
      <c r="AC83">
        <f t="shared" si="92"/>
        <v>9040.01</v>
      </c>
      <c r="AD83">
        <f t="shared" si="93"/>
        <v>0</v>
      </c>
      <c r="AE83">
        <f t="shared" si="94"/>
        <v>0</v>
      </c>
      <c r="AF83">
        <f t="shared" si="95"/>
        <v>0</v>
      </c>
      <c r="AG83">
        <f t="shared" si="71"/>
        <v>0</v>
      </c>
      <c r="AH83">
        <f t="shared" si="96"/>
        <v>0</v>
      </c>
      <c r="AI83">
        <f t="shared" si="97"/>
        <v>0</v>
      </c>
      <c r="AJ83">
        <f t="shared" si="72"/>
        <v>0</v>
      </c>
      <c r="AK83">
        <v>9040.01</v>
      </c>
      <c r="AL83">
        <v>9040.01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1</v>
      </c>
      <c r="AW83">
        <v>1</v>
      </c>
      <c r="AZ83">
        <v>1</v>
      </c>
      <c r="BA83">
        <v>1</v>
      </c>
      <c r="BB83">
        <v>1</v>
      </c>
      <c r="BC83">
        <v>7.5</v>
      </c>
      <c r="BD83" t="s">
        <v>6</v>
      </c>
      <c r="BE83" t="s">
        <v>6</v>
      </c>
      <c r="BF83" t="s">
        <v>6</v>
      </c>
      <c r="BG83" t="s">
        <v>6</v>
      </c>
      <c r="BH83">
        <v>3</v>
      </c>
      <c r="BI83">
        <v>1</v>
      </c>
      <c r="BJ83" t="s">
        <v>71</v>
      </c>
      <c r="BM83">
        <v>500001</v>
      </c>
      <c r="BN83">
        <v>0</v>
      </c>
      <c r="BO83" t="s">
        <v>6</v>
      </c>
      <c r="BP83">
        <v>0</v>
      </c>
      <c r="BQ83">
        <v>20</v>
      </c>
      <c r="BR83">
        <v>0</v>
      </c>
      <c r="BS83">
        <v>1</v>
      </c>
      <c r="BT83">
        <v>1</v>
      </c>
      <c r="BU83">
        <v>1</v>
      </c>
      <c r="BV83">
        <v>1</v>
      </c>
      <c r="BW83">
        <v>1</v>
      </c>
      <c r="BX83">
        <v>1</v>
      </c>
      <c r="BY83" t="s">
        <v>6</v>
      </c>
      <c r="BZ83">
        <v>0</v>
      </c>
      <c r="CA83">
        <v>0</v>
      </c>
      <c r="CF83">
        <v>0</v>
      </c>
      <c r="CG83">
        <v>0</v>
      </c>
      <c r="CM83">
        <v>0</v>
      </c>
      <c r="CN83" t="s">
        <v>6</v>
      </c>
      <c r="CO83">
        <v>0</v>
      </c>
      <c r="CP83">
        <f t="shared" si="73"/>
        <v>0</v>
      </c>
      <c r="CQ83">
        <f t="shared" si="74"/>
        <v>67800.074999999997</v>
      </c>
      <c r="CR83">
        <f t="shared" si="75"/>
        <v>0</v>
      </c>
      <c r="CS83">
        <f t="shared" si="76"/>
        <v>0</v>
      </c>
      <c r="CT83">
        <f t="shared" si="77"/>
        <v>0</v>
      </c>
      <c r="CU83">
        <f t="shared" si="78"/>
        <v>0</v>
      </c>
      <c r="CV83">
        <f t="shared" si="79"/>
        <v>0</v>
      </c>
      <c r="CW83">
        <f t="shared" si="80"/>
        <v>0</v>
      </c>
      <c r="CX83">
        <f t="shared" si="81"/>
        <v>0</v>
      </c>
      <c r="CY83">
        <f t="shared" si="82"/>
        <v>0</v>
      </c>
      <c r="CZ83">
        <f t="shared" si="83"/>
        <v>0</v>
      </c>
      <c r="DC83" t="s">
        <v>6</v>
      </c>
      <c r="DD83" t="s">
        <v>6</v>
      </c>
      <c r="DE83" t="s">
        <v>6</v>
      </c>
      <c r="DF83" t="s">
        <v>6</v>
      </c>
      <c r="DG83" t="s">
        <v>6</v>
      </c>
      <c r="DH83" t="s">
        <v>6</v>
      </c>
      <c r="DI83" t="s">
        <v>6</v>
      </c>
      <c r="DJ83" t="s">
        <v>6</v>
      </c>
      <c r="DK83" t="s">
        <v>6</v>
      </c>
      <c r="DL83" t="s">
        <v>6</v>
      </c>
      <c r="DM83" t="s">
        <v>6</v>
      </c>
      <c r="DN83">
        <v>0</v>
      </c>
      <c r="DO83">
        <v>0</v>
      </c>
      <c r="DP83">
        <v>1</v>
      </c>
      <c r="DQ83">
        <v>1</v>
      </c>
      <c r="DU83">
        <v>1009</v>
      </c>
      <c r="DV83" t="s">
        <v>66</v>
      </c>
      <c r="DW83" t="s">
        <v>66</v>
      </c>
      <c r="DX83">
        <v>1000</v>
      </c>
      <c r="EE83">
        <v>32653291</v>
      </c>
      <c r="EF83">
        <v>20</v>
      </c>
      <c r="EG83" t="s">
        <v>60</v>
      </c>
      <c r="EH83">
        <v>0</v>
      </c>
      <c r="EI83" t="s">
        <v>6</v>
      </c>
      <c r="EJ83">
        <v>1</v>
      </c>
      <c r="EK83">
        <v>500001</v>
      </c>
      <c r="EL83" t="s">
        <v>61</v>
      </c>
      <c r="EM83" t="s">
        <v>62</v>
      </c>
      <c r="EO83" t="s">
        <v>6</v>
      </c>
      <c r="EQ83">
        <v>0</v>
      </c>
      <c r="ER83">
        <v>9040.01</v>
      </c>
      <c r="ES83">
        <v>9040.01</v>
      </c>
      <c r="ET83">
        <v>0</v>
      </c>
      <c r="EU83">
        <v>0</v>
      </c>
      <c r="EV83">
        <v>0</v>
      </c>
      <c r="EW83">
        <v>0</v>
      </c>
      <c r="EX83">
        <v>0</v>
      </c>
      <c r="FQ83">
        <v>0</v>
      </c>
      <c r="FR83">
        <f t="shared" si="84"/>
        <v>0</v>
      </c>
      <c r="FS83">
        <v>0</v>
      </c>
      <c r="FX83">
        <v>0</v>
      </c>
      <c r="FY83">
        <v>0</v>
      </c>
      <c r="GA83" t="s">
        <v>6</v>
      </c>
      <c r="GD83">
        <v>0</v>
      </c>
      <c r="GF83">
        <v>-437906794</v>
      </c>
      <c r="GG83">
        <v>2</v>
      </c>
      <c r="GH83">
        <v>1</v>
      </c>
      <c r="GI83">
        <v>4</v>
      </c>
      <c r="GJ83">
        <v>0</v>
      </c>
      <c r="GK83">
        <f>ROUND(R83*(S12)/100,0)</f>
        <v>0</v>
      </c>
      <c r="GL83">
        <f t="shared" si="85"/>
        <v>0</v>
      </c>
      <c r="GM83">
        <f t="shared" si="86"/>
        <v>0</v>
      </c>
      <c r="GN83">
        <f t="shared" si="87"/>
        <v>0</v>
      </c>
      <c r="GO83">
        <f t="shared" si="88"/>
        <v>0</v>
      </c>
      <c r="GP83">
        <f t="shared" si="89"/>
        <v>0</v>
      </c>
      <c r="GR83">
        <v>0</v>
      </c>
      <c r="GS83">
        <v>3</v>
      </c>
      <c r="GT83">
        <v>0</v>
      </c>
      <c r="GU83" t="s">
        <v>6</v>
      </c>
      <c r="GV83">
        <f t="shared" si="90"/>
        <v>0</v>
      </c>
      <c r="GW83">
        <v>1</v>
      </c>
      <c r="GX83">
        <f t="shared" si="91"/>
        <v>0</v>
      </c>
      <c r="HA83">
        <v>0</v>
      </c>
      <c r="HB83">
        <v>0</v>
      </c>
      <c r="IK83">
        <v>0</v>
      </c>
    </row>
    <row r="84" spans="1:255" x14ac:dyDescent="0.2">
      <c r="A84" s="2">
        <v>18</v>
      </c>
      <c r="B84" s="2">
        <v>1</v>
      </c>
      <c r="C84" s="2">
        <v>100</v>
      </c>
      <c r="D84" s="2"/>
      <c r="E84" s="2" t="s">
        <v>135</v>
      </c>
      <c r="F84" s="2" t="s">
        <v>73</v>
      </c>
      <c r="G84" s="2" t="s">
        <v>74</v>
      </c>
      <c r="H84" s="2" t="s">
        <v>58</v>
      </c>
      <c r="I84" s="2">
        <f>I68*J84</f>
        <v>0</v>
      </c>
      <c r="J84" s="2">
        <v>0</v>
      </c>
      <c r="K84" s="2"/>
      <c r="L84" s="2"/>
      <c r="M84" s="2"/>
      <c r="N84" s="2"/>
      <c r="O84" s="2">
        <f t="shared" si="59"/>
        <v>0</v>
      </c>
      <c r="P84" s="2">
        <f t="shared" si="60"/>
        <v>0</v>
      </c>
      <c r="Q84" s="2">
        <f t="shared" si="61"/>
        <v>0</v>
      </c>
      <c r="R84" s="2">
        <f t="shared" si="62"/>
        <v>0</v>
      </c>
      <c r="S84" s="2">
        <f t="shared" si="63"/>
        <v>0</v>
      </c>
      <c r="T84" s="2">
        <f t="shared" si="64"/>
        <v>0</v>
      </c>
      <c r="U84" s="2">
        <f t="shared" si="65"/>
        <v>0</v>
      </c>
      <c r="V84" s="2">
        <f t="shared" si="66"/>
        <v>0</v>
      </c>
      <c r="W84" s="2">
        <f t="shared" si="67"/>
        <v>0</v>
      </c>
      <c r="X84" s="2">
        <f t="shared" si="68"/>
        <v>0</v>
      </c>
      <c r="Y84" s="2">
        <f t="shared" si="69"/>
        <v>0</v>
      </c>
      <c r="Z84" s="2"/>
      <c r="AA84" s="2">
        <v>34645223</v>
      </c>
      <c r="AB84" s="2">
        <f t="shared" si="70"/>
        <v>1.82</v>
      </c>
      <c r="AC84" s="2">
        <f t="shared" si="92"/>
        <v>1.82</v>
      </c>
      <c r="AD84" s="2">
        <f t="shared" si="93"/>
        <v>0</v>
      </c>
      <c r="AE84" s="2">
        <f t="shared" si="94"/>
        <v>0</v>
      </c>
      <c r="AF84" s="2">
        <f t="shared" si="95"/>
        <v>0</v>
      </c>
      <c r="AG84" s="2">
        <f t="shared" si="71"/>
        <v>0</v>
      </c>
      <c r="AH84" s="2">
        <f t="shared" si="96"/>
        <v>0</v>
      </c>
      <c r="AI84" s="2">
        <f t="shared" si="97"/>
        <v>0</v>
      </c>
      <c r="AJ84" s="2">
        <f t="shared" si="72"/>
        <v>0</v>
      </c>
      <c r="AK84" s="2">
        <v>1.82</v>
      </c>
      <c r="AL84" s="2">
        <v>1.82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1</v>
      </c>
      <c r="AW84" s="2">
        <v>1</v>
      </c>
      <c r="AX84" s="2"/>
      <c r="AY84" s="2"/>
      <c r="AZ84" s="2">
        <v>1</v>
      </c>
      <c r="BA84" s="2">
        <v>1</v>
      </c>
      <c r="BB84" s="2">
        <v>1</v>
      </c>
      <c r="BC84" s="2">
        <v>1</v>
      </c>
      <c r="BD84" s="2" t="s">
        <v>6</v>
      </c>
      <c r="BE84" s="2" t="s">
        <v>6</v>
      </c>
      <c r="BF84" s="2" t="s">
        <v>6</v>
      </c>
      <c r="BG84" s="2" t="s">
        <v>6</v>
      </c>
      <c r="BH84" s="2">
        <v>3</v>
      </c>
      <c r="BI84" s="2">
        <v>1</v>
      </c>
      <c r="BJ84" s="2" t="s">
        <v>75</v>
      </c>
      <c r="BK84" s="2"/>
      <c r="BL84" s="2"/>
      <c r="BM84" s="2">
        <v>500001</v>
      </c>
      <c r="BN84" s="2">
        <v>0</v>
      </c>
      <c r="BO84" s="2" t="s">
        <v>6</v>
      </c>
      <c r="BP84" s="2">
        <v>0</v>
      </c>
      <c r="BQ84" s="2">
        <v>20</v>
      </c>
      <c r="BR84" s="2">
        <v>0</v>
      </c>
      <c r="BS84" s="2">
        <v>1</v>
      </c>
      <c r="BT84" s="2">
        <v>1</v>
      </c>
      <c r="BU84" s="2">
        <v>1</v>
      </c>
      <c r="BV84" s="2">
        <v>1</v>
      </c>
      <c r="BW84" s="2">
        <v>1</v>
      </c>
      <c r="BX84" s="2">
        <v>1</v>
      </c>
      <c r="BY84" s="2" t="s">
        <v>6</v>
      </c>
      <c r="BZ84" s="2">
        <v>0</v>
      </c>
      <c r="CA84" s="2">
        <v>0</v>
      </c>
      <c r="CB84" s="2"/>
      <c r="CC84" s="2"/>
      <c r="CD84" s="2"/>
      <c r="CE84" s="2"/>
      <c r="CF84" s="2">
        <v>0</v>
      </c>
      <c r="CG84" s="2">
        <v>0</v>
      </c>
      <c r="CH84" s="2"/>
      <c r="CI84" s="2"/>
      <c r="CJ84" s="2"/>
      <c r="CK84" s="2"/>
      <c r="CL84" s="2"/>
      <c r="CM84" s="2">
        <v>0</v>
      </c>
      <c r="CN84" s="2" t="s">
        <v>6</v>
      </c>
      <c r="CO84" s="2">
        <v>0</v>
      </c>
      <c r="CP84" s="2">
        <f t="shared" si="73"/>
        <v>0</v>
      </c>
      <c r="CQ84" s="2">
        <f t="shared" si="74"/>
        <v>1.82</v>
      </c>
      <c r="CR84" s="2">
        <f t="shared" si="75"/>
        <v>0</v>
      </c>
      <c r="CS84" s="2">
        <f t="shared" si="76"/>
        <v>0</v>
      </c>
      <c r="CT84" s="2">
        <f t="shared" si="77"/>
        <v>0</v>
      </c>
      <c r="CU84" s="2">
        <f t="shared" si="78"/>
        <v>0</v>
      </c>
      <c r="CV84" s="2">
        <f t="shared" si="79"/>
        <v>0</v>
      </c>
      <c r="CW84" s="2">
        <f t="shared" si="80"/>
        <v>0</v>
      </c>
      <c r="CX84" s="2">
        <f t="shared" si="81"/>
        <v>0</v>
      </c>
      <c r="CY84" s="2">
        <f t="shared" si="82"/>
        <v>0</v>
      </c>
      <c r="CZ84" s="2">
        <f t="shared" si="83"/>
        <v>0</v>
      </c>
      <c r="DA84" s="2"/>
      <c r="DB84" s="2"/>
      <c r="DC84" s="2" t="s">
        <v>6</v>
      </c>
      <c r="DD84" s="2" t="s">
        <v>6</v>
      </c>
      <c r="DE84" s="2" t="s">
        <v>6</v>
      </c>
      <c r="DF84" s="2" t="s">
        <v>6</v>
      </c>
      <c r="DG84" s="2" t="s">
        <v>6</v>
      </c>
      <c r="DH84" s="2" t="s">
        <v>6</v>
      </c>
      <c r="DI84" s="2" t="s">
        <v>6</v>
      </c>
      <c r="DJ84" s="2" t="s">
        <v>6</v>
      </c>
      <c r="DK84" s="2" t="s">
        <v>6</v>
      </c>
      <c r="DL84" s="2" t="s">
        <v>6</v>
      </c>
      <c r="DM84" s="2" t="s">
        <v>6</v>
      </c>
      <c r="DN84" s="2">
        <v>0</v>
      </c>
      <c r="DO84" s="2">
        <v>0</v>
      </c>
      <c r="DP84" s="2">
        <v>1</v>
      </c>
      <c r="DQ84" s="2">
        <v>1</v>
      </c>
      <c r="DR84" s="2"/>
      <c r="DS84" s="2"/>
      <c r="DT84" s="2"/>
      <c r="DU84" s="2">
        <v>1009</v>
      </c>
      <c r="DV84" s="2" t="s">
        <v>58</v>
      </c>
      <c r="DW84" s="2" t="s">
        <v>58</v>
      </c>
      <c r="DX84" s="2">
        <v>1</v>
      </c>
      <c r="DY84" s="2"/>
      <c r="DZ84" s="2"/>
      <c r="EA84" s="2"/>
      <c r="EB84" s="2"/>
      <c r="EC84" s="2"/>
      <c r="ED84" s="2"/>
      <c r="EE84" s="2">
        <v>32653291</v>
      </c>
      <c r="EF84" s="2">
        <v>20</v>
      </c>
      <c r="EG84" s="2" t="s">
        <v>60</v>
      </c>
      <c r="EH84" s="2">
        <v>0</v>
      </c>
      <c r="EI84" s="2" t="s">
        <v>6</v>
      </c>
      <c r="EJ84" s="2">
        <v>1</v>
      </c>
      <c r="EK84" s="2">
        <v>500001</v>
      </c>
      <c r="EL84" s="2" t="s">
        <v>61</v>
      </c>
      <c r="EM84" s="2" t="s">
        <v>62</v>
      </c>
      <c r="EN84" s="2"/>
      <c r="EO84" s="2" t="s">
        <v>6</v>
      </c>
      <c r="EP84" s="2"/>
      <c r="EQ84" s="2">
        <v>0</v>
      </c>
      <c r="ER84" s="2">
        <v>1.82</v>
      </c>
      <c r="ES84" s="2">
        <v>1.82</v>
      </c>
      <c r="ET84" s="2">
        <v>0</v>
      </c>
      <c r="EU84" s="2">
        <v>0</v>
      </c>
      <c r="EV84" s="2">
        <v>0</v>
      </c>
      <c r="EW84" s="2">
        <v>0</v>
      </c>
      <c r="EX84" s="2">
        <v>0</v>
      </c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>
        <v>0</v>
      </c>
      <c r="FR84" s="2">
        <f t="shared" si="84"/>
        <v>0</v>
      </c>
      <c r="FS84" s="2">
        <v>0</v>
      </c>
      <c r="FT84" s="2"/>
      <c r="FU84" s="2"/>
      <c r="FV84" s="2"/>
      <c r="FW84" s="2"/>
      <c r="FX84" s="2">
        <v>0</v>
      </c>
      <c r="FY84" s="2">
        <v>0</v>
      </c>
      <c r="FZ84" s="2"/>
      <c r="GA84" s="2" t="s">
        <v>6</v>
      </c>
      <c r="GB84" s="2"/>
      <c r="GC84" s="2"/>
      <c r="GD84" s="2">
        <v>0</v>
      </c>
      <c r="GE84" s="2"/>
      <c r="GF84" s="2">
        <v>813963326</v>
      </c>
      <c r="GG84" s="2">
        <v>2</v>
      </c>
      <c r="GH84" s="2">
        <v>1</v>
      </c>
      <c r="GI84" s="2">
        <v>-2</v>
      </c>
      <c r="GJ84" s="2">
        <v>0</v>
      </c>
      <c r="GK84" s="2">
        <f>ROUND(R84*(R12)/100,0)</f>
        <v>0</v>
      </c>
      <c r="GL84" s="2">
        <f t="shared" si="85"/>
        <v>0</v>
      </c>
      <c r="GM84" s="2">
        <f t="shared" si="86"/>
        <v>0</v>
      </c>
      <c r="GN84" s="2">
        <f t="shared" si="87"/>
        <v>0</v>
      </c>
      <c r="GO84" s="2">
        <f t="shared" si="88"/>
        <v>0</v>
      </c>
      <c r="GP84" s="2">
        <f t="shared" si="89"/>
        <v>0</v>
      </c>
      <c r="GQ84" s="2"/>
      <c r="GR84" s="2">
        <v>0</v>
      </c>
      <c r="GS84" s="2">
        <v>3</v>
      </c>
      <c r="GT84" s="2">
        <v>0</v>
      </c>
      <c r="GU84" s="2" t="s">
        <v>6</v>
      </c>
      <c r="GV84" s="2">
        <f t="shared" si="90"/>
        <v>0</v>
      </c>
      <c r="GW84" s="2">
        <v>1</v>
      </c>
      <c r="GX84" s="2">
        <f t="shared" si="91"/>
        <v>0</v>
      </c>
      <c r="GY84" s="2"/>
      <c r="GZ84" s="2"/>
      <c r="HA84" s="2">
        <v>0</v>
      </c>
      <c r="HB84" s="2">
        <v>0</v>
      </c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>
        <v>0</v>
      </c>
      <c r="IL84" s="2"/>
      <c r="IM84" s="2"/>
      <c r="IN84" s="2"/>
      <c r="IO84" s="2"/>
      <c r="IP84" s="2"/>
      <c r="IQ84" s="2"/>
      <c r="IR84" s="2"/>
      <c r="IS84" s="2"/>
      <c r="IT84" s="2"/>
      <c r="IU84" s="2"/>
    </row>
    <row r="85" spans="1:255" x14ac:dyDescent="0.2">
      <c r="A85">
        <v>18</v>
      </c>
      <c r="B85">
        <v>1</v>
      </c>
      <c r="C85">
        <v>119</v>
      </c>
      <c r="E85" t="s">
        <v>135</v>
      </c>
      <c r="F85" t="s">
        <v>73</v>
      </c>
      <c r="G85" t="s">
        <v>74</v>
      </c>
      <c r="H85" t="s">
        <v>58</v>
      </c>
      <c r="I85">
        <f>I69*J85</f>
        <v>0</v>
      </c>
      <c r="J85">
        <v>0</v>
      </c>
      <c r="O85">
        <f t="shared" si="59"/>
        <v>0</v>
      </c>
      <c r="P85">
        <f t="shared" si="60"/>
        <v>0</v>
      </c>
      <c r="Q85">
        <f t="shared" si="61"/>
        <v>0</v>
      </c>
      <c r="R85">
        <f t="shared" si="62"/>
        <v>0</v>
      </c>
      <c r="S85">
        <f t="shared" si="63"/>
        <v>0</v>
      </c>
      <c r="T85">
        <f t="shared" si="64"/>
        <v>0</v>
      </c>
      <c r="U85">
        <f t="shared" si="65"/>
        <v>0</v>
      </c>
      <c r="V85">
        <f t="shared" si="66"/>
        <v>0</v>
      </c>
      <c r="W85">
        <f t="shared" si="67"/>
        <v>0</v>
      </c>
      <c r="X85">
        <f t="shared" si="68"/>
        <v>0</v>
      </c>
      <c r="Y85">
        <f t="shared" si="69"/>
        <v>0</v>
      </c>
      <c r="AA85">
        <v>34645224</v>
      </c>
      <c r="AB85">
        <f t="shared" si="70"/>
        <v>1.82</v>
      </c>
      <c r="AC85">
        <f t="shared" si="92"/>
        <v>1.82</v>
      </c>
      <c r="AD85">
        <f t="shared" si="93"/>
        <v>0</v>
      </c>
      <c r="AE85">
        <f t="shared" si="94"/>
        <v>0</v>
      </c>
      <c r="AF85">
        <f t="shared" si="95"/>
        <v>0</v>
      </c>
      <c r="AG85">
        <f t="shared" si="71"/>
        <v>0</v>
      </c>
      <c r="AH85">
        <f t="shared" si="96"/>
        <v>0</v>
      </c>
      <c r="AI85">
        <f t="shared" si="97"/>
        <v>0</v>
      </c>
      <c r="AJ85">
        <f t="shared" si="72"/>
        <v>0</v>
      </c>
      <c r="AK85">
        <v>1.82</v>
      </c>
      <c r="AL85">
        <v>1.82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1</v>
      </c>
      <c r="AW85">
        <v>1</v>
      </c>
      <c r="AZ85">
        <v>1</v>
      </c>
      <c r="BA85">
        <v>1</v>
      </c>
      <c r="BB85">
        <v>1</v>
      </c>
      <c r="BC85">
        <v>7.5</v>
      </c>
      <c r="BD85" t="s">
        <v>6</v>
      </c>
      <c r="BE85" t="s">
        <v>6</v>
      </c>
      <c r="BF85" t="s">
        <v>6</v>
      </c>
      <c r="BG85" t="s">
        <v>6</v>
      </c>
      <c r="BH85">
        <v>3</v>
      </c>
      <c r="BI85">
        <v>1</v>
      </c>
      <c r="BJ85" t="s">
        <v>75</v>
      </c>
      <c r="BM85">
        <v>500001</v>
      </c>
      <c r="BN85">
        <v>0</v>
      </c>
      <c r="BO85" t="s">
        <v>6</v>
      </c>
      <c r="BP85">
        <v>0</v>
      </c>
      <c r="BQ85">
        <v>20</v>
      </c>
      <c r="BR85">
        <v>0</v>
      </c>
      <c r="BS85">
        <v>1</v>
      </c>
      <c r="BT85">
        <v>1</v>
      </c>
      <c r="BU85">
        <v>1</v>
      </c>
      <c r="BV85">
        <v>1</v>
      </c>
      <c r="BW85">
        <v>1</v>
      </c>
      <c r="BX85">
        <v>1</v>
      </c>
      <c r="BY85" t="s">
        <v>6</v>
      </c>
      <c r="BZ85">
        <v>0</v>
      </c>
      <c r="CA85">
        <v>0</v>
      </c>
      <c r="CF85">
        <v>0</v>
      </c>
      <c r="CG85">
        <v>0</v>
      </c>
      <c r="CM85">
        <v>0</v>
      </c>
      <c r="CN85" t="s">
        <v>6</v>
      </c>
      <c r="CO85">
        <v>0</v>
      </c>
      <c r="CP85">
        <f t="shared" si="73"/>
        <v>0</v>
      </c>
      <c r="CQ85">
        <f t="shared" si="74"/>
        <v>13.65</v>
      </c>
      <c r="CR85">
        <f t="shared" si="75"/>
        <v>0</v>
      </c>
      <c r="CS85">
        <f t="shared" si="76"/>
        <v>0</v>
      </c>
      <c r="CT85">
        <f t="shared" si="77"/>
        <v>0</v>
      </c>
      <c r="CU85">
        <f t="shared" si="78"/>
        <v>0</v>
      </c>
      <c r="CV85">
        <f t="shared" si="79"/>
        <v>0</v>
      </c>
      <c r="CW85">
        <f t="shared" si="80"/>
        <v>0</v>
      </c>
      <c r="CX85">
        <f t="shared" si="81"/>
        <v>0</v>
      </c>
      <c r="CY85">
        <f t="shared" si="82"/>
        <v>0</v>
      </c>
      <c r="CZ85">
        <f t="shared" si="83"/>
        <v>0</v>
      </c>
      <c r="DC85" t="s">
        <v>6</v>
      </c>
      <c r="DD85" t="s">
        <v>6</v>
      </c>
      <c r="DE85" t="s">
        <v>6</v>
      </c>
      <c r="DF85" t="s">
        <v>6</v>
      </c>
      <c r="DG85" t="s">
        <v>6</v>
      </c>
      <c r="DH85" t="s">
        <v>6</v>
      </c>
      <c r="DI85" t="s">
        <v>6</v>
      </c>
      <c r="DJ85" t="s">
        <v>6</v>
      </c>
      <c r="DK85" t="s">
        <v>6</v>
      </c>
      <c r="DL85" t="s">
        <v>6</v>
      </c>
      <c r="DM85" t="s">
        <v>6</v>
      </c>
      <c r="DN85">
        <v>0</v>
      </c>
      <c r="DO85">
        <v>0</v>
      </c>
      <c r="DP85">
        <v>1</v>
      </c>
      <c r="DQ85">
        <v>1</v>
      </c>
      <c r="DU85">
        <v>1009</v>
      </c>
      <c r="DV85" t="s">
        <v>58</v>
      </c>
      <c r="DW85" t="s">
        <v>58</v>
      </c>
      <c r="DX85">
        <v>1</v>
      </c>
      <c r="EE85">
        <v>32653291</v>
      </c>
      <c r="EF85">
        <v>20</v>
      </c>
      <c r="EG85" t="s">
        <v>60</v>
      </c>
      <c r="EH85">
        <v>0</v>
      </c>
      <c r="EI85" t="s">
        <v>6</v>
      </c>
      <c r="EJ85">
        <v>1</v>
      </c>
      <c r="EK85">
        <v>500001</v>
      </c>
      <c r="EL85" t="s">
        <v>61</v>
      </c>
      <c r="EM85" t="s">
        <v>62</v>
      </c>
      <c r="EO85" t="s">
        <v>6</v>
      </c>
      <c r="EQ85">
        <v>0</v>
      </c>
      <c r="ER85">
        <v>1.82</v>
      </c>
      <c r="ES85">
        <v>1.82</v>
      </c>
      <c r="ET85">
        <v>0</v>
      </c>
      <c r="EU85">
        <v>0</v>
      </c>
      <c r="EV85">
        <v>0</v>
      </c>
      <c r="EW85">
        <v>0</v>
      </c>
      <c r="EX85">
        <v>0</v>
      </c>
      <c r="FQ85">
        <v>0</v>
      </c>
      <c r="FR85">
        <f t="shared" si="84"/>
        <v>0</v>
      </c>
      <c r="FS85">
        <v>0</v>
      </c>
      <c r="FX85">
        <v>0</v>
      </c>
      <c r="FY85">
        <v>0</v>
      </c>
      <c r="GA85" t="s">
        <v>6</v>
      </c>
      <c r="GD85">
        <v>0</v>
      </c>
      <c r="GF85">
        <v>813963326</v>
      </c>
      <c r="GG85">
        <v>2</v>
      </c>
      <c r="GH85">
        <v>1</v>
      </c>
      <c r="GI85">
        <v>4</v>
      </c>
      <c r="GJ85">
        <v>0</v>
      </c>
      <c r="GK85">
        <f>ROUND(R85*(S12)/100,0)</f>
        <v>0</v>
      </c>
      <c r="GL85">
        <f t="shared" si="85"/>
        <v>0</v>
      </c>
      <c r="GM85">
        <f t="shared" si="86"/>
        <v>0</v>
      </c>
      <c r="GN85">
        <f t="shared" si="87"/>
        <v>0</v>
      </c>
      <c r="GO85">
        <f t="shared" si="88"/>
        <v>0</v>
      </c>
      <c r="GP85">
        <f t="shared" si="89"/>
        <v>0</v>
      </c>
      <c r="GR85">
        <v>0</v>
      </c>
      <c r="GS85">
        <v>3</v>
      </c>
      <c r="GT85">
        <v>0</v>
      </c>
      <c r="GU85" t="s">
        <v>6</v>
      </c>
      <c r="GV85">
        <f t="shared" si="90"/>
        <v>0</v>
      </c>
      <c r="GW85">
        <v>1</v>
      </c>
      <c r="GX85">
        <f t="shared" si="91"/>
        <v>0</v>
      </c>
      <c r="HA85">
        <v>0</v>
      </c>
      <c r="HB85">
        <v>0</v>
      </c>
      <c r="IK85">
        <v>0</v>
      </c>
    </row>
    <row r="86" spans="1:255" x14ac:dyDescent="0.2">
      <c r="A86" s="2">
        <v>18</v>
      </c>
      <c r="B86" s="2">
        <v>1</v>
      </c>
      <c r="C86" s="2">
        <v>101</v>
      </c>
      <c r="D86" s="2"/>
      <c r="E86" s="2" t="s">
        <v>136</v>
      </c>
      <c r="F86" s="2" t="s">
        <v>77</v>
      </c>
      <c r="G86" s="2" t="s">
        <v>137</v>
      </c>
      <c r="H86" s="2" t="s">
        <v>79</v>
      </c>
      <c r="I86" s="2">
        <f>I68*J86</f>
        <v>0</v>
      </c>
      <c r="J86" s="2">
        <v>0</v>
      </c>
      <c r="K86" s="2"/>
      <c r="L86" s="2"/>
      <c r="M86" s="2"/>
      <c r="N86" s="2"/>
      <c r="O86" s="2">
        <f t="shared" si="59"/>
        <v>0</v>
      </c>
      <c r="P86" s="2">
        <f t="shared" si="60"/>
        <v>0</v>
      </c>
      <c r="Q86" s="2">
        <f t="shared" si="61"/>
        <v>0</v>
      </c>
      <c r="R86" s="2">
        <f t="shared" si="62"/>
        <v>0</v>
      </c>
      <c r="S86" s="2">
        <f t="shared" si="63"/>
        <v>0</v>
      </c>
      <c r="T86" s="2">
        <f t="shared" si="64"/>
        <v>0</v>
      </c>
      <c r="U86" s="2">
        <f t="shared" si="65"/>
        <v>0</v>
      </c>
      <c r="V86" s="2">
        <f t="shared" si="66"/>
        <v>0</v>
      </c>
      <c r="W86" s="2">
        <f t="shared" si="67"/>
        <v>0</v>
      </c>
      <c r="X86" s="2">
        <f t="shared" si="68"/>
        <v>0</v>
      </c>
      <c r="Y86" s="2">
        <f t="shared" si="69"/>
        <v>0</v>
      </c>
      <c r="Z86" s="2"/>
      <c r="AA86" s="2">
        <v>34645223</v>
      </c>
      <c r="AB86" s="2">
        <f t="shared" si="70"/>
        <v>3358.74</v>
      </c>
      <c r="AC86" s="2">
        <f t="shared" si="92"/>
        <v>3358.74</v>
      </c>
      <c r="AD86" s="2">
        <f t="shared" si="93"/>
        <v>0</v>
      </c>
      <c r="AE86" s="2">
        <f t="shared" si="94"/>
        <v>0</v>
      </c>
      <c r="AF86" s="2">
        <f t="shared" si="95"/>
        <v>0</v>
      </c>
      <c r="AG86" s="2">
        <f t="shared" si="71"/>
        <v>0</v>
      </c>
      <c r="AH86" s="2">
        <f t="shared" si="96"/>
        <v>0</v>
      </c>
      <c r="AI86" s="2">
        <f t="shared" si="97"/>
        <v>0</v>
      </c>
      <c r="AJ86" s="2">
        <f t="shared" si="72"/>
        <v>0</v>
      </c>
      <c r="AK86" s="2">
        <v>3358.74</v>
      </c>
      <c r="AL86" s="2">
        <v>3358.74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1</v>
      </c>
      <c r="AW86" s="2">
        <v>1</v>
      </c>
      <c r="AX86" s="2"/>
      <c r="AY86" s="2"/>
      <c r="AZ86" s="2">
        <v>1</v>
      </c>
      <c r="BA86" s="2">
        <v>1</v>
      </c>
      <c r="BB86" s="2">
        <v>1</v>
      </c>
      <c r="BC86" s="2">
        <v>1</v>
      </c>
      <c r="BD86" s="2" t="s">
        <v>6</v>
      </c>
      <c r="BE86" s="2" t="s">
        <v>6</v>
      </c>
      <c r="BF86" s="2" t="s">
        <v>6</v>
      </c>
      <c r="BG86" s="2" t="s">
        <v>6</v>
      </c>
      <c r="BH86" s="2">
        <v>3</v>
      </c>
      <c r="BI86" s="2">
        <v>1</v>
      </c>
      <c r="BJ86" s="2" t="s">
        <v>80</v>
      </c>
      <c r="BK86" s="2"/>
      <c r="BL86" s="2"/>
      <c r="BM86" s="2">
        <v>500001</v>
      </c>
      <c r="BN86" s="2">
        <v>0</v>
      </c>
      <c r="BO86" s="2" t="s">
        <v>6</v>
      </c>
      <c r="BP86" s="2">
        <v>0</v>
      </c>
      <c r="BQ86" s="2">
        <v>20</v>
      </c>
      <c r="BR86" s="2">
        <v>0</v>
      </c>
      <c r="BS86" s="2">
        <v>1</v>
      </c>
      <c r="BT86" s="2">
        <v>1</v>
      </c>
      <c r="BU86" s="2">
        <v>1</v>
      </c>
      <c r="BV86" s="2">
        <v>1</v>
      </c>
      <c r="BW86" s="2">
        <v>1</v>
      </c>
      <c r="BX86" s="2">
        <v>1</v>
      </c>
      <c r="BY86" s="2" t="s">
        <v>6</v>
      </c>
      <c r="BZ86" s="2">
        <v>0</v>
      </c>
      <c r="CA86" s="2">
        <v>0</v>
      </c>
      <c r="CB86" s="2"/>
      <c r="CC86" s="2"/>
      <c r="CD86" s="2"/>
      <c r="CE86" s="2"/>
      <c r="CF86" s="2">
        <v>0</v>
      </c>
      <c r="CG86" s="2">
        <v>0</v>
      </c>
      <c r="CH86" s="2"/>
      <c r="CI86" s="2"/>
      <c r="CJ86" s="2"/>
      <c r="CK86" s="2"/>
      <c r="CL86" s="2"/>
      <c r="CM86" s="2">
        <v>0</v>
      </c>
      <c r="CN86" s="2" t="s">
        <v>6</v>
      </c>
      <c r="CO86" s="2">
        <v>0</v>
      </c>
      <c r="CP86" s="2">
        <f t="shared" si="73"/>
        <v>0</v>
      </c>
      <c r="CQ86" s="2">
        <f t="shared" si="74"/>
        <v>3358.74</v>
      </c>
      <c r="CR86" s="2">
        <f t="shared" si="75"/>
        <v>0</v>
      </c>
      <c r="CS86" s="2">
        <f t="shared" si="76"/>
        <v>0</v>
      </c>
      <c r="CT86" s="2">
        <f t="shared" si="77"/>
        <v>0</v>
      </c>
      <c r="CU86" s="2">
        <f t="shared" si="78"/>
        <v>0</v>
      </c>
      <c r="CV86" s="2">
        <f t="shared" si="79"/>
        <v>0</v>
      </c>
      <c r="CW86" s="2">
        <f t="shared" si="80"/>
        <v>0</v>
      </c>
      <c r="CX86" s="2">
        <f t="shared" si="81"/>
        <v>0</v>
      </c>
      <c r="CY86" s="2">
        <f t="shared" si="82"/>
        <v>0</v>
      </c>
      <c r="CZ86" s="2">
        <f t="shared" si="83"/>
        <v>0</v>
      </c>
      <c r="DA86" s="2"/>
      <c r="DB86" s="2"/>
      <c r="DC86" s="2" t="s">
        <v>6</v>
      </c>
      <c r="DD86" s="2" t="s">
        <v>6</v>
      </c>
      <c r="DE86" s="2" t="s">
        <v>6</v>
      </c>
      <c r="DF86" s="2" t="s">
        <v>6</v>
      </c>
      <c r="DG86" s="2" t="s">
        <v>6</v>
      </c>
      <c r="DH86" s="2" t="s">
        <v>6</v>
      </c>
      <c r="DI86" s="2" t="s">
        <v>6</v>
      </c>
      <c r="DJ86" s="2" t="s">
        <v>6</v>
      </c>
      <c r="DK86" s="2" t="s">
        <v>6</v>
      </c>
      <c r="DL86" s="2" t="s">
        <v>6</v>
      </c>
      <c r="DM86" s="2" t="s">
        <v>6</v>
      </c>
      <c r="DN86" s="2">
        <v>0</v>
      </c>
      <c r="DO86" s="2">
        <v>0</v>
      </c>
      <c r="DP86" s="2">
        <v>1</v>
      </c>
      <c r="DQ86" s="2">
        <v>1</v>
      </c>
      <c r="DR86" s="2"/>
      <c r="DS86" s="2"/>
      <c r="DT86" s="2"/>
      <c r="DU86" s="2">
        <v>1010</v>
      </c>
      <c r="DV86" s="2" t="s">
        <v>79</v>
      </c>
      <c r="DW86" s="2" t="s">
        <v>79</v>
      </c>
      <c r="DX86" s="2">
        <v>1</v>
      </c>
      <c r="DY86" s="2"/>
      <c r="DZ86" s="2"/>
      <c r="EA86" s="2"/>
      <c r="EB86" s="2"/>
      <c r="EC86" s="2"/>
      <c r="ED86" s="2"/>
      <c r="EE86" s="2">
        <v>32653291</v>
      </c>
      <c r="EF86" s="2">
        <v>20</v>
      </c>
      <c r="EG86" s="2" t="s">
        <v>60</v>
      </c>
      <c r="EH86" s="2">
        <v>0</v>
      </c>
      <c r="EI86" s="2" t="s">
        <v>6</v>
      </c>
      <c r="EJ86" s="2">
        <v>1</v>
      </c>
      <c r="EK86" s="2">
        <v>500001</v>
      </c>
      <c r="EL86" s="2" t="s">
        <v>61</v>
      </c>
      <c r="EM86" s="2" t="s">
        <v>62</v>
      </c>
      <c r="EN86" s="2"/>
      <c r="EO86" s="2" t="s">
        <v>6</v>
      </c>
      <c r="EP86" s="2"/>
      <c r="EQ86" s="2">
        <v>0</v>
      </c>
      <c r="ER86" s="2">
        <v>3358.74</v>
      </c>
      <c r="ES86" s="2">
        <v>3358.74</v>
      </c>
      <c r="ET86" s="2">
        <v>0</v>
      </c>
      <c r="EU86" s="2">
        <v>0</v>
      </c>
      <c r="EV86" s="2">
        <v>0</v>
      </c>
      <c r="EW86" s="2">
        <v>0</v>
      </c>
      <c r="EX86" s="2">
        <v>0</v>
      </c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>
        <v>0</v>
      </c>
      <c r="FR86" s="2">
        <f t="shared" si="84"/>
        <v>0</v>
      </c>
      <c r="FS86" s="2">
        <v>0</v>
      </c>
      <c r="FT86" s="2"/>
      <c r="FU86" s="2"/>
      <c r="FV86" s="2"/>
      <c r="FW86" s="2"/>
      <c r="FX86" s="2">
        <v>0</v>
      </c>
      <c r="FY86" s="2">
        <v>0</v>
      </c>
      <c r="FZ86" s="2"/>
      <c r="GA86" s="2" t="s">
        <v>6</v>
      </c>
      <c r="GB86" s="2"/>
      <c r="GC86" s="2"/>
      <c r="GD86" s="2">
        <v>0</v>
      </c>
      <c r="GE86" s="2"/>
      <c r="GF86" s="2">
        <v>139708595</v>
      </c>
      <c r="GG86" s="2">
        <v>2</v>
      </c>
      <c r="GH86" s="2">
        <v>1</v>
      </c>
      <c r="GI86" s="2">
        <v>-2</v>
      </c>
      <c r="GJ86" s="2">
        <v>0</v>
      </c>
      <c r="GK86" s="2">
        <f>ROUND(R86*(R12)/100,0)</f>
        <v>0</v>
      </c>
      <c r="GL86" s="2">
        <f t="shared" si="85"/>
        <v>0</v>
      </c>
      <c r="GM86" s="2">
        <f t="shared" si="86"/>
        <v>0</v>
      </c>
      <c r="GN86" s="2">
        <f t="shared" si="87"/>
        <v>0</v>
      </c>
      <c r="GO86" s="2">
        <f t="shared" si="88"/>
        <v>0</v>
      </c>
      <c r="GP86" s="2">
        <f t="shared" si="89"/>
        <v>0</v>
      </c>
      <c r="GQ86" s="2"/>
      <c r="GR86" s="2">
        <v>0</v>
      </c>
      <c r="GS86" s="2">
        <v>3</v>
      </c>
      <c r="GT86" s="2">
        <v>0</v>
      </c>
      <c r="GU86" s="2" t="s">
        <v>6</v>
      </c>
      <c r="GV86" s="2">
        <f t="shared" si="90"/>
        <v>0</v>
      </c>
      <c r="GW86" s="2">
        <v>1</v>
      </c>
      <c r="GX86" s="2">
        <f t="shared" si="91"/>
        <v>0</v>
      </c>
      <c r="GY86" s="2"/>
      <c r="GZ86" s="2"/>
      <c r="HA86" s="2">
        <v>0</v>
      </c>
      <c r="HB86" s="2">
        <v>0</v>
      </c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>
        <v>0</v>
      </c>
      <c r="IL86" s="2"/>
      <c r="IM86" s="2"/>
      <c r="IN86" s="2"/>
      <c r="IO86" s="2"/>
      <c r="IP86" s="2"/>
      <c r="IQ86" s="2"/>
      <c r="IR86" s="2"/>
      <c r="IS86" s="2"/>
      <c r="IT86" s="2"/>
      <c r="IU86" s="2"/>
    </row>
    <row r="87" spans="1:255" x14ac:dyDescent="0.2">
      <c r="A87">
        <v>18</v>
      </c>
      <c r="B87">
        <v>1</v>
      </c>
      <c r="C87">
        <v>120</v>
      </c>
      <c r="E87" t="s">
        <v>136</v>
      </c>
      <c r="F87" t="s">
        <v>77</v>
      </c>
      <c r="G87" t="s">
        <v>137</v>
      </c>
      <c r="H87" t="s">
        <v>79</v>
      </c>
      <c r="I87">
        <f>I69*J87</f>
        <v>0</v>
      </c>
      <c r="J87">
        <v>0</v>
      </c>
      <c r="O87">
        <f t="shared" si="59"/>
        <v>0</v>
      </c>
      <c r="P87">
        <f t="shared" si="60"/>
        <v>0</v>
      </c>
      <c r="Q87">
        <f t="shared" si="61"/>
        <v>0</v>
      </c>
      <c r="R87">
        <f t="shared" si="62"/>
        <v>0</v>
      </c>
      <c r="S87">
        <f t="shared" si="63"/>
        <v>0</v>
      </c>
      <c r="T87">
        <f t="shared" si="64"/>
        <v>0</v>
      </c>
      <c r="U87">
        <f t="shared" si="65"/>
        <v>0</v>
      </c>
      <c r="V87">
        <f t="shared" si="66"/>
        <v>0</v>
      </c>
      <c r="W87">
        <f t="shared" si="67"/>
        <v>0</v>
      </c>
      <c r="X87">
        <f t="shared" si="68"/>
        <v>0</v>
      </c>
      <c r="Y87">
        <f t="shared" si="69"/>
        <v>0</v>
      </c>
      <c r="AA87">
        <v>34645224</v>
      </c>
      <c r="AB87">
        <f t="shared" si="70"/>
        <v>3358.74</v>
      </c>
      <c r="AC87">
        <f t="shared" si="92"/>
        <v>3358.74</v>
      </c>
      <c r="AD87">
        <f t="shared" si="93"/>
        <v>0</v>
      </c>
      <c r="AE87">
        <f t="shared" si="94"/>
        <v>0</v>
      </c>
      <c r="AF87">
        <f t="shared" si="95"/>
        <v>0</v>
      </c>
      <c r="AG87">
        <f t="shared" si="71"/>
        <v>0</v>
      </c>
      <c r="AH87">
        <f t="shared" si="96"/>
        <v>0</v>
      </c>
      <c r="AI87">
        <f t="shared" si="97"/>
        <v>0</v>
      </c>
      <c r="AJ87">
        <f t="shared" si="72"/>
        <v>0</v>
      </c>
      <c r="AK87">
        <v>3358.74</v>
      </c>
      <c r="AL87">
        <v>3358.74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1</v>
      </c>
      <c r="AW87">
        <v>1</v>
      </c>
      <c r="AZ87">
        <v>1</v>
      </c>
      <c r="BA87">
        <v>1</v>
      </c>
      <c r="BB87">
        <v>1</v>
      </c>
      <c r="BC87">
        <v>7.5</v>
      </c>
      <c r="BD87" t="s">
        <v>6</v>
      </c>
      <c r="BE87" t="s">
        <v>6</v>
      </c>
      <c r="BF87" t="s">
        <v>6</v>
      </c>
      <c r="BG87" t="s">
        <v>6</v>
      </c>
      <c r="BH87">
        <v>3</v>
      </c>
      <c r="BI87">
        <v>1</v>
      </c>
      <c r="BJ87" t="s">
        <v>80</v>
      </c>
      <c r="BM87">
        <v>500001</v>
      </c>
      <c r="BN87">
        <v>0</v>
      </c>
      <c r="BO87" t="s">
        <v>6</v>
      </c>
      <c r="BP87">
        <v>0</v>
      </c>
      <c r="BQ87">
        <v>20</v>
      </c>
      <c r="BR87">
        <v>0</v>
      </c>
      <c r="BS87">
        <v>1</v>
      </c>
      <c r="BT87">
        <v>1</v>
      </c>
      <c r="BU87">
        <v>1</v>
      </c>
      <c r="BV87">
        <v>1</v>
      </c>
      <c r="BW87">
        <v>1</v>
      </c>
      <c r="BX87">
        <v>1</v>
      </c>
      <c r="BY87" t="s">
        <v>6</v>
      </c>
      <c r="BZ87">
        <v>0</v>
      </c>
      <c r="CA87">
        <v>0</v>
      </c>
      <c r="CF87">
        <v>0</v>
      </c>
      <c r="CG87">
        <v>0</v>
      </c>
      <c r="CM87">
        <v>0</v>
      </c>
      <c r="CN87" t="s">
        <v>6</v>
      </c>
      <c r="CO87">
        <v>0</v>
      </c>
      <c r="CP87">
        <f t="shared" si="73"/>
        <v>0</v>
      </c>
      <c r="CQ87">
        <f t="shared" si="74"/>
        <v>25190.55</v>
      </c>
      <c r="CR87">
        <f t="shared" si="75"/>
        <v>0</v>
      </c>
      <c r="CS87">
        <f t="shared" si="76"/>
        <v>0</v>
      </c>
      <c r="CT87">
        <f t="shared" si="77"/>
        <v>0</v>
      </c>
      <c r="CU87">
        <f t="shared" si="78"/>
        <v>0</v>
      </c>
      <c r="CV87">
        <f t="shared" si="79"/>
        <v>0</v>
      </c>
      <c r="CW87">
        <f t="shared" si="80"/>
        <v>0</v>
      </c>
      <c r="CX87">
        <f t="shared" si="81"/>
        <v>0</v>
      </c>
      <c r="CY87">
        <f t="shared" si="82"/>
        <v>0</v>
      </c>
      <c r="CZ87">
        <f t="shared" si="83"/>
        <v>0</v>
      </c>
      <c r="DC87" t="s">
        <v>6</v>
      </c>
      <c r="DD87" t="s">
        <v>6</v>
      </c>
      <c r="DE87" t="s">
        <v>6</v>
      </c>
      <c r="DF87" t="s">
        <v>6</v>
      </c>
      <c r="DG87" t="s">
        <v>6</v>
      </c>
      <c r="DH87" t="s">
        <v>6</v>
      </c>
      <c r="DI87" t="s">
        <v>6</v>
      </c>
      <c r="DJ87" t="s">
        <v>6</v>
      </c>
      <c r="DK87" t="s">
        <v>6</v>
      </c>
      <c r="DL87" t="s">
        <v>6</v>
      </c>
      <c r="DM87" t="s">
        <v>6</v>
      </c>
      <c r="DN87">
        <v>0</v>
      </c>
      <c r="DO87">
        <v>0</v>
      </c>
      <c r="DP87">
        <v>1</v>
      </c>
      <c r="DQ87">
        <v>1</v>
      </c>
      <c r="DU87">
        <v>1010</v>
      </c>
      <c r="DV87" t="s">
        <v>79</v>
      </c>
      <c r="DW87" t="s">
        <v>79</v>
      </c>
      <c r="DX87">
        <v>1</v>
      </c>
      <c r="EE87">
        <v>32653291</v>
      </c>
      <c r="EF87">
        <v>20</v>
      </c>
      <c r="EG87" t="s">
        <v>60</v>
      </c>
      <c r="EH87">
        <v>0</v>
      </c>
      <c r="EI87" t="s">
        <v>6</v>
      </c>
      <c r="EJ87">
        <v>1</v>
      </c>
      <c r="EK87">
        <v>500001</v>
      </c>
      <c r="EL87" t="s">
        <v>61</v>
      </c>
      <c r="EM87" t="s">
        <v>62</v>
      </c>
      <c r="EO87" t="s">
        <v>6</v>
      </c>
      <c r="EQ87">
        <v>0</v>
      </c>
      <c r="ER87">
        <v>3358.74</v>
      </c>
      <c r="ES87">
        <v>3358.74</v>
      </c>
      <c r="ET87">
        <v>0</v>
      </c>
      <c r="EU87">
        <v>0</v>
      </c>
      <c r="EV87">
        <v>0</v>
      </c>
      <c r="EW87">
        <v>0</v>
      </c>
      <c r="EX87">
        <v>0</v>
      </c>
      <c r="FQ87">
        <v>0</v>
      </c>
      <c r="FR87">
        <f t="shared" si="84"/>
        <v>0</v>
      </c>
      <c r="FS87">
        <v>0</v>
      </c>
      <c r="FX87">
        <v>0</v>
      </c>
      <c r="FY87">
        <v>0</v>
      </c>
      <c r="GA87" t="s">
        <v>6</v>
      </c>
      <c r="GD87">
        <v>0</v>
      </c>
      <c r="GF87">
        <v>139708595</v>
      </c>
      <c r="GG87">
        <v>2</v>
      </c>
      <c r="GH87">
        <v>1</v>
      </c>
      <c r="GI87">
        <v>4</v>
      </c>
      <c r="GJ87">
        <v>0</v>
      </c>
      <c r="GK87">
        <f>ROUND(R87*(S12)/100,0)</f>
        <v>0</v>
      </c>
      <c r="GL87">
        <f t="shared" si="85"/>
        <v>0</v>
      </c>
      <c r="GM87">
        <f t="shared" si="86"/>
        <v>0</v>
      </c>
      <c r="GN87">
        <f t="shared" si="87"/>
        <v>0</v>
      </c>
      <c r="GO87">
        <f t="shared" si="88"/>
        <v>0</v>
      </c>
      <c r="GP87">
        <f t="shared" si="89"/>
        <v>0</v>
      </c>
      <c r="GR87">
        <v>0</v>
      </c>
      <c r="GS87">
        <v>3</v>
      </c>
      <c r="GT87">
        <v>0</v>
      </c>
      <c r="GU87" t="s">
        <v>6</v>
      </c>
      <c r="GV87">
        <f t="shared" si="90"/>
        <v>0</v>
      </c>
      <c r="GW87">
        <v>1</v>
      </c>
      <c r="GX87">
        <f t="shared" si="91"/>
        <v>0</v>
      </c>
      <c r="HA87">
        <v>0</v>
      </c>
      <c r="HB87">
        <v>0</v>
      </c>
      <c r="IK87">
        <v>0</v>
      </c>
    </row>
    <row r="88" spans="1:255" x14ac:dyDescent="0.2">
      <c r="A88" s="2">
        <v>18</v>
      </c>
      <c r="B88" s="2">
        <v>1</v>
      </c>
      <c r="C88" s="2">
        <v>102</v>
      </c>
      <c r="D88" s="2"/>
      <c r="E88" s="2" t="s">
        <v>138</v>
      </c>
      <c r="F88" s="2" t="s">
        <v>139</v>
      </c>
      <c r="G88" s="2" t="s">
        <v>140</v>
      </c>
      <c r="H88" s="2" t="s">
        <v>58</v>
      </c>
      <c r="I88" s="2">
        <f>I68*J88</f>
        <v>0</v>
      </c>
      <c r="J88" s="2">
        <v>0</v>
      </c>
      <c r="K88" s="2"/>
      <c r="L88" s="2"/>
      <c r="M88" s="2"/>
      <c r="N88" s="2"/>
      <c r="O88" s="2">
        <f t="shared" ref="O88:O119" si="98">ROUND(CP88,0)</f>
        <v>0</v>
      </c>
      <c r="P88" s="2">
        <f t="shared" ref="P88:P119" si="99">ROUND(CQ88*I88,0)</f>
        <v>0</v>
      </c>
      <c r="Q88" s="2">
        <f t="shared" ref="Q88:Q119" si="100">ROUND(CR88*I88,0)</f>
        <v>0</v>
      </c>
      <c r="R88" s="2">
        <f t="shared" ref="R88:R119" si="101">ROUND(CS88*I88,0)</f>
        <v>0</v>
      </c>
      <c r="S88" s="2">
        <f t="shared" ref="S88:S119" si="102">ROUND(CT88*I88,0)</f>
        <v>0</v>
      </c>
      <c r="T88" s="2">
        <f t="shared" ref="T88:T119" si="103">ROUND(CU88*I88,0)</f>
        <v>0</v>
      </c>
      <c r="U88" s="2">
        <f t="shared" ref="U88:U119" si="104">CV88*I88</f>
        <v>0</v>
      </c>
      <c r="V88" s="2">
        <f t="shared" ref="V88:V119" si="105">CW88*I88</f>
        <v>0</v>
      </c>
      <c r="W88" s="2">
        <f t="shared" ref="W88:W119" si="106">ROUND(CX88*I88,0)</f>
        <v>0</v>
      </c>
      <c r="X88" s="2">
        <f t="shared" ref="X88:X119" si="107">ROUND(CY88,0)</f>
        <v>0</v>
      </c>
      <c r="Y88" s="2">
        <f t="shared" ref="Y88:Y119" si="108">ROUND(CZ88,0)</f>
        <v>0</v>
      </c>
      <c r="Z88" s="2"/>
      <c r="AA88" s="2">
        <v>34645223</v>
      </c>
      <c r="AB88" s="2">
        <f t="shared" ref="AB88:AB119" si="109">ROUND((AC88+AD88+AF88),2)</f>
        <v>0</v>
      </c>
      <c r="AC88" s="2">
        <f t="shared" si="92"/>
        <v>0</v>
      </c>
      <c r="AD88" s="2">
        <f t="shared" si="93"/>
        <v>0</v>
      </c>
      <c r="AE88" s="2">
        <f t="shared" si="94"/>
        <v>0</v>
      </c>
      <c r="AF88" s="2">
        <f t="shared" si="95"/>
        <v>0</v>
      </c>
      <c r="AG88" s="2">
        <f t="shared" ref="AG88:AG119" si="110">ROUND((AP88),2)</f>
        <v>0</v>
      </c>
      <c r="AH88" s="2">
        <f t="shared" si="96"/>
        <v>0</v>
      </c>
      <c r="AI88" s="2">
        <f t="shared" si="97"/>
        <v>0</v>
      </c>
      <c r="AJ88" s="2">
        <f t="shared" ref="AJ88:AJ119" si="111">ROUND((AS88),2)</f>
        <v>0</v>
      </c>
      <c r="AK88" s="2">
        <v>0</v>
      </c>
      <c r="AL88" s="2">
        <v>0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2">
        <v>106</v>
      </c>
      <c r="AU88" s="2">
        <v>65</v>
      </c>
      <c r="AV88" s="2">
        <v>1</v>
      </c>
      <c r="AW88" s="2">
        <v>1</v>
      </c>
      <c r="AX88" s="2"/>
      <c r="AY88" s="2"/>
      <c r="AZ88" s="2">
        <v>1</v>
      </c>
      <c r="BA88" s="2">
        <v>1</v>
      </c>
      <c r="BB88" s="2">
        <v>1</v>
      </c>
      <c r="BC88" s="2">
        <v>1</v>
      </c>
      <c r="BD88" s="2" t="s">
        <v>6</v>
      </c>
      <c r="BE88" s="2" t="s">
        <v>6</v>
      </c>
      <c r="BF88" s="2" t="s">
        <v>6</v>
      </c>
      <c r="BG88" s="2" t="s">
        <v>6</v>
      </c>
      <c r="BH88" s="2">
        <v>3</v>
      </c>
      <c r="BI88" s="2">
        <v>1</v>
      </c>
      <c r="BJ88" s="2" t="s">
        <v>6</v>
      </c>
      <c r="BK88" s="2"/>
      <c r="BL88" s="2"/>
      <c r="BM88" s="2">
        <v>0</v>
      </c>
      <c r="BN88" s="2">
        <v>0</v>
      </c>
      <c r="BO88" s="2" t="s">
        <v>6</v>
      </c>
      <c r="BP88" s="2">
        <v>0</v>
      </c>
      <c r="BQ88" s="2">
        <v>20</v>
      </c>
      <c r="BR88" s="2">
        <v>0</v>
      </c>
      <c r="BS88" s="2">
        <v>1</v>
      </c>
      <c r="BT88" s="2">
        <v>1</v>
      </c>
      <c r="BU88" s="2">
        <v>1</v>
      </c>
      <c r="BV88" s="2">
        <v>1</v>
      </c>
      <c r="BW88" s="2">
        <v>1</v>
      </c>
      <c r="BX88" s="2">
        <v>1</v>
      </c>
      <c r="BY88" s="2" t="s">
        <v>6</v>
      </c>
      <c r="BZ88" s="2">
        <v>106</v>
      </c>
      <c r="CA88" s="2">
        <v>65</v>
      </c>
      <c r="CB88" s="2"/>
      <c r="CC88" s="2"/>
      <c r="CD88" s="2"/>
      <c r="CE88" s="2"/>
      <c r="CF88" s="2">
        <v>0</v>
      </c>
      <c r="CG88" s="2">
        <v>0</v>
      </c>
      <c r="CH88" s="2"/>
      <c r="CI88" s="2"/>
      <c r="CJ88" s="2"/>
      <c r="CK88" s="2"/>
      <c r="CL88" s="2"/>
      <c r="CM88" s="2">
        <v>0</v>
      </c>
      <c r="CN88" s="2" t="s">
        <v>6</v>
      </c>
      <c r="CO88" s="2">
        <v>0</v>
      </c>
      <c r="CP88" s="2">
        <f t="shared" ref="CP88:CP119" si="112">(P88+Q88+S88)</f>
        <v>0</v>
      </c>
      <c r="CQ88" s="2">
        <f t="shared" ref="CQ88:CQ119" si="113">AC88*BC88</f>
        <v>0</v>
      </c>
      <c r="CR88" s="2">
        <f t="shared" ref="CR88:CR119" si="114">AD88*BB88</f>
        <v>0</v>
      </c>
      <c r="CS88" s="2">
        <f t="shared" ref="CS88:CS119" si="115">AE88*BS88</f>
        <v>0</v>
      </c>
      <c r="CT88" s="2">
        <f t="shared" ref="CT88:CT119" si="116">AF88*BA88</f>
        <v>0</v>
      </c>
      <c r="CU88" s="2">
        <f t="shared" ref="CU88:CU119" si="117">AG88</f>
        <v>0</v>
      </c>
      <c r="CV88" s="2">
        <f t="shared" ref="CV88:CV119" si="118">AH88</f>
        <v>0</v>
      </c>
      <c r="CW88" s="2">
        <f t="shared" ref="CW88:CW119" si="119">AI88</f>
        <v>0</v>
      </c>
      <c r="CX88" s="2">
        <f t="shared" ref="CX88:CX119" si="120">AJ88</f>
        <v>0</v>
      </c>
      <c r="CY88" s="2">
        <f t="shared" ref="CY88:CY119" si="121">(((S88+(R88*IF(0,0,1)))*AT88)/100)</f>
        <v>0</v>
      </c>
      <c r="CZ88" s="2">
        <f t="shared" ref="CZ88:CZ119" si="122">(((S88+(R88*IF(0,0,1)))*AU88)/100)</f>
        <v>0</v>
      </c>
      <c r="DA88" s="2"/>
      <c r="DB88" s="2"/>
      <c r="DC88" s="2" t="s">
        <v>6</v>
      </c>
      <c r="DD88" s="2" t="s">
        <v>6</v>
      </c>
      <c r="DE88" s="2" t="s">
        <v>6</v>
      </c>
      <c r="DF88" s="2" t="s">
        <v>6</v>
      </c>
      <c r="DG88" s="2" t="s">
        <v>6</v>
      </c>
      <c r="DH88" s="2" t="s">
        <v>6</v>
      </c>
      <c r="DI88" s="2" t="s">
        <v>6</v>
      </c>
      <c r="DJ88" s="2" t="s">
        <v>6</v>
      </c>
      <c r="DK88" s="2" t="s">
        <v>6</v>
      </c>
      <c r="DL88" s="2" t="s">
        <v>6</v>
      </c>
      <c r="DM88" s="2" t="s">
        <v>6</v>
      </c>
      <c r="DN88" s="2">
        <v>0</v>
      </c>
      <c r="DO88" s="2">
        <v>0</v>
      </c>
      <c r="DP88" s="2">
        <v>1</v>
      </c>
      <c r="DQ88" s="2">
        <v>1</v>
      </c>
      <c r="DR88" s="2"/>
      <c r="DS88" s="2"/>
      <c r="DT88" s="2"/>
      <c r="DU88" s="2">
        <v>1009</v>
      </c>
      <c r="DV88" s="2" t="s">
        <v>58</v>
      </c>
      <c r="DW88" s="2" t="s">
        <v>58</v>
      </c>
      <c r="DX88" s="2">
        <v>1</v>
      </c>
      <c r="DY88" s="2"/>
      <c r="DZ88" s="2"/>
      <c r="EA88" s="2"/>
      <c r="EB88" s="2"/>
      <c r="EC88" s="2"/>
      <c r="ED88" s="2"/>
      <c r="EE88" s="2">
        <v>32653299</v>
      </c>
      <c r="EF88" s="2">
        <v>20</v>
      </c>
      <c r="EG88" s="2" t="s">
        <v>60</v>
      </c>
      <c r="EH88" s="2">
        <v>0</v>
      </c>
      <c r="EI88" s="2" t="s">
        <v>6</v>
      </c>
      <c r="EJ88" s="2">
        <v>1</v>
      </c>
      <c r="EK88" s="2">
        <v>0</v>
      </c>
      <c r="EL88" s="2" t="s">
        <v>85</v>
      </c>
      <c r="EM88" s="2" t="s">
        <v>86</v>
      </c>
      <c r="EN88" s="2"/>
      <c r="EO88" s="2" t="s">
        <v>6</v>
      </c>
      <c r="EP88" s="2"/>
      <c r="EQ88" s="2">
        <v>0</v>
      </c>
      <c r="ER88" s="2">
        <v>0</v>
      </c>
      <c r="ES88" s="2">
        <v>0</v>
      </c>
      <c r="ET88" s="2">
        <v>0</v>
      </c>
      <c r="EU88" s="2">
        <v>0</v>
      </c>
      <c r="EV88" s="2">
        <v>0</v>
      </c>
      <c r="EW88" s="2">
        <v>0</v>
      </c>
      <c r="EX88" s="2">
        <v>0</v>
      </c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>
        <v>0</v>
      </c>
      <c r="FR88" s="2">
        <f t="shared" ref="FR88:FR119" si="123">ROUND(IF(AND(BH88=3,BI88=3),P88,0),0)</f>
        <v>0</v>
      </c>
      <c r="FS88" s="2">
        <v>0</v>
      </c>
      <c r="FT88" s="2"/>
      <c r="FU88" s="2"/>
      <c r="FV88" s="2"/>
      <c r="FW88" s="2"/>
      <c r="FX88" s="2">
        <v>106</v>
      </c>
      <c r="FY88" s="2">
        <v>65</v>
      </c>
      <c r="FZ88" s="2"/>
      <c r="GA88" s="2" t="s">
        <v>6</v>
      </c>
      <c r="GB88" s="2"/>
      <c r="GC88" s="2"/>
      <c r="GD88" s="2">
        <v>0</v>
      </c>
      <c r="GE88" s="2"/>
      <c r="GF88" s="2">
        <v>-952279783</v>
      </c>
      <c r="GG88" s="2">
        <v>2</v>
      </c>
      <c r="GH88" s="2">
        <v>1</v>
      </c>
      <c r="GI88" s="2">
        <v>-2</v>
      </c>
      <c r="GJ88" s="2">
        <v>0</v>
      </c>
      <c r="GK88" s="2">
        <f>ROUND(R88*(R12)/100,0)</f>
        <v>0</v>
      </c>
      <c r="GL88" s="2">
        <f t="shared" ref="GL88:GL119" si="124">ROUND(IF(AND(BH88=3,BI88=3,FS88&lt;&gt;0),P88,0),0)</f>
        <v>0</v>
      </c>
      <c r="GM88" s="2">
        <f t="shared" ref="GM88:GM119" si="125">ROUND(O88+X88+Y88+GK88,0)+GX88</f>
        <v>0</v>
      </c>
      <c r="GN88" s="2">
        <f t="shared" ref="GN88:GN119" si="126">IF(OR(BI88=0,BI88=1),ROUND(O88+X88+Y88+GK88,0),0)</f>
        <v>0</v>
      </c>
      <c r="GO88" s="2">
        <f t="shared" ref="GO88:GO119" si="127">IF(BI88=2,ROUND(O88+X88+Y88+GK88,0),0)</f>
        <v>0</v>
      </c>
      <c r="GP88" s="2">
        <f t="shared" ref="GP88:GP119" si="128">IF(BI88=4,ROUND(O88+X88+Y88+GK88,0)+GX88,0)</f>
        <v>0</v>
      </c>
      <c r="GQ88" s="2"/>
      <c r="GR88" s="2">
        <v>0</v>
      </c>
      <c r="GS88" s="2">
        <v>3</v>
      </c>
      <c r="GT88" s="2">
        <v>0</v>
      </c>
      <c r="GU88" s="2" t="s">
        <v>6</v>
      </c>
      <c r="GV88" s="2">
        <f t="shared" ref="GV88:GV119" si="129">ROUND(GT88,2)</f>
        <v>0</v>
      </c>
      <c r="GW88" s="2">
        <v>1</v>
      </c>
      <c r="GX88" s="2">
        <f t="shared" ref="GX88:GX119" si="130">ROUND(GV88*GW88*I88,0)</f>
        <v>0</v>
      </c>
      <c r="GY88" s="2"/>
      <c r="GZ88" s="2"/>
      <c r="HA88" s="2">
        <v>0</v>
      </c>
      <c r="HB88" s="2">
        <v>0</v>
      </c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>
        <v>0</v>
      </c>
      <c r="IL88" s="2"/>
      <c r="IM88" s="2"/>
      <c r="IN88" s="2"/>
      <c r="IO88" s="2"/>
      <c r="IP88" s="2"/>
      <c r="IQ88" s="2"/>
      <c r="IR88" s="2"/>
      <c r="IS88" s="2"/>
      <c r="IT88" s="2"/>
      <c r="IU88" s="2"/>
    </row>
    <row r="89" spans="1:255" x14ac:dyDescent="0.2">
      <c r="A89">
        <v>18</v>
      </c>
      <c r="B89">
        <v>1</v>
      </c>
      <c r="C89">
        <v>121</v>
      </c>
      <c r="E89" t="s">
        <v>138</v>
      </c>
      <c r="F89" t="s">
        <v>139</v>
      </c>
      <c r="G89" t="s">
        <v>140</v>
      </c>
      <c r="H89" t="s">
        <v>58</v>
      </c>
      <c r="I89">
        <f>I69*J89</f>
        <v>0</v>
      </c>
      <c r="J89">
        <v>0</v>
      </c>
      <c r="O89">
        <f t="shared" si="98"/>
        <v>0</v>
      </c>
      <c r="P89">
        <f t="shared" si="99"/>
        <v>0</v>
      </c>
      <c r="Q89">
        <f t="shared" si="100"/>
        <v>0</v>
      </c>
      <c r="R89">
        <f t="shared" si="101"/>
        <v>0</v>
      </c>
      <c r="S89">
        <f t="shared" si="102"/>
        <v>0</v>
      </c>
      <c r="T89">
        <f t="shared" si="103"/>
        <v>0</v>
      </c>
      <c r="U89">
        <f t="shared" si="104"/>
        <v>0</v>
      </c>
      <c r="V89">
        <f t="shared" si="105"/>
        <v>0</v>
      </c>
      <c r="W89">
        <f t="shared" si="106"/>
        <v>0</v>
      </c>
      <c r="X89">
        <f t="shared" si="107"/>
        <v>0</v>
      </c>
      <c r="Y89">
        <f t="shared" si="108"/>
        <v>0</v>
      </c>
      <c r="AA89">
        <v>34645224</v>
      </c>
      <c r="AB89">
        <f t="shared" si="109"/>
        <v>0</v>
      </c>
      <c r="AC89">
        <f t="shared" si="92"/>
        <v>0</v>
      </c>
      <c r="AD89">
        <f t="shared" si="93"/>
        <v>0</v>
      </c>
      <c r="AE89">
        <f t="shared" si="94"/>
        <v>0</v>
      </c>
      <c r="AF89">
        <f t="shared" si="95"/>
        <v>0</v>
      </c>
      <c r="AG89">
        <f t="shared" si="110"/>
        <v>0</v>
      </c>
      <c r="AH89">
        <f t="shared" si="96"/>
        <v>0</v>
      </c>
      <c r="AI89">
        <f t="shared" si="97"/>
        <v>0</v>
      </c>
      <c r="AJ89">
        <f t="shared" si="111"/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90</v>
      </c>
      <c r="AU89">
        <v>52</v>
      </c>
      <c r="AV89">
        <v>1</v>
      </c>
      <c r="AW89">
        <v>1</v>
      </c>
      <c r="AZ89">
        <v>1</v>
      </c>
      <c r="BA89">
        <v>1</v>
      </c>
      <c r="BB89">
        <v>1</v>
      </c>
      <c r="BC89">
        <v>7.5</v>
      </c>
      <c r="BD89" t="s">
        <v>6</v>
      </c>
      <c r="BE89" t="s">
        <v>6</v>
      </c>
      <c r="BF89" t="s">
        <v>6</v>
      </c>
      <c r="BG89" t="s">
        <v>6</v>
      </c>
      <c r="BH89">
        <v>3</v>
      </c>
      <c r="BI89">
        <v>1</v>
      </c>
      <c r="BJ89" t="s">
        <v>6</v>
      </c>
      <c r="BM89">
        <v>0</v>
      </c>
      <c r="BN89">
        <v>0</v>
      </c>
      <c r="BO89" t="s">
        <v>6</v>
      </c>
      <c r="BP89">
        <v>0</v>
      </c>
      <c r="BQ89">
        <v>20</v>
      </c>
      <c r="BR89">
        <v>0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 t="s">
        <v>6</v>
      </c>
      <c r="BZ89">
        <v>106</v>
      </c>
      <c r="CA89">
        <v>65</v>
      </c>
      <c r="CF89">
        <v>0</v>
      </c>
      <c r="CG89">
        <v>0</v>
      </c>
      <c r="CM89">
        <v>0</v>
      </c>
      <c r="CN89" t="s">
        <v>6</v>
      </c>
      <c r="CO89">
        <v>0</v>
      </c>
      <c r="CP89">
        <f t="shared" si="112"/>
        <v>0</v>
      </c>
      <c r="CQ89">
        <f t="shared" si="113"/>
        <v>0</v>
      </c>
      <c r="CR89">
        <f t="shared" si="114"/>
        <v>0</v>
      </c>
      <c r="CS89">
        <f t="shared" si="115"/>
        <v>0</v>
      </c>
      <c r="CT89">
        <f t="shared" si="116"/>
        <v>0</v>
      </c>
      <c r="CU89">
        <f t="shared" si="117"/>
        <v>0</v>
      </c>
      <c r="CV89">
        <f t="shared" si="118"/>
        <v>0</v>
      </c>
      <c r="CW89">
        <f t="shared" si="119"/>
        <v>0</v>
      </c>
      <c r="CX89">
        <f t="shared" si="120"/>
        <v>0</v>
      </c>
      <c r="CY89">
        <f t="shared" si="121"/>
        <v>0</v>
      </c>
      <c r="CZ89">
        <f t="shared" si="122"/>
        <v>0</v>
      </c>
      <c r="DC89" t="s">
        <v>6</v>
      </c>
      <c r="DD89" t="s">
        <v>6</v>
      </c>
      <c r="DE89" t="s">
        <v>6</v>
      </c>
      <c r="DF89" t="s">
        <v>6</v>
      </c>
      <c r="DG89" t="s">
        <v>6</v>
      </c>
      <c r="DH89" t="s">
        <v>6</v>
      </c>
      <c r="DI89" t="s">
        <v>6</v>
      </c>
      <c r="DJ89" t="s">
        <v>6</v>
      </c>
      <c r="DK89" t="s">
        <v>6</v>
      </c>
      <c r="DL89" t="s">
        <v>6</v>
      </c>
      <c r="DM89" t="s">
        <v>6</v>
      </c>
      <c r="DN89">
        <v>0</v>
      </c>
      <c r="DO89">
        <v>0</v>
      </c>
      <c r="DP89">
        <v>1</v>
      </c>
      <c r="DQ89">
        <v>1</v>
      </c>
      <c r="DU89">
        <v>1009</v>
      </c>
      <c r="DV89" t="s">
        <v>58</v>
      </c>
      <c r="DW89" t="s">
        <v>58</v>
      </c>
      <c r="DX89">
        <v>1</v>
      </c>
      <c r="EE89">
        <v>32653299</v>
      </c>
      <c r="EF89">
        <v>20</v>
      </c>
      <c r="EG89" t="s">
        <v>60</v>
      </c>
      <c r="EH89">
        <v>0</v>
      </c>
      <c r="EI89" t="s">
        <v>6</v>
      </c>
      <c r="EJ89">
        <v>1</v>
      </c>
      <c r="EK89">
        <v>0</v>
      </c>
      <c r="EL89" t="s">
        <v>85</v>
      </c>
      <c r="EM89" t="s">
        <v>86</v>
      </c>
      <c r="EO89" t="s">
        <v>6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FQ89">
        <v>0</v>
      </c>
      <c r="FR89">
        <f t="shared" si="123"/>
        <v>0</v>
      </c>
      <c r="FS89">
        <v>0</v>
      </c>
      <c r="FV89" t="s">
        <v>22</v>
      </c>
      <c r="FW89" t="s">
        <v>23</v>
      </c>
      <c r="FX89">
        <v>106</v>
      </c>
      <c r="FY89">
        <v>65</v>
      </c>
      <c r="GA89" t="s">
        <v>6</v>
      </c>
      <c r="GD89">
        <v>0</v>
      </c>
      <c r="GF89">
        <v>-952279783</v>
      </c>
      <c r="GG89">
        <v>2</v>
      </c>
      <c r="GH89">
        <v>1</v>
      </c>
      <c r="GI89">
        <v>4</v>
      </c>
      <c r="GJ89">
        <v>0</v>
      </c>
      <c r="GK89">
        <f>ROUND(R89*(S12)/100,0)</f>
        <v>0</v>
      </c>
      <c r="GL89">
        <f t="shared" si="124"/>
        <v>0</v>
      </c>
      <c r="GM89">
        <f t="shared" si="125"/>
        <v>0</v>
      </c>
      <c r="GN89">
        <f t="shared" si="126"/>
        <v>0</v>
      </c>
      <c r="GO89">
        <f t="shared" si="127"/>
        <v>0</v>
      </c>
      <c r="GP89">
        <f t="shared" si="128"/>
        <v>0</v>
      </c>
      <c r="GR89">
        <v>0</v>
      </c>
      <c r="GS89">
        <v>3</v>
      </c>
      <c r="GT89">
        <v>0</v>
      </c>
      <c r="GU89" t="s">
        <v>6</v>
      </c>
      <c r="GV89">
        <f t="shared" si="129"/>
        <v>0</v>
      </c>
      <c r="GW89">
        <v>1</v>
      </c>
      <c r="GX89">
        <f t="shared" si="130"/>
        <v>0</v>
      </c>
      <c r="HA89">
        <v>0</v>
      </c>
      <c r="HB89">
        <v>0</v>
      </c>
      <c r="IK89">
        <v>0</v>
      </c>
    </row>
    <row r="90" spans="1:255" x14ac:dyDescent="0.2">
      <c r="A90" s="2">
        <v>18</v>
      </c>
      <c r="B90" s="2">
        <v>1</v>
      </c>
      <c r="C90" s="2">
        <v>103</v>
      </c>
      <c r="D90" s="2"/>
      <c r="E90" s="2" t="s">
        <v>141</v>
      </c>
      <c r="F90" s="2" t="s">
        <v>83</v>
      </c>
      <c r="G90" s="2" t="s">
        <v>84</v>
      </c>
      <c r="H90" s="2" t="s">
        <v>66</v>
      </c>
      <c r="I90" s="2">
        <f>I68*J90</f>
        <v>0</v>
      </c>
      <c r="J90" s="2">
        <v>0</v>
      </c>
      <c r="K90" s="2"/>
      <c r="L90" s="2"/>
      <c r="M90" s="2"/>
      <c r="N90" s="2"/>
      <c r="O90" s="2">
        <f t="shared" si="98"/>
        <v>0</v>
      </c>
      <c r="P90" s="2">
        <f t="shared" si="99"/>
        <v>0</v>
      </c>
      <c r="Q90" s="2">
        <f t="shared" si="100"/>
        <v>0</v>
      </c>
      <c r="R90" s="2">
        <f t="shared" si="101"/>
        <v>0</v>
      </c>
      <c r="S90" s="2">
        <f t="shared" si="102"/>
        <v>0</v>
      </c>
      <c r="T90" s="2">
        <f t="shared" si="103"/>
        <v>0</v>
      </c>
      <c r="U90" s="2">
        <f t="shared" si="104"/>
        <v>0</v>
      </c>
      <c r="V90" s="2">
        <f t="shared" si="105"/>
        <v>0</v>
      </c>
      <c r="W90" s="2">
        <f t="shared" si="106"/>
        <v>0</v>
      </c>
      <c r="X90" s="2">
        <f t="shared" si="107"/>
        <v>0</v>
      </c>
      <c r="Y90" s="2">
        <f t="shared" si="108"/>
        <v>0</v>
      </c>
      <c r="Z90" s="2"/>
      <c r="AA90" s="2">
        <v>34645223</v>
      </c>
      <c r="AB90" s="2">
        <f t="shared" si="109"/>
        <v>0</v>
      </c>
      <c r="AC90" s="2">
        <f t="shared" si="92"/>
        <v>0</v>
      </c>
      <c r="AD90" s="2">
        <f t="shared" si="93"/>
        <v>0</v>
      </c>
      <c r="AE90" s="2">
        <f t="shared" si="94"/>
        <v>0</v>
      </c>
      <c r="AF90" s="2">
        <f t="shared" si="95"/>
        <v>0</v>
      </c>
      <c r="AG90" s="2">
        <f t="shared" si="110"/>
        <v>0</v>
      </c>
      <c r="AH90" s="2">
        <f t="shared" si="96"/>
        <v>0</v>
      </c>
      <c r="AI90" s="2">
        <f t="shared" si="97"/>
        <v>0</v>
      </c>
      <c r="AJ90" s="2">
        <f t="shared" si="111"/>
        <v>0</v>
      </c>
      <c r="AK90" s="2">
        <v>0</v>
      </c>
      <c r="AL90" s="2">
        <v>0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106</v>
      </c>
      <c r="AU90" s="2">
        <v>65</v>
      </c>
      <c r="AV90" s="2">
        <v>1</v>
      </c>
      <c r="AW90" s="2">
        <v>1</v>
      </c>
      <c r="AX90" s="2"/>
      <c r="AY90" s="2"/>
      <c r="AZ90" s="2">
        <v>1</v>
      </c>
      <c r="BA90" s="2">
        <v>1</v>
      </c>
      <c r="BB90" s="2">
        <v>1</v>
      </c>
      <c r="BC90" s="2">
        <v>1</v>
      </c>
      <c r="BD90" s="2" t="s">
        <v>6</v>
      </c>
      <c r="BE90" s="2" t="s">
        <v>6</v>
      </c>
      <c r="BF90" s="2" t="s">
        <v>6</v>
      </c>
      <c r="BG90" s="2" t="s">
        <v>6</v>
      </c>
      <c r="BH90" s="2">
        <v>3</v>
      </c>
      <c r="BI90" s="2">
        <v>1</v>
      </c>
      <c r="BJ90" s="2" t="s">
        <v>6</v>
      </c>
      <c r="BK90" s="2"/>
      <c r="BL90" s="2"/>
      <c r="BM90" s="2">
        <v>0</v>
      </c>
      <c r="BN90" s="2">
        <v>0</v>
      </c>
      <c r="BO90" s="2" t="s">
        <v>6</v>
      </c>
      <c r="BP90" s="2">
        <v>0</v>
      </c>
      <c r="BQ90" s="2">
        <v>20</v>
      </c>
      <c r="BR90" s="2">
        <v>0</v>
      </c>
      <c r="BS90" s="2">
        <v>1</v>
      </c>
      <c r="BT90" s="2">
        <v>1</v>
      </c>
      <c r="BU90" s="2">
        <v>1</v>
      </c>
      <c r="BV90" s="2">
        <v>1</v>
      </c>
      <c r="BW90" s="2">
        <v>1</v>
      </c>
      <c r="BX90" s="2">
        <v>1</v>
      </c>
      <c r="BY90" s="2" t="s">
        <v>6</v>
      </c>
      <c r="BZ90" s="2">
        <v>106</v>
      </c>
      <c r="CA90" s="2">
        <v>65</v>
      </c>
      <c r="CB90" s="2"/>
      <c r="CC90" s="2"/>
      <c r="CD90" s="2"/>
      <c r="CE90" s="2"/>
      <c r="CF90" s="2">
        <v>0</v>
      </c>
      <c r="CG90" s="2">
        <v>0</v>
      </c>
      <c r="CH90" s="2"/>
      <c r="CI90" s="2"/>
      <c r="CJ90" s="2"/>
      <c r="CK90" s="2"/>
      <c r="CL90" s="2"/>
      <c r="CM90" s="2">
        <v>0</v>
      </c>
      <c r="CN90" s="2" t="s">
        <v>6</v>
      </c>
      <c r="CO90" s="2">
        <v>0</v>
      </c>
      <c r="CP90" s="2">
        <f t="shared" si="112"/>
        <v>0</v>
      </c>
      <c r="CQ90" s="2">
        <f t="shared" si="113"/>
        <v>0</v>
      </c>
      <c r="CR90" s="2">
        <f t="shared" si="114"/>
        <v>0</v>
      </c>
      <c r="CS90" s="2">
        <f t="shared" si="115"/>
        <v>0</v>
      </c>
      <c r="CT90" s="2">
        <f t="shared" si="116"/>
        <v>0</v>
      </c>
      <c r="CU90" s="2">
        <f t="shared" si="117"/>
        <v>0</v>
      </c>
      <c r="CV90" s="2">
        <f t="shared" si="118"/>
        <v>0</v>
      </c>
      <c r="CW90" s="2">
        <f t="shared" si="119"/>
        <v>0</v>
      </c>
      <c r="CX90" s="2">
        <f t="shared" si="120"/>
        <v>0</v>
      </c>
      <c r="CY90" s="2">
        <f t="shared" si="121"/>
        <v>0</v>
      </c>
      <c r="CZ90" s="2">
        <f t="shared" si="122"/>
        <v>0</v>
      </c>
      <c r="DA90" s="2"/>
      <c r="DB90" s="2"/>
      <c r="DC90" s="2" t="s">
        <v>6</v>
      </c>
      <c r="DD90" s="2" t="s">
        <v>6</v>
      </c>
      <c r="DE90" s="2" t="s">
        <v>6</v>
      </c>
      <c r="DF90" s="2" t="s">
        <v>6</v>
      </c>
      <c r="DG90" s="2" t="s">
        <v>6</v>
      </c>
      <c r="DH90" s="2" t="s">
        <v>6</v>
      </c>
      <c r="DI90" s="2" t="s">
        <v>6</v>
      </c>
      <c r="DJ90" s="2" t="s">
        <v>6</v>
      </c>
      <c r="DK90" s="2" t="s">
        <v>6</v>
      </c>
      <c r="DL90" s="2" t="s">
        <v>6</v>
      </c>
      <c r="DM90" s="2" t="s">
        <v>6</v>
      </c>
      <c r="DN90" s="2">
        <v>0</v>
      </c>
      <c r="DO90" s="2">
        <v>0</v>
      </c>
      <c r="DP90" s="2">
        <v>1</v>
      </c>
      <c r="DQ90" s="2">
        <v>1</v>
      </c>
      <c r="DR90" s="2"/>
      <c r="DS90" s="2"/>
      <c r="DT90" s="2"/>
      <c r="DU90" s="2">
        <v>1009</v>
      </c>
      <c r="DV90" s="2" t="s">
        <v>66</v>
      </c>
      <c r="DW90" s="2" t="s">
        <v>66</v>
      </c>
      <c r="DX90" s="2">
        <v>1000</v>
      </c>
      <c r="DY90" s="2"/>
      <c r="DZ90" s="2"/>
      <c r="EA90" s="2"/>
      <c r="EB90" s="2"/>
      <c r="EC90" s="2"/>
      <c r="ED90" s="2"/>
      <c r="EE90" s="2">
        <v>32653299</v>
      </c>
      <c r="EF90" s="2">
        <v>20</v>
      </c>
      <c r="EG90" s="2" t="s">
        <v>60</v>
      </c>
      <c r="EH90" s="2">
        <v>0</v>
      </c>
      <c r="EI90" s="2" t="s">
        <v>6</v>
      </c>
      <c r="EJ90" s="2">
        <v>1</v>
      </c>
      <c r="EK90" s="2">
        <v>0</v>
      </c>
      <c r="EL90" s="2" t="s">
        <v>85</v>
      </c>
      <c r="EM90" s="2" t="s">
        <v>86</v>
      </c>
      <c r="EN90" s="2"/>
      <c r="EO90" s="2" t="s">
        <v>6</v>
      </c>
      <c r="EP90" s="2"/>
      <c r="EQ90" s="2">
        <v>0</v>
      </c>
      <c r="ER90" s="2">
        <v>0</v>
      </c>
      <c r="ES90" s="2">
        <v>0</v>
      </c>
      <c r="ET90" s="2">
        <v>0</v>
      </c>
      <c r="EU90" s="2">
        <v>0</v>
      </c>
      <c r="EV90" s="2">
        <v>0</v>
      </c>
      <c r="EW90" s="2">
        <v>0</v>
      </c>
      <c r="EX90" s="2">
        <v>0</v>
      </c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>
        <v>0</v>
      </c>
      <c r="FR90" s="2">
        <f t="shared" si="123"/>
        <v>0</v>
      </c>
      <c r="FS90" s="2">
        <v>0</v>
      </c>
      <c r="FT90" s="2"/>
      <c r="FU90" s="2"/>
      <c r="FV90" s="2"/>
      <c r="FW90" s="2"/>
      <c r="FX90" s="2">
        <v>106</v>
      </c>
      <c r="FY90" s="2">
        <v>65</v>
      </c>
      <c r="FZ90" s="2"/>
      <c r="GA90" s="2" t="s">
        <v>6</v>
      </c>
      <c r="GB90" s="2"/>
      <c r="GC90" s="2"/>
      <c r="GD90" s="2">
        <v>0</v>
      </c>
      <c r="GE90" s="2"/>
      <c r="GF90" s="2">
        <v>1602794472</v>
      </c>
      <c r="GG90" s="2">
        <v>2</v>
      </c>
      <c r="GH90" s="2">
        <v>1</v>
      </c>
      <c r="GI90" s="2">
        <v>-2</v>
      </c>
      <c r="GJ90" s="2">
        <v>0</v>
      </c>
      <c r="GK90" s="2">
        <f>ROUND(R90*(R12)/100,0)</f>
        <v>0</v>
      </c>
      <c r="GL90" s="2">
        <f t="shared" si="124"/>
        <v>0</v>
      </c>
      <c r="GM90" s="2">
        <f t="shared" si="125"/>
        <v>0</v>
      </c>
      <c r="GN90" s="2">
        <f t="shared" si="126"/>
        <v>0</v>
      </c>
      <c r="GO90" s="2">
        <f t="shared" si="127"/>
        <v>0</v>
      </c>
      <c r="GP90" s="2">
        <f t="shared" si="128"/>
        <v>0</v>
      </c>
      <c r="GQ90" s="2"/>
      <c r="GR90" s="2">
        <v>0</v>
      </c>
      <c r="GS90" s="2">
        <v>3</v>
      </c>
      <c r="GT90" s="2">
        <v>0</v>
      </c>
      <c r="GU90" s="2" t="s">
        <v>6</v>
      </c>
      <c r="GV90" s="2">
        <f t="shared" si="129"/>
        <v>0</v>
      </c>
      <c r="GW90" s="2">
        <v>1</v>
      </c>
      <c r="GX90" s="2">
        <f t="shared" si="130"/>
        <v>0</v>
      </c>
      <c r="GY90" s="2"/>
      <c r="GZ90" s="2"/>
      <c r="HA90" s="2">
        <v>0</v>
      </c>
      <c r="HB90" s="2">
        <v>0</v>
      </c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>
        <v>0</v>
      </c>
      <c r="IL90" s="2"/>
      <c r="IM90" s="2"/>
      <c r="IN90" s="2"/>
      <c r="IO90" s="2"/>
      <c r="IP90" s="2"/>
      <c r="IQ90" s="2"/>
      <c r="IR90" s="2"/>
      <c r="IS90" s="2"/>
      <c r="IT90" s="2"/>
      <c r="IU90" s="2"/>
    </row>
    <row r="91" spans="1:255" x14ac:dyDescent="0.2">
      <c r="A91">
        <v>18</v>
      </c>
      <c r="B91">
        <v>1</v>
      </c>
      <c r="C91">
        <v>122</v>
      </c>
      <c r="E91" t="s">
        <v>141</v>
      </c>
      <c r="F91" t="s">
        <v>83</v>
      </c>
      <c r="G91" t="s">
        <v>84</v>
      </c>
      <c r="H91" t="s">
        <v>66</v>
      </c>
      <c r="I91">
        <f>I69*J91</f>
        <v>0</v>
      </c>
      <c r="J91">
        <v>0</v>
      </c>
      <c r="O91">
        <f t="shared" si="98"/>
        <v>0</v>
      </c>
      <c r="P91">
        <f t="shared" si="99"/>
        <v>0</v>
      </c>
      <c r="Q91">
        <f t="shared" si="100"/>
        <v>0</v>
      </c>
      <c r="R91">
        <f t="shared" si="101"/>
        <v>0</v>
      </c>
      <c r="S91">
        <f t="shared" si="102"/>
        <v>0</v>
      </c>
      <c r="T91">
        <f t="shared" si="103"/>
        <v>0</v>
      </c>
      <c r="U91">
        <f t="shared" si="104"/>
        <v>0</v>
      </c>
      <c r="V91">
        <f t="shared" si="105"/>
        <v>0</v>
      </c>
      <c r="W91">
        <f t="shared" si="106"/>
        <v>0</v>
      </c>
      <c r="X91">
        <f t="shared" si="107"/>
        <v>0</v>
      </c>
      <c r="Y91">
        <f t="shared" si="108"/>
        <v>0</v>
      </c>
      <c r="AA91">
        <v>34645224</v>
      </c>
      <c r="AB91">
        <f t="shared" si="109"/>
        <v>0</v>
      </c>
      <c r="AC91">
        <f t="shared" si="92"/>
        <v>0</v>
      </c>
      <c r="AD91">
        <f t="shared" si="93"/>
        <v>0</v>
      </c>
      <c r="AE91">
        <f t="shared" si="94"/>
        <v>0</v>
      </c>
      <c r="AF91">
        <f t="shared" si="95"/>
        <v>0</v>
      </c>
      <c r="AG91">
        <f t="shared" si="110"/>
        <v>0</v>
      </c>
      <c r="AH91">
        <f t="shared" si="96"/>
        <v>0</v>
      </c>
      <c r="AI91">
        <f t="shared" si="97"/>
        <v>0</v>
      </c>
      <c r="AJ91">
        <f t="shared" si="111"/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90</v>
      </c>
      <c r="AU91">
        <v>52</v>
      </c>
      <c r="AV91">
        <v>1</v>
      </c>
      <c r="AW91">
        <v>1</v>
      </c>
      <c r="AZ91">
        <v>1</v>
      </c>
      <c r="BA91">
        <v>1</v>
      </c>
      <c r="BB91">
        <v>1</v>
      </c>
      <c r="BC91">
        <v>7.5</v>
      </c>
      <c r="BD91" t="s">
        <v>6</v>
      </c>
      <c r="BE91" t="s">
        <v>6</v>
      </c>
      <c r="BF91" t="s">
        <v>6</v>
      </c>
      <c r="BG91" t="s">
        <v>6</v>
      </c>
      <c r="BH91">
        <v>3</v>
      </c>
      <c r="BI91">
        <v>1</v>
      </c>
      <c r="BJ91" t="s">
        <v>6</v>
      </c>
      <c r="BM91">
        <v>0</v>
      </c>
      <c r="BN91">
        <v>0</v>
      </c>
      <c r="BO91" t="s">
        <v>6</v>
      </c>
      <c r="BP91">
        <v>0</v>
      </c>
      <c r="BQ91">
        <v>20</v>
      </c>
      <c r="BR91">
        <v>0</v>
      </c>
      <c r="BS91">
        <v>1</v>
      </c>
      <c r="BT91">
        <v>1</v>
      </c>
      <c r="BU91">
        <v>1</v>
      </c>
      <c r="BV91">
        <v>1</v>
      </c>
      <c r="BW91">
        <v>1</v>
      </c>
      <c r="BX91">
        <v>1</v>
      </c>
      <c r="BY91" t="s">
        <v>6</v>
      </c>
      <c r="BZ91">
        <v>106</v>
      </c>
      <c r="CA91">
        <v>65</v>
      </c>
      <c r="CF91">
        <v>0</v>
      </c>
      <c r="CG91">
        <v>0</v>
      </c>
      <c r="CM91">
        <v>0</v>
      </c>
      <c r="CN91" t="s">
        <v>6</v>
      </c>
      <c r="CO91">
        <v>0</v>
      </c>
      <c r="CP91">
        <f t="shared" si="112"/>
        <v>0</v>
      </c>
      <c r="CQ91">
        <f t="shared" si="113"/>
        <v>0</v>
      </c>
      <c r="CR91">
        <f t="shared" si="114"/>
        <v>0</v>
      </c>
      <c r="CS91">
        <f t="shared" si="115"/>
        <v>0</v>
      </c>
      <c r="CT91">
        <f t="shared" si="116"/>
        <v>0</v>
      </c>
      <c r="CU91">
        <f t="shared" si="117"/>
        <v>0</v>
      </c>
      <c r="CV91">
        <f t="shared" si="118"/>
        <v>0</v>
      </c>
      <c r="CW91">
        <f t="shared" si="119"/>
        <v>0</v>
      </c>
      <c r="CX91">
        <f t="shared" si="120"/>
        <v>0</v>
      </c>
      <c r="CY91">
        <f t="shared" si="121"/>
        <v>0</v>
      </c>
      <c r="CZ91">
        <f t="shared" si="122"/>
        <v>0</v>
      </c>
      <c r="DC91" t="s">
        <v>6</v>
      </c>
      <c r="DD91" t="s">
        <v>6</v>
      </c>
      <c r="DE91" t="s">
        <v>6</v>
      </c>
      <c r="DF91" t="s">
        <v>6</v>
      </c>
      <c r="DG91" t="s">
        <v>6</v>
      </c>
      <c r="DH91" t="s">
        <v>6</v>
      </c>
      <c r="DI91" t="s">
        <v>6</v>
      </c>
      <c r="DJ91" t="s">
        <v>6</v>
      </c>
      <c r="DK91" t="s">
        <v>6</v>
      </c>
      <c r="DL91" t="s">
        <v>6</v>
      </c>
      <c r="DM91" t="s">
        <v>6</v>
      </c>
      <c r="DN91">
        <v>0</v>
      </c>
      <c r="DO91">
        <v>0</v>
      </c>
      <c r="DP91">
        <v>1</v>
      </c>
      <c r="DQ91">
        <v>1</v>
      </c>
      <c r="DU91">
        <v>1009</v>
      </c>
      <c r="DV91" t="s">
        <v>66</v>
      </c>
      <c r="DW91" t="s">
        <v>66</v>
      </c>
      <c r="DX91">
        <v>1000</v>
      </c>
      <c r="EE91">
        <v>32653299</v>
      </c>
      <c r="EF91">
        <v>20</v>
      </c>
      <c r="EG91" t="s">
        <v>60</v>
      </c>
      <c r="EH91">
        <v>0</v>
      </c>
      <c r="EI91" t="s">
        <v>6</v>
      </c>
      <c r="EJ91">
        <v>1</v>
      </c>
      <c r="EK91">
        <v>0</v>
      </c>
      <c r="EL91" t="s">
        <v>85</v>
      </c>
      <c r="EM91" t="s">
        <v>86</v>
      </c>
      <c r="EO91" t="s">
        <v>6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FQ91">
        <v>0</v>
      </c>
      <c r="FR91">
        <f t="shared" si="123"/>
        <v>0</v>
      </c>
      <c r="FS91">
        <v>0</v>
      </c>
      <c r="FV91" t="s">
        <v>22</v>
      </c>
      <c r="FW91" t="s">
        <v>23</v>
      </c>
      <c r="FX91">
        <v>106</v>
      </c>
      <c r="FY91">
        <v>65</v>
      </c>
      <c r="GA91" t="s">
        <v>6</v>
      </c>
      <c r="GD91">
        <v>0</v>
      </c>
      <c r="GF91">
        <v>1602794472</v>
      </c>
      <c r="GG91">
        <v>2</v>
      </c>
      <c r="GH91">
        <v>1</v>
      </c>
      <c r="GI91">
        <v>4</v>
      </c>
      <c r="GJ91">
        <v>0</v>
      </c>
      <c r="GK91">
        <f>ROUND(R91*(S12)/100,0)</f>
        <v>0</v>
      </c>
      <c r="GL91">
        <f t="shared" si="124"/>
        <v>0</v>
      </c>
      <c r="GM91">
        <f t="shared" si="125"/>
        <v>0</v>
      </c>
      <c r="GN91">
        <f t="shared" si="126"/>
        <v>0</v>
      </c>
      <c r="GO91">
        <f t="shared" si="127"/>
        <v>0</v>
      </c>
      <c r="GP91">
        <f t="shared" si="128"/>
        <v>0</v>
      </c>
      <c r="GR91">
        <v>0</v>
      </c>
      <c r="GS91">
        <v>3</v>
      </c>
      <c r="GT91">
        <v>0</v>
      </c>
      <c r="GU91" t="s">
        <v>6</v>
      </c>
      <c r="GV91">
        <f t="shared" si="129"/>
        <v>0</v>
      </c>
      <c r="GW91">
        <v>1</v>
      </c>
      <c r="GX91">
        <f t="shared" si="130"/>
        <v>0</v>
      </c>
      <c r="HA91">
        <v>0</v>
      </c>
      <c r="HB91">
        <v>0</v>
      </c>
      <c r="IK91">
        <v>0</v>
      </c>
    </row>
    <row r="92" spans="1:255" x14ac:dyDescent="0.2">
      <c r="A92" s="2">
        <v>18</v>
      </c>
      <c r="B92" s="2">
        <v>1</v>
      </c>
      <c r="C92" s="2">
        <v>104</v>
      </c>
      <c r="D92" s="2"/>
      <c r="E92" s="2" t="s">
        <v>142</v>
      </c>
      <c r="F92" s="2" t="s">
        <v>88</v>
      </c>
      <c r="G92" s="2" t="s">
        <v>89</v>
      </c>
      <c r="H92" s="2" t="s">
        <v>58</v>
      </c>
      <c r="I92" s="2">
        <f>I68*J92</f>
        <v>0</v>
      </c>
      <c r="J92" s="2">
        <v>0</v>
      </c>
      <c r="K92" s="2"/>
      <c r="L92" s="2"/>
      <c r="M92" s="2"/>
      <c r="N92" s="2"/>
      <c r="O92" s="2">
        <f t="shared" si="98"/>
        <v>0</v>
      </c>
      <c r="P92" s="2">
        <f t="shared" si="99"/>
        <v>0</v>
      </c>
      <c r="Q92" s="2">
        <f t="shared" si="100"/>
        <v>0</v>
      </c>
      <c r="R92" s="2">
        <f t="shared" si="101"/>
        <v>0</v>
      </c>
      <c r="S92" s="2">
        <f t="shared" si="102"/>
        <v>0</v>
      </c>
      <c r="T92" s="2">
        <f t="shared" si="103"/>
        <v>0</v>
      </c>
      <c r="U92" s="2">
        <f t="shared" si="104"/>
        <v>0</v>
      </c>
      <c r="V92" s="2">
        <f t="shared" si="105"/>
        <v>0</v>
      </c>
      <c r="W92" s="2">
        <f t="shared" si="106"/>
        <v>0</v>
      </c>
      <c r="X92" s="2">
        <f t="shared" si="107"/>
        <v>0</v>
      </c>
      <c r="Y92" s="2">
        <f t="shared" si="108"/>
        <v>0</v>
      </c>
      <c r="Z92" s="2"/>
      <c r="AA92" s="2">
        <v>34645223</v>
      </c>
      <c r="AB92" s="2">
        <f t="shared" si="109"/>
        <v>0</v>
      </c>
      <c r="AC92" s="2">
        <f t="shared" si="92"/>
        <v>0</v>
      </c>
      <c r="AD92" s="2">
        <f t="shared" si="93"/>
        <v>0</v>
      </c>
      <c r="AE92" s="2">
        <f t="shared" si="94"/>
        <v>0</v>
      </c>
      <c r="AF92" s="2">
        <f t="shared" si="95"/>
        <v>0</v>
      </c>
      <c r="AG92" s="2">
        <f t="shared" si="110"/>
        <v>0</v>
      </c>
      <c r="AH92" s="2">
        <f t="shared" si="96"/>
        <v>0</v>
      </c>
      <c r="AI92" s="2">
        <f t="shared" si="97"/>
        <v>0</v>
      </c>
      <c r="AJ92" s="2">
        <f t="shared" si="111"/>
        <v>0</v>
      </c>
      <c r="AK92" s="2">
        <v>0</v>
      </c>
      <c r="AL92" s="2">
        <v>0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106</v>
      </c>
      <c r="AU92" s="2">
        <v>65</v>
      </c>
      <c r="AV92" s="2">
        <v>1</v>
      </c>
      <c r="AW92" s="2">
        <v>1</v>
      </c>
      <c r="AX92" s="2"/>
      <c r="AY92" s="2"/>
      <c r="AZ92" s="2">
        <v>1</v>
      </c>
      <c r="BA92" s="2">
        <v>1</v>
      </c>
      <c r="BB92" s="2">
        <v>1</v>
      </c>
      <c r="BC92" s="2">
        <v>1</v>
      </c>
      <c r="BD92" s="2" t="s">
        <v>6</v>
      </c>
      <c r="BE92" s="2" t="s">
        <v>6</v>
      </c>
      <c r="BF92" s="2" t="s">
        <v>6</v>
      </c>
      <c r="BG92" s="2" t="s">
        <v>6</v>
      </c>
      <c r="BH92" s="2">
        <v>3</v>
      </c>
      <c r="BI92" s="2">
        <v>1</v>
      </c>
      <c r="BJ92" s="2" t="s">
        <v>6</v>
      </c>
      <c r="BK92" s="2"/>
      <c r="BL92" s="2"/>
      <c r="BM92" s="2">
        <v>0</v>
      </c>
      <c r="BN92" s="2">
        <v>0</v>
      </c>
      <c r="BO92" s="2" t="s">
        <v>6</v>
      </c>
      <c r="BP92" s="2">
        <v>0</v>
      </c>
      <c r="BQ92" s="2">
        <v>20</v>
      </c>
      <c r="BR92" s="2">
        <v>0</v>
      </c>
      <c r="BS92" s="2">
        <v>1</v>
      </c>
      <c r="BT92" s="2">
        <v>1</v>
      </c>
      <c r="BU92" s="2">
        <v>1</v>
      </c>
      <c r="BV92" s="2">
        <v>1</v>
      </c>
      <c r="BW92" s="2">
        <v>1</v>
      </c>
      <c r="BX92" s="2">
        <v>1</v>
      </c>
      <c r="BY92" s="2" t="s">
        <v>6</v>
      </c>
      <c r="BZ92" s="2">
        <v>106</v>
      </c>
      <c r="CA92" s="2">
        <v>65</v>
      </c>
      <c r="CB92" s="2"/>
      <c r="CC92" s="2"/>
      <c r="CD92" s="2"/>
      <c r="CE92" s="2"/>
      <c r="CF92" s="2">
        <v>0</v>
      </c>
      <c r="CG92" s="2">
        <v>0</v>
      </c>
      <c r="CH92" s="2"/>
      <c r="CI92" s="2"/>
      <c r="CJ92" s="2"/>
      <c r="CK92" s="2"/>
      <c r="CL92" s="2"/>
      <c r="CM92" s="2">
        <v>0</v>
      </c>
      <c r="CN92" s="2" t="s">
        <v>6</v>
      </c>
      <c r="CO92" s="2">
        <v>0</v>
      </c>
      <c r="CP92" s="2">
        <f t="shared" si="112"/>
        <v>0</v>
      </c>
      <c r="CQ92" s="2">
        <f t="shared" si="113"/>
        <v>0</v>
      </c>
      <c r="CR92" s="2">
        <f t="shared" si="114"/>
        <v>0</v>
      </c>
      <c r="CS92" s="2">
        <f t="shared" si="115"/>
        <v>0</v>
      </c>
      <c r="CT92" s="2">
        <f t="shared" si="116"/>
        <v>0</v>
      </c>
      <c r="CU92" s="2">
        <f t="shared" si="117"/>
        <v>0</v>
      </c>
      <c r="CV92" s="2">
        <f t="shared" si="118"/>
        <v>0</v>
      </c>
      <c r="CW92" s="2">
        <f t="shared" si="119"/>
        <v>0</v>
      </c>
      <c r="CX92" s="2">
        <f t="shared" si="120"/>
        <v>0</v>
      </c>
      <c r="CY92" s="2">
        <f t="shared" si="121"/>
        <v>0</v>
      </c>
      <c r="CZ92" s="2">
        <f t="shared" si="122"/>
        <v>0</v>
      </c>
      <c r="DA92" s="2"/>
      <c r="DB92" s="2"/>
      <c r="DC92" s="2" t="s">
        <v>6</v>
      </c>
      <c r="DD92" s="2" t="s">
        <v>6</v>
      </c>
      <c r="DE92" s="2" t="s">
        <v>6</v>
      </c>
      <c r="DF92" s="2" t="s">
        <v>6</v>
      </c>
      <c r="DG92" s="2" t="s">
        <v>6</v>
      </c>
      <c r="DH92" s="2" t="s">
        <v>6</v>
      </c>
      <c r="DI92" s="2" t="s">
        <v>6</v>
      </c>
      <c r="DJ92" s="2" t="s">
        <v>6</v>
      </c>
      <c r="DK92" s="2" t="s">
        <v>6</v>
      </c>
      <c r="DL92" s="2" t="s">
        <v>6</v>
      </c>
      <c r="DM92" s="2" t="s">
        <v>6</v>
      </c>
      <c r="DN92" s="2">
        <v>0</v>
      </c>
      <c r="DO92" s="2">
        <v>0</v>
      </c>
      <c r="DP92" s="2">
        <v>1</v>
      </c>
      <c r="DQ92" s="2">
        <v>1</v>
      </c>
      <c r="DR92" s="2"/>
      <c r="DS92" s="2"/>
      <c r="DT92" s="2"/>
      <c r="DU92" s="2">
        <v>1009</v>
      </c>
      <c r="DV92" s="2" t="s">
        <v>58</v>
      </c>
      <c r="DW92" s="2" t="s">
        <v>58</v>
      </c>
      <c r="DX92" s="2">
        <v>1</v>
      </c>
      <c r="DY92" s="2"/>
      <c r="DZ92" s="2"/>
      <c r="EA92" s="2"/>
      <c r="EB92" s="2"/>
      <c r="EC92" s="2"/>
      <c r="ED92" s="2"/>
      <c r="EE92" s="2">
        <v>32653299</v>
      </c>
      <c r="EF92" s="2">
        <v>20</v>
      </c>
      <c r="EG92" s="2" t="s">
        <v>60</v>
      </c>
      <c r="EH92" s="2">
        <v>0</v>
      </c>
      <c r="EI92" s="2" t="s">
        <v>6</v>
      </c>
      <c r="EJ92" s="2">
        <v>1</v>
      </c>
      <c r="EK92" s="2">
        <v>0</v>
      </c>
      <c r="EL92" s="2" t="s">
        <v>85</v>
      </c>
      <c r="EM92" s="2" t="s">
        <v>86</v>
      </c>
      <c r="EN92" s="2"/>
      <c r="EO92" s="2" t="s">
        <v>6</v>
      </c>
      <c r="EP92" s="2"/>
      <c r="EQ92" s="2">
        <v>0</v>
      </c>
      <c r="ER92" s="2">
        <v>0</v>
      </c>
      <c r="ES92" s="2">
        <v>0</v>
      </c>
      <c r="ET92" s="2">
        <v>0</v>
      </c>
      <c r="EU92" s="2">
        <v>0</v>
      </c>
      <c r="EV92" s="2">
        <v>0</v>
      </c>
      <c r="EW92" s="2">
        <v>0</v>
      </c>
      <c r="EX92" s="2">
        <v>0</v>
      </c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>
        <v>0</v>
      </c>
      <c r="FR92" s="2">
        <f t="shared" si="123"/>
        <v>0</v>
      </c>
      <c r="FS92" s="2">
        <v>0</v>
      </c>
      <c r="FT92" s="2"/>
      <c r="FU92" s="2"/>
      <c r="FV92" s="2"/>
      <c r="FW92" s="2"/>
      <c r="FX92" s="2">
        <v>106</v>
      </c>
      <c r="FY92" s="2">
        <v>65</v>
      </c>
      <c r="FZ92" s="2"/>
      <c r="GA92" s="2" t="s">
        <v>6</v>
      </c>
      <c r="GB92" s="2"/>
      <c r="GC92" s="2"/>
      <c r="GD92" s="2">
        <v>0</v>
      </c>
      <c r="GE92" s="2"/>
      <c r="GF92" s="2">
        <v>-1111733769</v>
      </c>
      <c r="GG92" s="2">
        <v>2</v>
      </c>
      <c r="GH92" s="2">
        <v>1</v>
      </c>
      <c r="GI92" s="2">
        <v>-2</v>
      </c>
      <c r="GJ92" s="2">
        <v>0</v>
      </c>
      <c r="GK92" s="2">
        <f>ROUND(R92*(R12)/100,0)</f>
        <v>0</v>
      </c>
      <c r="GL92" s="2">
        <f t="shared" si="124"/>
        <v>0</v>
      </c>
      <c r="GM92" s="2">
        <f t="shared" si="125"/>
        <v>0</v>
      </c>
      <c r="GN92" s="2">
        <f t="shared" si="126"/>
        <v>0</v>
      </c>
      <c r="GO92" s="2">
        <f t="shared" si="127"/>
        <v>0</v>
      </c>
      <c r="GP92" s="2">
        <f t="shared" si="128"/>
        <v>0</v>
      </c>
      <c r="GQ92" s="2"/>
      <c r="GR92" s="2">
        <v>0</v>
      </c>
      <c r="GS92" s="2">
        <v>3</v>
      </c>
      <c r="GT92" s="2">
        <v>0</v>
      </c>
      <c r="GU92" s="2" t="s">
        <v>6</v>
      </c>
      <c r="GV92" s="2">
        <f t="shared" si="129"/>
        <v>0</v>
      </c>
      <c r="GW92" s="2">
        <v>1</v>
      </c>
      <c r="GX92" s="2">
        <f t="shared" si="130"/>
        <v>0</v>
      </c>
      <c r="GY92" s="2"/>
      <c r="GZ92" s="2"/>
      <c r="HA92" s="2">
        <v>0</v>
      </c>
      <c r="HB92" s="2">
        <v>0</v>
      </c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>
        <v>0</v>
      </c>
      <c r="IL92" s="2"/>
      <c r="IM92" s="2"/>
      <c r="IN92" s="2"/>
      <c r="IO92" s="2"/>
      <c r="IP92" s="2"/>
      <c r="IQ92" s="2"/>
      <c r="IR92" s="2"/>
      <c r="IS92" s="2"/>
      <c r="IT92" s="2"/>
      <c r="IU92" s="2"/>
    </row>
    <row r="93" spans="1:255" x14ac:dyDescent="0.2">
      <c r="A93">
        <v>18</v>
      </c>
      <c r="B93">
        <v>1</v>
      </c>
      <c r="C93">
        <v>123</v>
      </c>
      <c r="E93" t="s">
        <v>142</v>
      </c>
      <c r="F93" t="s">
        <v>88</v>
      </c>
      <c r="G93" t="s">
        <v>89</v>
      </c>
      <c r="H93" t="s">
        <v>58</v>
      </c>
      <c r="I93">
        <f>I69*J93</f>
        <v>0</v>
      </c>
      <c r="J93">
        <v>0</v>
      </c>
      <c r="O93">
        <f t="shared" si="98"/>
        <v>0</v>
      </c>
      <c r="P93">
        <f t="shared" si="99"/>
        <v>0</v>
      </c>
      <c r="Q93">
        <f t="shared" si="100"/>
        <v>0</v>
      </c>
      <c r="R93">
        <f t="shared" si="101"/>
        <v>0</v>
      </c>
      <c r="S93">
        <f t="shared" si="102"/>
        <v>0</v>
      </c>
      <c r="T93">
        <f t="shared" si="103"/>
        <v>0</v>
      </c>
      <c r="U93">
        <f t="shared" si="104"/>
        <v>0</v>
      </c>
      <c r="V93">
        <f t="shared" si="105"/>
        <v>0</v>
      </c>
      <c r="W93">
        <f t="shared" si="106"/>
        <v>0</v>
      </c>
      <c r="X93">
        <f t="shared" si="107"/>
        <v>0</v>
      </c>
      <c r="Y93">
        <f t="shared" si="108"/>
        <v>0</v>
      </c>
      <c r="AA93">
        <v>34645224</v>
      </c>
      <c r="AB93">
        <f t="shared" si="109"/>
        <v>0</v>
      </c>
      <c r="AC93">
        <f t="shared" si="92"/>
        <v>0</v>
      </c>
      <c r="AD93">
        <f t="shared" si="93"/>
        <v>0</v>
      </c>
      <c r="AE93">
        <f t="shared" si="94"/>
        <v>0</v>
      </c>
      <c r="AF93">
        <f t="shared" si="95"/>
        <v>0</v>
      </c>
      <c r="AG93">
        <f t="shared" si="110"/>
        <v>0</v>
      </c>
      <c r="AH93">
        <f t="shared" si="96"/>
        <v>0</v>
      </c>
      <c r="AI93">
        <f t="shared" si="97"/>
        <v>0</v>
      </c>
      <c r="AJ93">
        <f t="shared" si="111"/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90</v>
      </c>
      <c r="AU93">
        <v>52</v>
      </c>
      <c r="AV93">
        <v>1</v>
      </c>
      <c r="AW93">
        <v>1</v>
      </c>
      <c r="AZ93">
        <v>1</v>
      </c>
      <c r="BA93">
        <v>1</v>
      </c>
      <c r="BB93">
        <v>1</v>
      </c>
      <c r="BC93">
        <v>7.5</v>
      </c>
      <c r="BD93" t="s">
        <v>6</v>
      </c>
      <c r="BE93" t="s">
        <v>6</v>
      </c>
      <c r="BF93" t="s">
        <v>6</v>
      </c>
      <c r="BG93" t="s">
        <v>6</v>
      </c>
      <c r="BH93">
        <v>3</v>
      </c>
      <c r="BI93">
        <v>1</v>
      </c>
      <c r="BJ93" t="s">
        <v>6</v>
      </c>
      <c r="BM93">
        <v>0</v>
      </c>
      <c r="BN93">
        <v>0</v>
      </c>
      <c r="BO93" t="s">
        <v>6</v>
      </c>
      <c r="BP93">
        <v>0</v>
      </c>
      <c r="BQ93">
        <v>20</v>
      </c>
      <c r="BR93">
        <v>0</v>
      </c>
      <c r="BS93">
        <v>1</v>
      </c>
      <c r="BT93">
        <v>1</v>
      </c>
      <c r="BU93">
        <v>1</v>
      </c>
      <c r="BV93">
        <v>1</v>
      </c>
      <c r="BW93">
        <v>1</v>
      </c>
      <c r="BX93">
        <v>1</v>
      </c>
      <c r="BY93" t="s">
        <v>6</v>
      </c>
      <c r="BZ93">
        <v>106</v>
      </c>
      <c r="CA93">
        <v>65</v>
      </c>
      <c r="CF93">
        <v>0</v>
      </c>
      <c r="CG93">
        <v>0</v>
      </c>
      <c r="CM93">
        <v>0</v>
      </c>
      <c r="CN93" t="s">
        <v>6</v>
      </c>
      <c r="CO93">
        <v>0</v>
      </c>
      <c r="CP93">
        <f t="shared" si="112"/>
        <v>0</v>
      </c>
      <c r="CQ93">
        <f t="shared" si="113"/>
        <v>0</v>
      </c>
      <c r="CR93">
        <f t="shared" si="114"/>
        <v>0</v>
      </c>
      <c r="CS93">
        <f t="shared" si="115"/>
        <v>0</v>
      </c>
      <c r="CT93">
        <f t="shared" si="116"/>
        <v>0</v>
      </c>
      <c r="CU93">
        <f t="shared" si="117"/>
        <v>0</v>
      </c>
      <c r="CV93">
        <f t="shared" si="118"/>
        <v>0</v>
      </c>
      <c r="CW93">
        <f t="shared" si="119"/>
        <v>0</v>
      </c>
      <c r="CX93">
        <f t="shared" si="120"/>
        <v>0</v>
      </c>
      <c r="CY93">
        <f t="shared" si="121"/>
        <v>0</v>
      </c>
      <c r="CZ93">
        <f t="shared" si="122"/>
        <v>0</v>
      </c>
      <c r="DC93" t="s">
        <v>6</v>
      </c>
      <c r="DD93" t="s">
        <v>6</v>
      </c>
      <c r="DE93" t="s">
        <v>6</v>
      </c>
      <c r="DF93" t="s">
        <v>6</v>
      </c>
      <c r="DG93" t="s">
        <v>6</v>
      </c>
      <c r="DH93" t="s">
        <v>6</v>
      </c>
      <c r="DI93" t="s">
        <v>6</v>
      </c>
      <c r="DJ93" t="s">
        <v>6</v>
      </c>
      <c r="DK93" t="s">
        <v>6</v>
      </c>
      <c r="DL93" t="s">
        <v>6</v>
      </c>
      <c r="DM93" t="s">
        <v>6</v>
      </c>
      <c r="DN93">
        <v>0</v>
      </c>
      <c r="DO93">
        <v>0</v>
      </c>
      <c r="DP93">
        <v>1</v>
      </c>
      <c r="DQ93">
        <v>1</v>
      </c>
      <c r="DU93">
        <v>1009</v>
      </c>
      <c r="DV93" t="s">
        <v>58</v>
      </c>
      <c r="DW93" t="s">
        <v>58</v>
      </c>
      <c r="DX93">
        <v>1</v>
      </c>
      <c r="EE93">
        <v>32653299</v>
      </c>
      <c r="EF93">
        <v>20</v>
      </c>
      <c r="EG93" t="s">
        <v>60</v>
      </c>
      <c r="EH93">
        <v>0</v>
      </c>
      <c r="EI93" t="s">
        <v>6</v>
      </c>
      <c r="EJ93">
        <v>1</v>
      </c>
      <c r="EK93">
        <v>0</v>
      </c>
      <c r="EL93" t="s">
        <v>85</v>
      </c>
      <c r="EM93" t="s">
        <v>86</v>
      </c>
      <c r="EO93" t="s">
        <v>6</v>
      </c>
      <c r="EQ93">
        <v>0</v>
      </c>
      <c r="ER93">
        <v>0</v>
      </c>
      <c r="ES93">
        <v>0</v>
      </c>
      <c r="ET93">
        <v>0</v>
      </c>
      <c r="EU93">
        <v>0</v>
      </c>
      <c r="EV93">
        <v>0</v>
      </c>
      <c r="EW93">
        <v>0</v>
      </c>
      <c r="EX93">
        <v>0</v>
      </c>
      <c r="FQ93">
        <v>0</v>
      </c>
      <c r="FR93">
        <f t="shared" si="123"/>
        <v>0</v>
      </c>
      <c r="FS93">
        <v>0</v>
      </c>
      <c r="FV93" t="s">
        <v>22</v>
      </c>
      <c r="FW93" t="s">
        <v>23</v>
      </c>
      <c r="FX93">
        <v>106</v>
      </c>
      <c r="FY93">
        <v>65</v>
      </c>
      <c r="GA93" t="s">
        <v>6</v>
      </c>
      <c r="GD93">
        <v>0</v>
      </c>
      <c r="GF93">
        <v>-1111733769</v>
      </c>
      <c r="GG93">
        <v>2</v>
      </c>
      <c r="GH93">
        <v>1</v>
      </c>
      <c r="GI93">
        <v>4</v>
      </c>
      <c r="GJ93">
        <v>0</v>
      </c>
      <c r="GK93">
        <f>ROUND(R93*(S12)/100,0)</f>
        <v>0</v>
      </c>
      <c r="GL93">
        <f t="shared" si="124"/>
        <v>0</v>
      </c>
      <c r="GM93">
        <f t="shared" si="125"/>
        <v>0</v>
      </c>
      <c r="GN93">
        <f t="shared" si="126"/>
        <v>0</v>
      </c>
      <c r="GO93">
        <f t="shared" si="127"/>
        <v>0</v>
      </c>
      <c r="GP93">
        <f t="shared" si="128"/>
        <v>0</v>
      </c>
      <c r="GR93">
        <v>0</v>
      </c>
      <c r="GS93">
        <v>3</v>
      </c>
      <c r="GT93">
        <v>0</v>
      </c>
      <c r="GU93" t="s">
        <v>6</v>
      </c>
      <c r="GV93">
        <f t="shared" si="129"/>
        <v>0</v>
      </c>
      <c r="GW93">
        <v>1</v>
      </c>
      <c r="GX93">
        <f t="shared" si="130"/>
        <v>0</v>
      </c>
      <c r="HA93">
        <v>0</v>
      </c>
      <c r="HB93">
        <v>0</v>
      </c>
      <c r="IK93">
        <v>0</v>
      </c>
    </row>
    <row r="94" spans="1:255" x14ac:dyDescent="0.2">
      <c r="A94" s="2">
        <v>18</v>
      </c>
      <c r="B94" s="2">
        <v>1</v>
      </c>
      <c r="C94" s="2">
        <v>105</v>
      </c>
      <c r="D94" s="2"/>
      <c r="E94" s="2" t="s">
        <v>143</v>
      </c>
      <c r="F94" s="2" t="s">
        <v>91</v>
      </c>
      <c r="G94" s="2" t="s">
        <v>92</v>
      </c>
      <c r="H94" s="2" t="s">
        <v>66</v>
      </c>
      <c r="I94" s="2">
        <f>I68*J94</f>
        <v>0</v>
      </c>
      <c r="J94" s="2">
        <v>0</v>
      </c>
      <c r="K94" s="2"/>
      <c r="L94" s="2"/>
      <c r="M94" s="2"/>
      <c r="N94" s="2"/>
      <c r="O94" s="2">
        <f t="shared" si="98"/>
        <v>0</v>
      </c>
      <c r="P94" s="2">
        <f t="shared" si="99"/>
        <v>0</v>
      </c>
      <c r="Q94" s="2">
        <f t="shared" si="100"/>
        <v>0</v>
      </c>
      <c r="R94" s="2">
        <f t="shared" si="101"/>
        <v>0</v>
      </c>
      <c r="S94" s="2">
        <f t="shared" si="102"/>
        <v>0</v>
      </c>
      <c r="T94" s="2">
        <f t="shared" si="103"/>
        <v>0</v>
      </c>
      <c r="U94" s="2">
        <f t="shared" si="104"/>
        <v>0</v>
      </c>
      <c r="V94" s="2">
        <f t="shared" si="105"/>
        <v>0</v>
      </c>
      <c r="W94" s="2">
        <f t="shared" si="106"/>
        <v>0</v>
      </c>
      <c r="X94" s="2">
        <f t="shared" si="107"/>
        <v>0</v>
      </c>
      <c r="Y94" s="2">
        <f t="shared" si="108"/>
        <v>0</v>
      </c>
      <c r="Z94" s="2"/>
      <c r="AA94" s="2">
        <v>34645223</v>
      </c>
      <c r="AB94" s="2">
        <f t="shared" si="109"/>
        <v>0</v>
      </c>
      <c r="AC94" s="2">
        <f t="shared" si="92"/>
        <v>0</v>
      </c>
      <c r="AD94" s="2">
        <f t="shared" si="93"/>
        <v>0</v>
      </c>
      <c r="AE94" s="2">
        <f t="shared" si="94"/>
        <v>0</v>
      </c>
      <c r="AF94" s="2">
        <f t="shared" si="95"/>
        <v>0</v>
      </c>
      <c r="AG94" s="2">
        <f t="shared" si="110"/>
        <v>0</v>
      </c>
      <c r="AH94" s="2">
        <f t="shared" si="96"/>
        <v>0</v>
      </c>
      <c r="AI94" s="2">
        <f t="shared" si="97"/>
        <v>0</v>
      </c>
      <c r="AJ94" s="2">
        <f t="shared" si="111"/>
        <v>0</v>
      </c>
      <c r="AK94" s="2">
        <v>0</v>
      </c>
      <c r="AL94" s="2">
        <v>0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106</v>
      </c>
      <c r="AU94" s="2">
        <v>65</v>
      </c>
      <c r="AV94" s="2">
        <v>1</v>
      </c>
      <c r="AW94" s="2">
        <v>1</v>
      </c>
      <c r="AX94" s="2"/>
      <c r="AY94" s="2"/>
      <c r="AZ94" s="2">
        <v>1</v>
      </c>
      <c r="BA94" s="2">
        <v>1</v>
      </c>
      <c r="BB94" s="2">
        <v>1</v>
      </c>
      <c r="BC94" s="2">
        <v>1</v>
      </c>
      <c r="BD94" s="2" t="s">
        <v>6</v>
      </c>
      <c r="BE94" s="2" t="s">
        <v>6</v>
      </c>
      <c r="BF94" s="2" t="s">
        <v>6</v>
      </c>
      <c r="BG94" s="2" t="s">
        <v>6</v>
      </c>
      <c r="BH94" s="2">
        <v>3</v>
      </c>
      <c r="BI94" s="2">
        <v>1</v>
      </c>
      <c r="BJ94" s="2" t="s">
        <v>6</v>
      </c>
      <c r="BK94" s="2"/>
      <c r="BL94" s="2"/>
      <c r="BM94" s="2">
        <v>0</v>
      </c>
      <c r="BN94" s="2">
        <v>0</v>
      </c>
      <c r="BO94" s="2" t="s">
        <v>6</v>
      </c>
      <c r="BP94" s="2">
        <v>0</v>
      </c>
      <c r="BQ94" s="2">
        <v>20</v>
      </c>
      <c r="BR94" s="2">
        <v>0</v>
      </c>
      <c r="BS94" s="2">
        <v>1</v>
      </c>
      <c r="BT94" s="2">
        <v>1</v>
      </c>
      <c r="BU94" s="2">
        <v>1</v>
      </c>
      <c r="BV94" s="2">
        <v>1</v>
      </c>
      <c r="BW94" s="2">
        <v>1</v>
      </c>
      <c r="BX94" s="2">
        <v>1</v>
      </c>
      <c r="BY94" s="2" t="s">
        <v>6</v>
      </c>
      <c r="BZ94" s="2">
        <v>106</v>
      </c>
      <c r="CA94" s="2">
        <v>65</v>
      </c>
      <c r="CB94" s="2"/>
      <c r="CC94" s="2"/>
      <c r="CD94" s="2"/>
      <c r="CE94" s="2"/>
      <c r="CF94" s="2">
        <v>0</v>
      </c>
      <c r="CG94" s="2">
        <v>0</v>
      </c>
      <c r="CH94" s="2"/>
      <c r="CI94" s="2"/>
      <c r="CJ94" s="2"/>
      <c r="CK94" s="2"/>
      <c r="CL94" s="2"/>
      <c r="CM94" s="2">
        <v>0</v>
      </c>
      <c r="CN94" s="2" t="s">
        <v>6</v>
      </c>
      <c r="CO94" s="2">
        <v>0</v>
      </c>
      <c r="CP94" s="2">
        <f t="shared" si="112"/>
        <v>0</v>
      </c>
      <c r="CQ94" s="2">
        <f t="shared" si="113"/>
        <v>0</v>
      </c>
      <c r="CR94" s="2">
        <f t="shared" si="114"/>
        <v>0</v>
      </c>
      <c r="CS94" s="2">
        <f t="shared" si="115"/>
        <v>0</v>
      </c>
      <c r="CT94" s="2">
        <f t="shared" si="116"/>
        <v>0</v>
      </c>
      <c r="CU94" s="2">
        <f t="shared" si="117"/>
        <v>0</v>
      </c>
      <c r="CV94" s="2">
        <f t="shared" si="118"/>
        <v>0</v>
      </c>
      <c r="CW94" s="2">
        <f t="shared" si="119"/>
        <v>0</v>
      </c>
      <c r="CX94" s="2">
        <f t="shared" si="120"/>
        <v>0</v>
      </c>
      <c r="CY94" s="2">
        <f t="shared" si="121"/>
        <v>0</v>
      </c>
      <c r="CZ94" s="2">
        <f t="shared" si="122"/>
        <v>0</v>
      </c>
      <c r="DA94" s="2"/>
      <c r="DB94" s="2"/>
      <c r="DC94" s="2" t="s">
        <v>6</v>
      </c>
      <c r="DD94" s="2" t="s">
        <v>6</v>
      </c>
      <c r="DE94" s="2" t="s">
        <v>6</v>
      </c>
      <c r="DF94" s="2" t="s">
        <v>6</v>
      </c>
      <c r="DG94" s="2" t="s">
        <v>6</v>
      </c>
      <c r="DH94" s="2" t="s">
        <v>6</v>
      </c>
      <c r="DI94" s="2" t="s">
        <v>6</v>
      </c>
      <c r="DJ94" s="2" t="s">
        <v>6</v>
      </c>
      <c r="DK94" s="2" t="s">
        <v>6</v>
      </c>
      <c r="DL94" s="2" t="s">
        <v>6</v>
      </c>
      <c r="DM94" s="2" t="s">
        <v>6</v>
      </c>
      <c r="DN94" s="2">
        <v>0</v>
      </c>
      <c r="DO94" s="2">
        <v>0</v>
      </c>
      <c r="DP94" s="2">
        <v>1</v>
      </c>
      <c r="DQ94" s="2">
        <v>1</v>
      </c>
      <c r="DR94" s="2"/>
      <c r="DS94" s="2"/>
      <c r="DT94" s="2"/>
      <c r="DU94" s="2">
        <v>1009</v>
      </c>
      <c r="DV94" s="2" t="s">
        <v>66</v>
      </c>
      <c r="DW94" s="2" t="s">
        <v>66</v>
      </c>
      <c r="DX94" s="2">
        <v>1000</v>
      </c>
      <c r="DY94" s="2"/>
      <c r="DZ94" s="2"/>
      <c r="EA94" s="2"/>
      <c r="EB94" s="2"/>
      <c r="EC94" s="2"/>
      <c r="ED94" s="2"/>
      <c r="EE94" s="2">
        <v>32653299</v>
      </c>
      <c r="EF94" s="2">
        <v>20</v>
      </c>
      <c r="EG94" s="2" t="s">
        <v>60</v>
      </c>
      <c r="EH94" s="2">
        <v>0</v>
      </c>
      <c r="EI94" s="2" t="s">
        <v>6</v>
      </c>
      <c r="EJ94" s="2">
        <v>1</v>
      </c>
      <c r="EK94" s="2">
        <v>0</v>
      </c>
      <c r="EL94" s="2" t="s">
        <v>85</v>
      </c>
      <c r="EM94" s="2" t="s">
        <v>86</v>
      </c>
      <c r="EN94" s="2"/>
      <c r="EO94" s="2" t="s">
        <v>6</v>
      </c>
      <c r="EP94" s="2"/>
      <c r="EQ94" s="2">
        <v>0</v>
      </c>
      <c r="ER94" s="2">
        <v>0</v>
      </c>
      <c r="ES94" s="2">
        <v>0</v>
      </c>
      <c r="ET94" s="2">
        <v>0</v>
      </c>
      <c r="EU94" s="2">
        <v>0</v>
      </c>
      <c r="EV94" s="2">
        <v>0</v>
      </c>
      <c r="EW94" s="2">
        <v>0</v>
      </c>
      <c r="EX94" s="2">
        <v>0</v>
      </c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>
        <v>0</v>
      </c>
      <c r="FR94" s="2">
        <f t="shared" si="123"/>
        <v>0</v>
      </c>
      <c r="FS94" s="2">
        <v>0</v>
      </c>
      <c r="FT94" s="2"/>
      <c r="FU94" s="2"/>
      <c r="FV94" s="2"/>
      <c r="FW94" s="2"/>
      <c r="FX94" s="2">
        <v>106</v>
      </c>
      <c r="FY94" s="2">
        <v>65</v>
      </c>
      <c r="FZ94" s="2"/>
      <c r="GA94" s="2" t="s">
        <v>6</v>
      </c>
      <c r="GB94" s="2"/>
      <c r="GC94" s="2"/>
      <c r="GD94" s="2">
        <v>0</v>
      </c>
      <c r="GE94" s="2"/>
      <c r="GF94" s="2">
        <v>1613753229</v>
      </c>
      <c r="GG94" s="2">
        <v>2</v>
      </c>
      <c r="GH94" s="2">
        <v>1</v>
      </c>
      <c r="GI94" s="2">
        <v>-2</v>
      </c>
      <c r="GJ94" s="2">
        <v>0</v>
      </c>
      <c r="GK94" s="2">
        <f>ROUND(R94*(R12)/100,0)</f>
        <v>0</v>
      </c>
      <c r="GL94" s="2">
        <f t="shared" si="124"/>
        <v>0</v>
      </c>
      <c r="GM94" s="2">
        <f t="shared" si="125"/>
        <v>0</v>
      </c>
      <c r="GN94" s="2">
        <f t="shared" si="126"/>
        <v>0</v>
      </c>
      <c r="GO94" s="2">
        <f t="shared" si="127"/>
        <v>0</v>
      </c>
      <c r="GP94" s="2">
        <f t="shared" si="128"/>
        <v>0</v>
      </c>
      <c r="GQ94" s="2"/>
      <c r="GR94" s="2">
        <v>0</v>
      </c>
      <c r="GS94" s="2">
        <v>3</v>
      </c>
      <c r="GT94" s="2">
        <v>0</v>
      </c>
      <c r="GU94" s="2" t="s">
        <v>6</v>
      </c>
      <c r="GV94" s="2">
        <f t="shared" si="129"/>
        <v>0</v>
      </c>
      <c r="GW94" s="2">
        <v>1</v>
      </c>
      <c r="GX94" s="2">
        <f t="shared" si="130"/>
        <v>0</v>
      </c>
      <c r="GY94" s="2"/>
      <c r="GZ94" s="2"/>
      <c r="HA94" s="2">
        <v>0</v>
      </c>
      <c r="HB94" s="2">
        <v>0</v>
      </c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>
        <v>0</v>
      </c>
      <c r="IL94" s="2"/>
      <c r="IM94" s="2"/>
      <c r="IN94" s="2"/>
      <c r="IO94" s="2"/>
      <c r="IP94" s="2"/>
      <c r="IQ94" s="2"/>
      <c r="IR94" s="2"/>
      <c r="IS94" s="2"/>
      <c r="IT94" s="2"/>
      <c r="IU94" s="2"/>
    </row>
    <row r="95" spans="1:255" x14ac:dyDescent="0.2">
      <c r="A95">
        <v>18</v>
      </c>
      <c r="B95">
        <v>1</v>
      </c>
      <c r="C95">
        <v>124</v>
      </c>
      <c r="E95" t="s">
        <v>143</v>
      </c>
      <c r="F95" t="s">
        <v>91</v>
      </c>
      <c r="G95" t="s">
        <v>92</v>
      </c>
      <c r="H95" t="s">
        <v>66</v>
      </c>
      <c r="I95">
        <f>I69*J95</f>
        <v>0</v>
      </c>
      <c r="J95">
        <v>0</v>
      </c>
      <c r="O95">
        <f t="shared" si="98"/>
        <v>0</v>
      </c>
      <c r="P95">
        <f t="shared" si="99"/>
        <v>0</v>
      </c>
      <c r="Q95">
        <f t="shared" si="100"/>
        <v>0</v>
      </c>
      <c r="R95">
        <f t="shared" si="101"/>
        <v>0</v>
      </c>
      <c r="S95">
        <f t="shared" si="102"/>
        <v>0</v>
      </c>
      <c r="T95">
        <f t="shared" si="103"/>
        <v>0</v>
      </c>
      <c r="U95">
        <f t="shared" si="104"/>
        <v>0</v>
      </c>
      <c r="V95">
        <f t="shared" si="105"/>
        <v>0</v>
      </c>
      <c r="W95">
        <f t="shared" si="106"/>
        <v>0</v>
      </c>
      <c r="X95">
        <f t="shared" si="107"/>
        <v>0</v>
      </c>
      <c r="Y95">
        <f t="shared" si="108"/>
        <v>0</v>
      </c>
      <c r="AA95">
        <v>34645224</v>
      </c>
      <c r="AB95">
        <f t="shared" si="109"/>
        <v>0</v>
      </c>
      <c r="AC95">
        <f t="shared" si="92"/>
        <v>0</v>
      </c>
      <c r="AD95">
        <f t="shared" si="93"/>
        <v>0</v>
      </c>
      <c r="AE95">
        <f t="shared" si="94"/>
        <v>0</v>
      </c>
      <c r="AF95">
        <f t="shared" si="95"/>
        <v>0</v>
      </c>
      <c r="AG95">
        <f t="shared" si="110"/>
        <v>0</v>
      </c>
      <c r="AH95">
        <f t="shared" si="96"/>
        <v>0</v>
      </c>
      <c r="AI95">
        <f t="shared" si="97"/>
        <v>0</v>
      </c>
      <c r="AJ95">
        <f t="shared" si="111"/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90</v>
      </c>
      <c r="AU95">
        <v>52</v>
      </c>
      <c r="AV95">
        <v>1</v>
      </c>
      <c r="AW95">
        <v>1</v>
      </c>
      <c r="AZ95">
        <v>1</v>
      </c>
      <c r="BA95">
        <v>1</v>
      </c>
      <c r="BB95">
        <v>1</v>
      </c>
      <c r="BC95">
        <v>7.5</v>
      </c>
      <c r="BD95" t="s">
        <v>6</v>
      </c>
      <c r="BE95" t="s">
        <v>6</v>
      </c>
      <c r="BF95" t="s">
        <v>6</v>
      </c>
      <c r="BG95" t="s">
        <v>6</v>
      </c>
      <c r="BH95">
        <v>3</v>
      </c>
      <c r="BI95">
        <v>1</v>
      </c>
      <c r="BJ95" t="s">
        <v>6</v>
      </c>
      <c r="BM95">
        <v>0</v>
      </c>
      <c r="BN95">
        <v>0</v>
      </c>
      <c r="BO95" t="s">
        <v>6</v>
      </c>
      <c r="BP95">
        <v>0</v>
      </c>
      <c r="BQ95">
        <v>20</v>
      </c>
      <c r="BR95">
        <v>0</v>
      </c>
      <c r="BS95">
        <v>1</v>
      </c>
      <c r="BT95">
        <v>1</v>
      </c>
      <c r="BU95">
        <v>1</v>
      </c>
      <c r="BV95">
        <v>1</v>
      </c>
      <c r="BW95">
        <v>1</v>
      </c>
      <c r="BX95">
        <v>1</v>
      </c>
      <c r="BY95" t="s">
        <v>6</v>
      </c>
      <c r="BZ95">
        <v>106</v>
      </c>
      <c r="CA95">
        <v>65</v>
      </c>
      <c r="CF95">
        <v>0</v>
      </c>
      <c r="CG95">
        <v>0</v>
      </c>
      <c r="CM95">
        <v>0</v>
      </c>
      <c r="CN95" t="s">
        <v>6</v>
      </c>
      <c r="CO95">
        <v>0</v>
      </c>
      <c r="CP95">
        <f t="shared" si="112"/>
        <v>0</v>
      </c>
      <c r="CQ95">
        <f t="shared" si="113"/>
        <v>0</v>
      </c>
      <c r="CR95">
        <f t="shared" si="114"/>
        <v>0</v>
      </c>
      <c r="CS95">
        <f t="shared" si="115"/>
        <v>0</v>
      </c>
      <c r="CT95">
        <f t="shared" si="116"/>
        <v>0</v>
      </c>
      <c r="CU95">
        <f t="shared" si="117"/>
        <v>0</v>
      </c>
      <c r="CV95">
        <f t="shared" si="118"/>
        <v>0</v>
      </c>
      <c r="CW95">
        <f t="shared" si="119"/>
        <v>0</v>
      </c>
      <c r="CX95">
        <f t="shared" si="120"/>
        <v>0</v>
      </c>
      <c r="CY95">
        <f t="shared" si="121"/>
        <v>0</v>
      </c>
      <c r="CZ95">
        <f t="shared" si="122"/>
        <v>0</v>
      </c>
      <c r="DC95" t="s">
        <v>6</v>
      </c>
      <c r="DD95" t="s">
        <v>6</v>
      </c>
      <c r="DE95" t="s">
        <v>6</v>
      </c>
      <c r="DF95" t="s">
        <v>6</v>
      </c>
      <c r="DG95" t="s">
        <v>6</v>
      </c>
      <c r="DH95" t="s">
        <v>6</v>
      </c>
      <c r="DI95" t="s">
        <v>6</v>
      </c>
      <c r="DJ95" t="s">
        <v>6</v>
      </c>
      <c r="DK95" t="s">
        <v>6</v>
      </c>
      <c r="DL95" t="s">
        <v>6</v>
      </c>
      <c r="DM95" t="s">
        <v>6</v>
      </c>
      <c r="DN95">
        <v>0</v>
      </c>
      <c r="DO95">
        <v>0</v>
      </c>
      <c r="DP95">
        <v>1</v>
      </c>
      <c r="DQ95">
        <v>1</v>
      </c>
      <c r="DU95">
        <v>1009</v>
      </c>
      <c r="DV95" t="s">
        <v>66</v>
      </c>
      <c r="DW95" t="s">
        <v>66</v>
      </c>
      <c r="DX95">
        <v>1000</v>
      </c>
      <c r="EE95">
        <v>32653299</v>
      </c>
      <c r="EF95">
        <v>20</v>
      </c>
      <c r="EG95" t="s">
        <v>60</v>
      </c>
      <c r="EH95">
        <v>0</v>
      </c>
      <c r="EI95" t="s">
        <v>6</v>
      </c>
      <c r="EJ95">
        <v>1</v>
      </c>
      <c r="EK95">
        <v>0</v>
      </c>
      <c r="EL95" t="s">
        <v>85</v>
      </c>
      <c r="EM95" t="s">
        <v>86</v>
      </c>
      <c r="EO95" t="s">
        <v>6</v>
      </c>
      <c r="EQ95">
        <v>0</v>
      </c>
      <c r="ER95">
        <v>0</v>
      </c>
      <c r="ES95">
        <v>0</v>
      </c>
      <c r="ET95">
        <v>0</v>
      </c>
      <c r="EU95">
        <v>0</v>
      </c>
      <c r="EV95">
        <v>0</v>
      </c>
      <c r="EW95">
        <v>0</v>
      </c>
      <c r="EX95">
        <v>0</v>
      </c>
      <c r="FQ95">
        <v>0</v>
      </c>
      <c r="FR95">
        <f t="shared" si="123"/>
        <v>0</v>
      </c>
      <c r="FS95">
        <v>0</v>
      </c>
      <c r="FV95" t="s">
        <v>22</v>
      </c>
      <c r="FW95" t="s">
        <v>23</v>
      </c>
      <c r="FX95">
        <v>106</v>
      </c>
      <c r="FY95">
        <v>65</v>
      </c>
      <c r="GA95" t="s">
        <v>6</v>
      </c>
      <c r="GD95">
        <v>0</v>
      </c>
      <c r="GF95">
        <v>1613753229</v>
      </c>
      <c r="GG95">
        <v>2</v>
      </c>
      <c r="GH95">
        <v>1</v>
      </c>
      <c r="GI95">
        <v>4</v>
      </c>
      <c r="GJ95">
        <v>0</v>
      </c>
      <c r="GK95">
        <f>ROUND(R95*(S12)/100,0)</f>
        <v>0</v>
      </c>
      <c r="GL95">
        <f t="shared" si="124"/>
        <v>0</v>
      </c>
      <c r="GM95">
        <f t="shared" si="125"/>
        <v>0</v>
      </c>
      <c r="GN95">
        <f t="shared" si="126"/>
        <v>0</v>
      </c>
      <c r="GO95">
        <f t="shared" si="127"/>
        <v>0</v>
      </c>
      <c r="GP95">
        <f t="shared" si="128"/>
        <v>0</v>
      </c>
      <c r="GR95">
        <v>0</v>
      </c>
      <c r="GS95">
        <v>3</v>
      </c>
      <c r="GT95">
        <v>0</v>
      </c>
      <c r="GU95" t="s">
        <v>6</v>
      </c>
      <c r="GV95">
        <f t="shared" si="129"/>
        <v>0</v>
      </c>
      <c r="GW95">
        <v>1</v>
      </c>
      <c r="GX95">
        <f t="shared" si="130"/>
        <v>0</v>
      </c>
      <c r="HA95">
        <v>0</v>
      </c>
      <c r="HB95">
        <v>0</v>
      </c>
      <c r="IK95">
        <v>0</v>
      </c>
    </row>
    <row r="96" spans="1:255" x14ac:dyDescent="0.2">
      <c r="A96" s="2">
        <v>18</v>
      </c>
      <c r="B96" s="2">
        <v>1</v>
      </c>
      <c r="C96" s="2">
        <v>106</v>
      </c>
      <c r="D96" s="2"/>
      <c r="E96" s="2" t="s">
        <v>144</v>
      </c>
      <c r="F96" s="2" t="s">
        <v>94</v>
      </c>
      <c r="G96" s="2" t="s">
        <v>95</v>
      </c>
      <c r="H96" s="2" t="s">
        <v>66</v>
      </c>
      <c r="I96" s="2">
        <f>I68*J96</f>
        <v>0</v>
      </c>
      <c r="J96" s="2">
        <v>0</v>
      </c>
      <c r="K96" s="2"/>
      <c r="L96" s="2"/>
      <c r="M96" s="2"/>
      <c r="N96" s="2"/>
      <c r="O96" s="2">
        <f t="shared" si="98"/>
        <v>0</v>
      </c>
      <c r="P96" s="2">
        <f t="shared" si="99"/>
        <v>0</v>
      </c>
      <c r="Q96" s="2">
        <f t="shared" si="100"/>
        <v>0</v>
      </c>
      <c r="R96" s="2">
        <f t="shared" si="101"/>
        <v>0</v>
      </c>
      <c r="S96" s="2">
        <f t="shared" si="102"/>
        <v>0</v>
      </c>
      <c r="T96" s="2">
        <f t="shared" si="103"/>
        <v>0</v>
      </c>
      <c r="U96" s="2">
        <f t="shared" si="104"/>
        <v>0</v>
      </c>
      <c r="V96" s="2">
        <f t="shared" si="105"/>
        <v>0</v>
      </c>
      <c r="W96" s="2">
        <f t="shared" si="106"/>
        <v>0</v>
      </c>
      <c r="X96" s="2">
        <f t="shared" si="107"/>
        <v>0</v>
      </c>
      <c r="Y96" s="2">
        <f t="shared" si="108"/>
        <v>0</v>
      </c>
      <c r="Z96" s="2"/>
      <c r="AA96" s="2">
        <v>34645223</v>
      </c>
      <c r="AB96" s="2">
        <f t="shared" si="109"/>
        <v>15707</v>
      </c>
      <c r="AC96" s="2">
        <f t="shared" si="92"/>
        <v>15707</v>
      </c>
      <c r="AD96" s="2">
        <f t="shared" si="93"/>
        <v>0</v>
      </c>
      <c r="AE96" s="2">
        <f t="shared" si="94"/>
        <v>0</v>
      </c>
      <c r="AF96" s="2">
        <f t="shared" si="95"/>
        <v>0</v>
      </c>
      <c r="AG96" s="2">
        <f t="shared" si="110"/>
        <v>0</v>
      </c>
      <c r="AH96" s="2">
        <f t="shared" si="96"/>
        <v>0</v>
      </c>
      <c r="AI96" s="2">
        <f t="shared" si="97"/>
        <v>0</v>
      </c>
      <c r="AJ96" s="2">
        <f t="shared" si="111"/>
        <v>0</v>
      </c>
      <c r="AK96" s="2">
        <v>15707</v>
      </c>
      <c r="AL96" s="2">
        <v>15707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2">
        <v>0</v>
      </c>
      <c r="AS96" s="2">
        <v>0</v>
      </c>
      <c r="AT96" s="2">
        <v>0</v>
      </c>
      <c r="AU96" s="2">
        <v>0</v>
      </c>
      <c r="AV96" s="2">
        <v>1</v>
      </c>
      <c r="AW96" s="2">
        <v>1</v>
      </c>
      <c r="AX96" s="2"/>
      <c r="AY96" s="2"/>
      <c r="AZ96" s="2">
        <v>1</v>
      </c>
      <c r="BA96" s="2">
        <v>1</v>
      </c>
      <c r="BB96" s="2">
        <v>1</v>
      </c>
      <c r="BC96" s="2">
        <v>1</v>
      </c>
      <c r="BD96" s="2" t="s">
        <v>6</v>
      </c>
      <c r="BE96" s="2" t="s">
        <v>6</v>
      </c>
      <c r="BF96" s="2" t="s">
        <v>6</v>
      </c>
      <c r="BG96" s="2" t="s">
        <v>6</v>
      </c>
      <c r="BH96" s="2">
        <v>3</v>
      </c>
      <c r="BI96" s="2">
        <v>1</v>
      </c>
      <c r="BJ96" s="2" t="s">
        <v>96</v>
      </c>
      <c r="BK96" s="2"/>
      <c r="BL96" s="2"/>
      <c r="BM96" s="2">
        <v>500001</v>
      </c>
      <c r="BN96" s="2">
        <v>0</v>
      </c>
      <c r="BO96" s="2" t="s">
        <v>6</v>
      </c>
      <c r="BP96" s="2">
        <v>0</v>
      </c>
      <c r="BQ96" s="2">
        <v>20</v>
      </c>
      <c r="BR96" s="2">
        <v>0</v>
      </c>
      <c r="BS96" s="2">
        <v>1</v>
      </c>
      <c r="BT96" s="2">
        <v>1</v>
      </c>
      <c r="BU96" s="2">
        <v>1</v>
      </c>
      <c r="BV96" s="2">
        <v>1</v>
      </c>
      <c r="BW96" s="2">
        <v>1</v>
      </c>
      <c r="BX96" s="2">
        <v>1</v>
      </c>
      <c r="BY96" s="2" t="s">
        <v>6</v>
      </c>
      <c r="BZ96" s="2">
        <v>0</v>
      </c>
      <c r="CA96" s="2">
        <v>0</v>
      </c>
      <c r="CB96" s="2"/>
      <c r="CC96" s="2"/>
      <c r="CD96" s="2"/>
      <c r="CE96" s="2"/>
      <c r="CF96" s="2">
        <v>0</v>
      </c>
      <c r="CG96" s="2">
        <v>0</v>
      </c>
      <c r="CH96" s="2"/>
      <c r="CI96" s="2"/>
      <c r="CJ96" s="2"/>
      <c r="CK96" s="2"/>
      <c r="CL96" s="2"/>
      <c r="CM96" s="2">
        <v>0</v>
      </c>
      <c r="CN96" s="2" t="s">
        <v>6</v>
      </c>
      <c r="CO96" s="2">
        <v>0</v>
      </c>
      <c r="CP96" s="2">
        <f t="shared" si="112"/>
        <v>0</v>
      </c>
      <c r="CQ96" s="2">
        <f t="shared" si="113"/>
        <v>15707</v>
      </c>
      <c r="CR96" s="2">
        <f t="shared" si="114"/>
        <v>0</v>
      </c>
      <c r="CS96" s="2">
        <f t="shared" si="115"/>
        <v>0</v>
      </c>
      <c r="CT96" s="2">
        <f t="shared" si="116"/>
        <v>0</v>
      </c>
      <c r="CU96" s="2">
        <f t="shared" si="117"/>
        <v>0</v>
      </c>
      <c r="CV96" s="2">
        <f t="shared" si="118"/>
        <v>0</v>
      </c>
      <c r="CW96" s="2">
        <f t="shared" si="119"/>
        <v>0</v>
      </c>
      <c r="CX96" s="2">
        <f t="shared" si="120"/>
        <v>0</v>
      </c>
      <c r="CY96" s="2">
        <f t="shared" si="121"/>
        <v>0</v>
      </c>
      <c r="CZ96" s="2">
        <f t="shared" si="122"/>
        <v>0</v>
      </c>
      <c r="DA96" s="2"/>
      <c r="DB96" s="2"/>
      <c r="DC96" s="2" t="s">
        <v>6</v>
      </c>
      <c r="DD96" s="2" t="s">
        <v>6</v>
      </c>
      <c r="DE96" s="2" t="s">
        <v>6</v>
      </c>
      <c r="DF96" s="2" t="s">
        <v>6</v>
      </c>
      <c r="DG96" s="2" t="s">
        <v>6</v>
      </c>
      <c r="DH96" s="2" t="s">
        <v>6</v>
      </c>
      <c r="DI96" s="2" t="s">
        <v>6</v>
      </c>
      <c r="DJ96" s="2" t="s">
        <v>6</v>
      </c>
      <c r="DK96" s="2" t="s">
        <v>6</v>
      </c>
      <c r="DL96" s="2" t="s">
        <v>6</v>
      </c>
      <c r="DM96" s="2" t="s">
        <v>6</v>
      </c>
      <c r="DN96" s="2">
        <v>0</v>
      </c>
      <c r="DO96" s="2">
        <v>0</v>
      </c>
      <c r="DP96" s="2">
        <v>1</v>
      </c>
      <c r="DQ96" s="2">
        <v>1</v>
      </c>
      <c r="DR96" s="2"/>
      <c r="DS96" s="2"/>
      <c r="DT96" s="2"/>
      <c r="DU96" s="2">
        <v>1009</v>
      </c>
      <c r="DV96" s="2" t="s">
        <v>66</v>
      </c>
      <c r="DW96" s="2" t="s">
        <v>66</v>
      </c>
      <c r="DX96" s="2">
        <v>1000</v>
      </c>
      <c r="DY96" s="2"/>
      <c r="DZ96" s="2"/>
      <c r="EA96" s="2"/>
      <c r="EB96" s="2"/>
      <c r="EC96" s="2"/>
      <c r="ED96" s="2"/>
      <c r="EE96" s="2">
        <v>32653291</v>
      </c>
      <c r="EF96" s="2">
        <v>20</v>
      </c>
      <c r="EG96" s="2" t="s">
        <v>60</v>
      </c>
      <c r="EH96" s="2">
        <v>0</v>
      </c>
      <c r="EI96" s="2" t="s">
        <v>6</v>
      </c>
      <c r="EJ96" s="2">
        <v>1</v>
      </c>
      <c r="EK96" s="2">
        <v>500001</v>
      </c>
      <c r="EL96" s="2" t="s">
        <v>61</v>
      </c>
      <c r="EM96" s="2" t="s">
        <v>62</v>
      </c>
      <c r="EN96" s="2"/>
      <c r="EO96" s="2" t="s">
        <v>6</v>
      </c>
      <c r="EP96" s="2"/>
      <c r="EQ96" s="2">
        <v>0</v>
      </c>
      <c r="ER96" s="2">
        <v>15707</v>
      </c>
      <c r="ES96" s="2">
        <v>15707</v>
      </c>
      <c r="ET96" s="2">
        <v>0</v>
      </c>
      <c r="EU96" s="2">
        <v>0</v>
      </c>
      <c r="EV96" s="2">
        <v>0</v>
      </c>
      <c r="EW96" s="2">
        <v>0</v>
      </c>
      <c r="EX96" s="2">
        <v>0</v>
      </c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>
        <v>0</v>
      </c>
      <c r="FR96" s="2">
        <f t="shared" si="123"/>
        <v>0</v>
      </c>
      <c r="FS96" s="2">
        <v>0</v>
      </c>
      <c r="FT96" s="2"/>
      <c r="FU96" s="2"/>
      <c r="FV96" s="2"/>
      <c r="FW96" s="2"/>
      <c r="FX96" s="2">
        <v>0</v>
      </c>
      <c r="FY96" s="2">
        <v>0</v>
      </c>
      <c r="FZ96" s="2"/>
      <c r="GA96" s="2" t="s">
        <v>6</v>
      </c>
      <c r="GB96" s="2"/>
      <c r="GC96" s="2"/>
      <c r="GD96" s="2">
        <v>0</v>
      </c>
      <c r="GE96" s="2"/>
      <c r="GF96" s="2">
        <v>-1843346877</v>
      </c>
      <c r="GG96" s="2">
        <v>2</v>
      </c>
      <c r="GH96" s="2">
        <v>1</v>
      </c>
      <c r="GI96" s="2">
        <v>-2</v>
      </c>
      <c r="GJ96" s="2">
        <v>0</v>
      </c>
      <c r="GK96" s="2">
        <f>ROUND(R96*(R12)/100,0)</f>
        <v>0</v>
      </c>
      <c r="GL96" s="2">
        <f t="shared" si="124"/>
        <v>0</v>
      </c>
      <c r="GM96" s="2">
        <f t="shared" si="125"/>
        <v>0</v>
      </c>
      <c r="GN96" s="2">
        <f t="shared" si="126"/>
        <v>0</v>
      </c>
      <c r="GO96" s="2">
        <f t="shared" si="127"/>
        <v>0</v>
      </c>
      <c r="GP96" s="2">
        <f t="shared" si="128"/>
        <v>0</v>
      </c>
      <c r="GQ96" s="2"/>
      <c r="GR96" s="2">
        <v>0</v>
      </c>
      <c r="GS96" s="2">
        <v>3</v>
      </c>
      <c r="GT96" s="2">
        <v>0</v>
      </c>
      <c r="GU96" s="2" t="s">
        <v>6</v>
      </c>
      <c r="GV96" s="2">
        <f t="shared" si="129"/>
        <v>0</v>
      </c>
      <c r="GW96" s="2">
        <v>1</v>
      </c>
      <c r="GX96" s="2">
        <f t="shared" si="130"/>
        <v>0</v>
      </c>
      <c r="GY96" s="2"/>
      <c r="GZ96" s="2"/>
      <c r="HA96" s="2">
        <v>0</v>
      </c>
      <c r="HB96" s="2">
        <v>0</v>
      </c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>
        <v>0</v>
      </c>
      <c r="IL96" s="2"/>
      <c r="IM96" s="2"/>
      <c r="IN96" s="2"/>
      <c r="IO96" s="2"/>
      <c r="IP96" s="2"/>
      <c r="IQ96" s="2"/>
      <c r="IR96" s="2"/>
      <c r="IS96" s="2"/>
      <c r="IT96" s="2"/>
      <c r="IU96" s="2"/>
    </row>
    <row r="97" spans="1:255" x14ac:dyDescent="0.2">
      <c r="A97">
        <v>18</v>
      </c>
      <c r="B97">
        <v>1</v>
      </c>
      <c r="C97">
        <v>125</v>
      </c>
      <c r="E97" t="s">
        <v>144</v>
      </c>
      <c r="F97" t="s">
        <v>94</v>
      </c>
      <c r="G97" t="s">
        <v>95</v>
      </c>
      <c r="H97" t="s">
        <v>66</v>
      </c>
      <c r="I97">
        <f>I69*J97</f>
        <v>0</v>
      </c>
      <c r="J97">
        <v>0</v>
      </c>
      <c r="O97">
        <f t="shared" si="98"/>
        <v>0</v>
      </c>
      <c r="P97">
        <f t="shared" si="99"/>
        <v>0</v>
      </c>
      <c r="Q97">
        <f t="shared" si="100"/>
        <v>0</v>
      </c>
      <c r="R97">
        <f t="shared" si="101"/>
        <v>0</v>
      </c>
      <c r="S97">
        <f t="shared" si="102"/>
        <v>0</v>
      </c>
      <c r="T97">
        <f t="shared" si="103"/>
        <v>0</v>
      </c>
      <c r="U97">
        <f t="shared" si="104"/>
        <v>0</v>
      </c>
      <c r="V97">
        <f t="shared" si="105"/>
        <v>0</v>
      </c>
      <c r="W97">
        <f t="shared" si="106"/>
        <v>0</v>
      </c>
      <c r="X97">
        <f t="shared" si="107"/>
        <v>0</v>
      </c>
      <c r="Y97">
        <f t="shared" si="108"/>
        <v>0</v>
      </c>
      <c r="AA97">
        <v>34645224</v>
      </c>
      <c r="AB97">
        <f t="shared" si="109"/>
        <v>15707</v>
      </c>
      <c r="AC97">
        <f t="shared" si="92"/>
        <v>15707</v>
      </c>
      <c r="AD97">
        <f t="shared" si="93"/>
        <v>0</v>
      </c>
      <c r="AE97">
        <f t="shared" si="94"/>
        <v>0</v>
      </c>
      <c r="AF97">
        <f t="shared" si="95"/>
        <v>0</v>
      </c>
      <c r="AG97">
        <f t="shared" si="110"/>
        <v>0</v>
      </c>
      <c r="AH97">
        <f t="shared" si="96"/>
        <v>0</v>
      </c>
      <c r="AI97">
        <f t="shared" si="97"/>
        <v>0</v>
      </c>
      <c r="AJ97">
        <f t="shared" si="111"/>
        <v>0</v>
      </c>
      <c r="AK97">
        <v>15707</v>
      </c>
      <c r="AL97">
        <v>15707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1</v>
      </c>
      <c r="AW97">
        <v>1</v>
      </c>
      <c r="AZ97">
        <v>1</v>
      </c>
      <c r="BA97">
        <v>1</v>
      </c>
      <c r="BB97">
        <v>1</v>
      </c>
      <c r="BC97">
        <v>7.5</v>
      </c>
      <c r="BD97" t="s">
        <v>6</v>
      </c>
      <c r="BE97" t="s">
        <v>6</v>
      </c>
      <c r="BF97" t="s">
        <v>6</v>
      </c>
      <c r="BG97" t="s">
        <v>6</v>
      </c>
      <c r="BH97">
        <v>3</v>
      </c>
      <c r="BI97">
        <v>1</v>
      </c>
      <c r="BJ97" t="s">
        <v>96</v>
      </c>
      <c r="BM97">
        <v>500001</v>
      </c>
      <c r="BN97">
        <v>0</v>
      </c>
      <c r="BO97" t="s">
        <v>6</v>
      </c>
      <c r="BP97">
        <v>0</v>
      </c>
      <c r="BQ97">
        <v>20</v>
      </c>
      <c r="BR97">
        <v>0</v>
      </c>
      <c r="BS97">
        <v>1</v>
      </c>
      <c r="BT97">
        <v>1</v>
      </c>
      <c r="BU97">
        <v>1</v>
      </c>
      <c r="BV97">
        <v>1</v>
      </c>
      <c r="BW97">
        <v>1</v>
      </c>
      <c r="BX97">
        <v>1</v>
      </c>
      <c r="BY97" t="s">
        <v>6</v>
      </c>
      <c r="BZ97">
        <v>0</v>
      </c>
      <c r="CA97">
        <v>0</v>
      </c>
      <c r="CF97">
        <v>0</v>
      </c>
      <c r="CG97">
        <v>0</v>
      </c>
      <c r="CM97">
        <v>0</v>
      </c>
      <c r="CN97" t="s">
        <v>6</v>
      </c>
      <c r="CO97">
        <v>0</v>
      </c>
      <c r="CP97">
        <f t="shared" si="112"/>
        <v>0</v>
      </c>
      <c r="CQ97">
        <f t="shared" si="113"/>
        <v>117802.5</v>
      </c>
      <c r="CR97">
        <f t="shared" si="114"/>
        <v>0</v>
      </c>
      <c r="CS97">
        <f t="shared" si="115"/>
        <v>0</v>
      </c>
      <c r="CT97">
        <f t="shared" si="116"/>
        <v>0</v>
      </c>
      <c r="CU97">
        <f t="shared" si="117"/>
        <v>0</v>
      </c>
      <c r="CV97">
        <f t="shared" si="118"/>
        <v>0</v>
      </c>
      <c r="CW97">
        <f t="shared" si="119"/>
        <v>0</v>
      </c>
      <c r="CX97">
        <f t="shared" si="120"/>
        <v>0</v>
      </c>
      <c r="CY97">
        <f t="shared" si="121"/>
        <v>0</v>
      </c>
      <c r="CZ97">
        <f t="shared" si="122"/>
        <v>0</v>
      </c>
      <c r="DC97" t="s">
        <v>6</v>
      </c>
      <c r="DD97" t="s">
        <v>6</v>
      </c>
      <c r="DE97" t="s">
        <v>6</v>
      </c>
      <c r="DF97" t="s">
        <v>6</v>
      </c>
      <c r="DG97" t="s">
        <v>6</v>
      </c>
      <c r="DH97" t="s">
        <v>6</v>
      </c>
      <c r="DI97" t="s">
        <v>6</v>
      </c>
      <c r="DJ97" t="s">
        <v>6</v>
      </c>
      <c r="DK97" t="s">
        <v>6</v>
      </c>
      <c r="DL97" t="s">
        <v>6</v>
      </c>
      <c r="DM97" t="s">
        <v>6</v>
      </c>
      <c r="DN97">
        <v>0</v>
      </c>
      <c r="DO97">
        <v>0</v>
      </c>
      <c r="DP97">
        <v>1</v>
      </c>
      <c r="DQ97">
        <v>1</v>
      </c>
      <c r="DU97">
        <v>1009</v>
      </c>
      <c r="DV97" t="s">
        <v>66</v>
      </c>
      <c r="DW97" t="s">
        <v>66</v>
      </c>
      <c r="DX97">
        <v>1000</v>
      </c>
      <c r="EE97">
        <v>32653291</v>
      </c>
      <c r="EF97">
        <v>20</v>
      </c>
      <c r="EG97" t="s">
        <v>60</v>
      </c>
      <c r="EH97">
        <v>0</v>
      </c>
      <c r="EI97" t="s">
        <v>6</v>
      </c>
      <c r="EJ97">
        <v>1</v>
      </c>
      <c r="EK97">
        <v>500001</v>
      </c>
      <c r="EL97" t="s">
        <v>61</v>
      </c>
      <c r="EM97" t="s">
        <v>62</v>
      </c>
      <c r="EO97" t="s">
        <v>6</v>
      </c>
      <c r="EQ97">
        <v>0</v>
      </c>
      <c r="ER97">
        <v>15707</v>
      </c>
      <c r="ES97">
        <v>15707</v>
      </c>
      <c r="ET97">
        <v>0</v>
      </c>
      <c r="EU97">
        <v>0</v>
      </c>
      <c r="EV97">
        <v>0</v>
      </c>
      <c r="EW97">
        <v>0</v>
      </c>
      <c r="EX97">
        <v>0</v>
      </c>
      <c r="FQ97">
        <v>0</v>
      </c>
      <c r="FR97">
        <f t="shared" si="123"/>
        <v>0</v>
      </c>
      <c r="FS97">
        <v>0</v>
      </c>
      <c r="FX97">
        <v>0</v>
      </c>
      <c r="FY97">
        <v>0</v>
      </c>
      <c r="GA97" t="s">
        <v>6</v>
      </c>
      <c r="GD97">
        <v>0</v>
      </c>
      <c r="GF97">
        <v>-1843346877</v>
      </c>
      <c r="GG97">
        <v>2</v>
      </c>
      <c r="GH97">
        <v>1</v>
      </c>
      <c r="GI97">
        <v>4</v>
      </c>
      <c r="GJ97">
        <v>0</v>
      </c>
      <c r="GK97">
        <f>ROUND(R97*(S12)/100,0)</f>
        <v>0</v>
      </c>
      <c r="GL97">
        <f t="shared" si="124"/>
        <v>0</v>
      </c>
      <c r="GM97">
        <f t="shared" si="125"/>
        <v>0</v>
      </c>
      <c r="GN97">
        <f t="shared" si="126"/>
        <v>0</v>
      </c>
      <c r="GO97">
        <f t="shared" si="127"/>
        <v>0</v>
      </c>
      <c r="GP97">
        <f t="shared" si="128"/>
        <v>0</v>
      </c>
      <c r="GR97">
        <v>0</v>
      </c>
      <c r="GS97">
        <v>3</v>
      </c>
      <c r="GT97">
        <v>0</v>
      </c>
      <c r="GU97" t="s">
        <v>6</v>
      </c>
      <c r="GV97">
        <f t="shared" si="129"/>
        <v>0</v>
      </c>
      <c r="GW97">
        <v>1</v>
      </c>
      <c r="GX97">
        <f t="shared" si="130"/>
        <v>0</v>
      </c>
      <c r="HA97">
        <v>0</v>
      </c>
      <c r="HB97">
        <v>0</v>
      </c>
      <c r="IK97">
        <v>0</v>
      </c>
    </row>
    <row r="98" spans="1:255" x14ac:dyDescent="0.2">
      <c r="A98" s="2">
        <v>18</v>
      </c>
      <c r="B98" s="2">
        <v>1</v>
      </c>
      <c r="C98" s="2">
        <v>107</v>
      </c>
      <c r="D98" s="2"/>
      <c r="E98" s="2" t="s">
        <v>145</v>
      </c>
      <c r="F98" s="2" t="s">
        <v>98</v>
      </c>
      <c r="G98" s="2" t="s">
        <v>99</v>
      </c>
      <c r="H98" s="2" t="s">
        <v>66</v>
      </c>
      <c r="I98" s="2">
        <f>I68*J98</f>
        <v>0</v>
      </c>
      <c r="J98" s="2">
        <v>0</v>
      </c>
      <c r="K98" s="2"/>
      <c r="L98" s="2"/>
      <c r="M98" s="2"/>
      <c r="N98" s="2"/>
      <c r="O98" s="2">
        <f t="shared" si="98"/>
        <v>0</v>
      </c>
      <c r="P98" s="2">
        <f t="shared" si="99"/>
        <v>0</v>
      </c>
      <c r="Q98" s="2">
        <f t="shared" si="100"/>
        <v>0</v>
      </c>
      <c r="R98" s="2">
        <f t="shared" si="101"/>
        <v>0</v>
      </c>
      <c r="S98" s="2">
        <f t="shared" si="102"/>
        <v>0</v>
      </c>
      <c r="T98" s="2">
        <f t="shared" si="103"/>
        <v>0</v>
      </c>
      <c r="U98" s="2">
        <f t="shared" si="104"/>
        <v>0</v>
      </c>
      <c r="V98" s="2">
        <f t="shared" si="105"/>
        <v>0</v>
      </c>
      <c r="W98" s="2">
        <f t="shared" si="106"/>
        <v>0</v>
      </c>
      <c r="X98" s="2">
        <f t="shared" si="107"/>
        <v>0</v>
      </c>
      <c r="Y98" s="2">
        <f t="shared" si="108"/>
        <v>0</v>
      </c>
      <c r="Z98" s="2"/>
      <c r="AA98" s="2">
        <v>34645223</v>
      </c>
      <c r="AB98" s="2">
        <f t="shared" si="109"/>
        <v>9550.01</v>
      </c>
      <c r="AC98" s="2">
        <f t="shared" si="92"/>
        <v>9550.01</v>
      </c>
      <c r="AD98" s="2">
        <f t="shared" si="93"/>
        <v>0</v>
      </c>
      <c r="AE98" s="2">
        <f t="shared" si="94"/>
        <v>0</v>
      </c>
      <c r="AF98" s="2">
        <f t="shared" si="95"/>
        <v>0</v>
      </c>
      <c r="AG98" s="2">
        <f t="shared" si="110"/>
        <v>0</v>
      </c>
      <c r="AH98" s="2">
        <f t="shared" si="96"/>
        <v>0</v>
      </c>
      <c r="AI98" s="2">
        <f t="shared" si="97"/>
        <v>0</v>
      </c>
      <c r="AJ98" s="2">
        <f t="shared" si="111"/>
        <v>0</v>
      </c>
      <c r="AK98" s="2">
        <v>9550.01</v>
      </c>
      <c r="AL98" s="2">
        <v>9550.01</v>
      </c>
      <c r="AM98" s="2">
        <v>0</v>
      </c>
      <c r="AN98" s="2">
        <v>0</v>
      </c>
      <c r="AO98" s="2">
        <v>0</v>
      </c>
      <c r="AP98" s="2">
        <v>0</v>
      </c>
      <c r="AQ98" s="2">
        <v>0</v>
      </c>
      <c r="AR98" s="2">
        <v>0</v>
      </c>
      <c r="AS98" s="2">
        <v>0</v>
      </c>
      <c r="AT98" s="2">
        <v>0</v>
      </c>
      <c r="AU98" s="2">
        <v>0</v>
      </c>
      <c r="AV98" s="2">
        <v>1</v>
      </c>
      <c r="AW98" s="2">
        <v>1</v>
      </c>
      <c r="AX98" s="2"/>
      <c r="AY98" s="2"/>
      <c r="AZ98" s="2">
        <v>1</v>
      </c>
      <c r="BA98" s="2">
        <v>1</v>
      </c>
      <c r="BB98" s="2">
        <v>1</v>
      </c>
      <c r="BC98" s="2">
        <v>1</v>
      </c>
      <c r="BD98" s="2" t="s">
        <v>6</v>
      </c>
      <c r="BE98" s="2" t="s">
        <v>6</v>
      </c>
      <c r="BF98" s="2" t="s">
        <v>6</v>
      </c>
      <c r="BG98" s="2" t="s">
        <v>6</v>
      </c>
      <c r="BH98" s="2">
        <v>3</v>
      </c>
      <c r="BI98" s="2">
        <v>1</v>
      </c>
      <c r="BJ98" s="2" t="s">
        <v>100</v>
      </c>
      <c r="BK98" s="2"/>
      <c r="BL98" s="2"/>
      <c r="BM98" s="2">
        <v>500001</v>
      </c>
      <c r="BN98" s="2">
        <v>0</v>
      </c>
      <c r="BO98" s="2" t="s">
        <v>6</v>
      </c>
      <c r="BP98" s="2">
        <v>0</v>
      </c>
      <c r="BQ98" s="2">
        <v>20</v>
      </c>
      <c r="BR98" s="2">
        <v>0</v>
      </c>
      <c r="BS98" s="2">
        <v>1</v>
      </c>
      <c r="BT98" s="2">
        <v>1</v>
      </c>
      <c r="BU98" s="2">
        <v>1</v>
      </c>
      <c r="BV98" s="2">
        <v>1</v>
      </c>
      <c r="BW98" s="2">
        <v>1</v>
      </c>
      <c r="BX98" s="2">
        <v>1</v>
      </c>
      <c r="BY98" s="2" t="s">
        <v>6</v>
      </c>
      <c r="BZ98" s="2">
        <v>0</v>
      </c>
      <c r="CA98" s="2">
        <v>0</v>
      </c>
      <c r="CB98" s="2"/>
      <c r="CC98" s="2"/>
      <c r="CD98" s="2"/>
      <c r="CE98" s="2"/>
      <c r="CF98" s="2">
        <v>0</v>
      </c>
      <c r="CG98" s="2">
        <v>0</v>
      </c>
      <c r="CH98" s="2"/>
      <c r="CI98" s="2"/>
      <c r="CJ98" s="2"/>
      <c r="CK98" s="2"/>
      <c r="CL98" s="2"/>
      <c r="CM98" s="2">
        <v>0</v>
      </c>
      <c r="CN98" s="2" t="s">
        <v>6</v>
      </c>
      <c r="CO98" s="2">
        <v>0</v>
      </c>
      <c r="CP98" s="2">
        <f t="shared" si="112"/>
        <v>0</v>
      </c>
      <c r="CQ98" s="2">
        <f t="shared" si="113"/>
        <v>9550.01</v>
      </c>
      <c r="CR98" s="2">
        <f t="shared" si="114"/>
        <v>0</v>
      </c>
      <c r="CS98" s="2">
        <f t="shared" si="115"/>
        <v>0</v>
      </c>
      <c r="CT98" s="2">
        <f t="shared" si="116"/>
        <v>0</v>
      </c>
      <c r="CU98" s="2">
        <f t="shared" si="117"/>
        <v>0</v>
      </c>
      <c r="CV98" s="2">
        <f t="shared" si="118"/>
        <v>0</v>
      </c>
      <c r="CW98" s="2">
        <f t="shared" si="119"/>
        <v>0</v>
      </c>
      <c r="CX98" s="2">
        <f t="shared" si="120"/>
        <v>0</v>
      </c>
      <c r="CY98" s="2">
        <f t="shared" si="121"/>
        <v>0</v>
      </c>
      <c r="CZ98" s="2">
        <f t="shared" si="122"/>
        <v>0</v>
      </c>
      <c r="DA98" s="2"/>
      <c r="DB98" s="2"/>
      <c r="DC98" s="2" t="s">
        <v>6</v>
      </c>
      <c r="DD98" s="2" t="s">
        <v>6</v>
      </c>
      <c r="DE98" s="2" t="s">
        <v>6</v>
      </c>
      <c r="DF98" s="2" t="s">
        <v>6</v>
      </c>
      <c r="DG98" s="2" t="s">
        <v>6</v>
      </c>
      <c r="DH98" s="2" t="s">
        <v>6</v>
      </c>
      <c r="DI98" s="2" t="s">
        <v>6</v>
      </c>
      <c r="DJ98" s="2" t="s">
        <v>6</v>
      </c>
      <c r="DK98" s="2" t="s">
        <v>6</v>
      </c>
      <c r="DL98" s="2" t="s">
        <v>6</v>
      </c>
      <c r="DM98" s="2" t="s">
        <v>6</v>
      </c>
      <c r="DN98" s="2">
        <v>0</v>
      </c>
      <c r="DO98" s="2">
        <v>0</v>
      </c>
      <c r="DP98" s="2">
        <v>1</v>
      </c>
      <c r="DQ98" s="2">
        <v>1</v>
      </c>
      <c r="DR98" s="2"/>
      <c r="DS98" s="2"/>
      <c r="DT98" s="2"/>
      <c r="DU98" s="2">
        <v>1009</v>
      </c>
      <c r="DV98" s="2" t="s">
        <v>66</v>
      </c>
      <c r="DW98" s="2" t="s">
        <v>66</v>
      </c>
      <c r="DX98" s="2">
        <v>1000</v>
      </c>
      <c r="DY98" s="2"/>
      <c r="DZ98" s="2"/>
      <c r="EA98" s="2"/>
      <c r="EB98" s="2"/>
      <c r="EC98" s="2"/>
      <c r="ED98" s="2"/>
      <c r="EE98" s="2">
        <v>32653291</v>
      </c>
      <c r="EF98" s="2">
        <v>20</v>
      </c>
      <c r="EG98" s="2" t="s">
        <v>60</v>
      </c>
      <c r="EH98" s="2">
        <v>0</v>
      </c>
      <c r="EI98" s="2" t="s">
        <v>6</v>
      </c>
      <c r="EJ98" s="2">
        <v>1</v>
      </c>
      <c r="EK98" s="2">
        <v>500001</v>
      </c>
      <c r="EL98" s="2" t="s">
        <v>61</v>
      </c>
      <c r="EM98" s="2" t="s">
        <v>62</v>
      </c>
      <c r="EN98" s="2"/>
      <c r="EO98" s="2" t="s">
        <v>6</v>
      </c>
      <c r="EP98" s="2"/>
      <c r="EQ98" s="2">
        <v>0</v>
      </c>
      <c r="ER98" s="2">
        <v>9550.01</v>
      </c>
      <c r="ES98" s="2">
        <v>9550.01</v>
      </c>
      <c r="ET98" s="2">
        <v>0</v>
      </c>
      <c r="EU98" s="2">
        <v>0</v>
      </c>
      <c r="EV98" s="2">
        <v>0</v>
      </c>
      <c r="EW98" s="2">
        <v>0</v>
      </c>
      <c r="EX98" s="2">
        <v>0</v>
      </c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>
        <v>0</v>
      </c>
      <c r="FR98" s="2">
        <f t="shared" si="123"/>
        <v>0</v>
      </c>
      <c r="FS98" s="2">
        <v>0</v>
      </c>
      <c r="FT98" s="2"/>
      <c r="FU98" s="2"/>
      <c r="FV98" s="2"/>
      <c r="FW98" s="2"/>
      <c r="FX98" s="2">
        <v>0</v>
      </c>
      <c r="FY98" s="2">
        <v>0</v>
      </c>
      <c r="FZ98" s="2"/>
      <c r="GA98" s="2" t="s">
        <v>6</v>
      </c>
      <c r="GB98" s="2"/>
      <c r="GC98" s="2"/>
      <c r="GD98" s="2">
        <v>0</v>
      </c>
      <c r="GE98" s="2"/>
      <c r="GF98" s="2">
        <v>654489916</v>
      </c>
      <c r="GG98" s="2">
        <v>2</v>
      </c>
      <c r="GH98" s="2">
        <v>1</v>
      </c>
      <c r="GI98" s="2">
        <v>-2</v>
      </c>
      <c r="GJ98" s="2">
        <v>0</v>
      </c>
      <c r="GK98" s="2">
        <f>ROUND(R98*(R12)/100,0)</f>
        <v>0</v>
      </c>
      <c r="GL98" s="2">
        <f t="shared" si="124"/>
        <v>0</v>
      </c>
      <c r="GM98" s="2">
        <f t="shared" si="125"/>
        <v>0</v>
      </c>
      <c r="GN98" s="2">
        <f t="shared" si="126"/>
        <v>0</v>
      </c>
      <c r="GO98" s="2">
        <f t="shared" si="127"/>
        <v>0</v>
      </c>
      <c r="GP98" s="2">
        <f t="shared" si="128"/>
        <v>0</v>
      </c>
      <c r="GQ98" s="2"/>
      <c r="GR98" s="2">
        <v>0</v>
      </c>
      <c r="GS98" s="2">
        <v>3</v>
      </c>
      <c r="GT98" s="2">
        <v>0</v>
      </c>
      <c r="GU98" s="2" t="s">
        <v>6</v>
      </c>
      <c r="GV98" s="2">
        <f t="shared" si="129"/>
        <v>0</v>
      </c>
      <c r="GW98" s="2">
        <v>1</v>
      </c>
      <c r="GX98" s="2">
        <f t="shared" si="130"/>
        <v>0</v>
      </c>
      <c r="GY98" s="2"/>
      <c r="GZ98" s="2"/>
      <c r="HA98" s="2">
        <v>0</v>
      </c>
      <c r="HB98" s="2">
        <v>0</v>
      </c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>
        <v>0</v>
      </c>
      <c r="IL98" s="2"/>
      <c r="IM98" s="2"/>
      <c r="IN98" s="2"/>
      <c r="IO98" s="2"/>
      <c r="IP98" s="2"/>
      <c r="IQ98" s="2"/>
      <c r="IR98" s="2"/>
      <c r="IS98" s="2"/>
      <c r="IT98" s="2"/>
      <c r="IU98" s="2"/>
    </row>
    <row r="99" spans="1:255" x14ac:dyDescent="0.2">
      <c r="A99">
        <v>18</v>
      </c>
      <c r="B99">
        <v>1</v>
      </c>
      <c r="C99">
        <v>126</v>
      </c>
      <c r="E99" t="s">
        <v>145</v>
      </c>
      <c r="F99" t="s">
        <v>98</v>
      </c>
      <c r="G99" t="s">
        <v>99</v>
      </c>
      <c r="H99" t="s">
        <v>66</v>
      </c>
      <c r="I99">
        <f>I69*J99</f>
        <v>0</v>
      </c>
      <c r="J99">
        <v>0</v>
      </c>
      <c r="O99">
        <f t="shared" si="98"/>
        <v>0</v>
      </c>
      <c r="P99">
        <f t="shared" si="99"/>
        <v>0</v>
      </c>
      <c r="Q99">
        <f t="shared" si="100"/>
        <v>0</v>
      </c>
      <c r="R99">
        <f t="shared" si="101"/>
        <v>0</v>
      </c>
      <c r="S99">
        <f t="shared" si="102"/>
        <v>0</v>
      </c>
      <c r="T99">
        <f t="shared" si="103"/>
        <v>0</v>
      </c>
      <c r="U99">
        <f t="shared" si="104"/>
        <v>0</v>
      </c>
      <c r="V99">
        <f t="shared" si="105"/>
        <v>0</v>
      </c>
      <c r="W99">
        <f t="shared" si="106"/>
        <v>0</v>
      </c>
      <c r="X99">
        <f t="shared" si="107"/>
        <v>0</v>
      </c>
      <c r="Y99">
        <f t="shared" si="108"/>
        <v>0</v>
      </c>
      <c r="AA99">
        <v>34645224</v>
      </c>
      <c r="AB99">
        <f t="shared" si="109"/>
        <v>9550.01</v>
      </c>
      <c r="AC99">
        <f t="shared" si="92"/>
        <v>9550.01</v>
      </c>
      <c r="AD99">
        <f t="shared" si="93"/>
        <v>0</v>
      </c>
      <c r="AE99">
        <f t="shared" si="94"/>
        <v>0</v>
      </c>
      <c r="AF99">
        <f t="shared" si="95"/>
        <v>0</v>
      </c>
      <c r="AG99">
        <f t="shared" si="110"/>
        <v>0</v>
      </c>
      <c r="AH99">
        <f t="shared" si="96"/>
        <v>0</v>
      </c>
      <c r="AI99">
        <f t="shared" si="97"/>
        <v>0</v>
      </c>
      <c r="AJ99">
        <f t="shared" si="111"/>
        <v>0</v>
      </c>
      <c r="AK99">
        <v>9550.01</v>
      </c>
      <c r="AL99">
        <v>9550.01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1</v>
      </c>
      <c r="AW99">
        <v>1</v>
      </c>
      <c r="AZ99">
        <v>1</v>
      </c>
      <c r="BA99">
        <v>1</v>
      </c>
      <c r="BB99">
        <v>1</v>
      </c>
      <c r="BC99">
        <v>7.5</v>
      </c>
      <c r="BD99" t="s">
        <v>6</v>
      </c>
      <c r="BE99" t="s">
        <v>6</v>
      </c>
      <c r="BF99" t="s">
        <v>6</v>
      </c>
      <c r="BG99" t="s">
        <v>6</v>
      </c>
      <c r="BH99">
        <v>3</v>
      </c>
      <c r="BI99">
        <v>1</v>
      </c>
      <c r="BJ99" t="s">
        <v>100</v>
      </c>
      <c r="BM99">
        <v>500001</v>
      </c>
      <c r="BN99">
        <v>0</v>
      </c>
      <c r="BO99" t="s">
        <v>6</v>
      </c>
      <c r="BP99">
        <v>0</v>
      </c>
      <c r="BQ99">
        <v>20</v>
      </c>
      <c r="BR99">
        <v>0</v>
      </c>
      <c r="BS99">
        <v>1</v>
      </c>
      <c r="BT99">
        <v>1</v>
      </c>
      <c r="BU99">
        <v>1</v>
      </c>
      <c r="BV99">
        <v>1</v>
      </c>
      <c r="BW99">
        <v>1</v>
      </c>
      <c r="BX99">
        <v>1</v>
      </c>
      <c r="BY99" t="s">
        <v>6</v>
      </c>
      <c r="BZ99">
        <v>0</v>
      </c>
      <c r="CA99">
        <v>0</v>
      </c>
      <c r="CF99">
        <v>0</v>
      </c>
      <c r="CG99">
        <v>0</v>
      </c>
      <c r="CM99">
        <v>0</v>
      </c>
      <c r="CN99" t="s">
        <v>6</v>
      </c>
      <c r="CO99">
        <v>0</v>
      </c>
      <c r="CP99">
        <f t="shared" si="112"/>
        <v>0</v>
      </c>
      <c r="CQ99">
        <f t="shared" si="113"/>
        <v>71625.074999999997</v>
      </c>
      <c r="CR99">
        <f t="shared" si="114"/>
        <v>0</v>
      </c>
      <c r="CS99">
        <f t="shared" si="115"/>
        <v>0</v>
      </c>
      <c r="CT99">
        <f t="shared" si="116"/>
        <v>0</v>
      </c>
      <c r="CU99">
        <f t="shared" si="117"/>
        <v>0</v>
      </c>
      <c r="CV99">
        <f t="shared" si="118"/>
        <v>0</v>
      </c>
      <c r="CW99">
        <f t="shared" si="119"/>
        <v>0</v>
      </c>
      <c r="CX99">
        <f t="shared" si="120"/>
        <v>0</v>
      </c>
      <c r="CY99">
        <f t="shared" si="121"/>
        <v>0</v>
      </c>
      <c r="CZ99">
        <f t="shared" si="122"/>
        <v>0</v>
      </c>
      <c r="DC99" t="s">
        <v>6</v>
      </c>
      <c r="DD99" t="s">
        <v>6</v>
      </c>
      <c r="DE99" t="s">
        <v>6</v>
      </c>
      <c r="DF99" t="s">
        <v>6</v>
      </c>
      <c r="DG99" t="s">
        <v>6</v>
      </c>
      <c r="DH99" t="s">
        <v>6</v>
      </c>
      <c r="DI99" t="s">
        <v>6</v>
      </c>
      <c r="DJ99" t="s">
        <v>6</v>
      </c>
      <c r="DK99" t="s">
        <v>6</v>
      </c>
      <c r="DL99" t="s">
        <v>6</v>
      </c>
      <c r="DM99" t="s">
        <v>6</v>
      </c>
      <c r="DN99">
        <v>0</v>
      </c>
      <c r="DO99">
        <v>0</v>
      </c>
      <c r="DP99">
        <v>1</v>
      </c>
      <c r="DQ99">
        <v>1</v>
      </c>
      <c r="DU99">
        <v>1009</v>
      </c>
      <c r="DV99" t="s">
        <v>66</v>
      </c>
      <c r="DW99" t="s">
        <v>66</v>
      </c>
      <c r="DX99">
        <v>1000</v>
      </c>
      <c r="EE99">
        <v>32653291</v>
      </c>
      <c r="EF99">
        <v>20</v>
      </c>
      <c r="EG99" t="s">
        <v>60</v>
      </c>
      <c r="EH99">
        <v>0</v>
      </c>
      <c r="EI99" t="s">
        <v>6</v>
      </c>
      <c r="EJ99">
        <v>1</v>
      </c>
      <c r="EK99">
        <v>500001</v>
      </c>
      <c r="EL99" t="s">
        <v>61</v>
      </c>
      <c r="EM99" t="s">
        <v>62</v>
      </c>
      <c r="EO99" t="s">
        <v>6</v>
      </c>
      <c r="EQ99">
        <v>0</v>
      </c>
      <c r="ER99">
        <v>9550.01</v>
      </c>
      <c r="ES99">
        <v>9550.01</v>
      </c>
      <c r="ET99">
        <v>0</v>
      </c>
      <c r="EU99">
        <v>0</v>
      </c>
      <c r="EV99">
        <v>0</v>
      </c>
      <c r="EW99">
        <v>0</v>
      </c>
      <c r="EX99">
        <v>0</v>
      </c>
      <c r="FQ99">
        <v>0</v>
      </c>
      <c r="FR99">
        <f t="shared" si="123"/>
        <v>0</v>
      </c>
      <c r="FS99">
        <v>0</v>
      </c>
      <c r="FX99">
        <v>0</v>
      </c>
      <c r="FY99">
        <v>0</v>
      </c>
      <c r="GA99" t="s">
        <v>6</v>
      </c>
      <c r="GD99">
        <v>0</v>
      </c>
      <c r="GF99">
        <v>654489916</v>
      </c>
      <c r="GG99">
        <v>2</v>
      </c>
      <c r="GH99">
        <v>1</v>
      </c>
      <c r="GI99">
        <v>4</v>
      </c>
      <c r="GJ99">
        <v>0</v>
      </c>
      <c r="GK99">
        <f>ROUND(R99*(S12)/100,0)</f>
        <v>0</v>
      </c>
      <c r="GL99">
        <f t="shared" si="124"/>
        <v>0</v>
      </c>
      <c r="GM99">
        <f t="shared" si="125"/>
        <v>0</v>
      </c>
      <c r="GN99">
        <f t="shared" si="126"/>
        <v>0</v>
      </c>
      <c r="GO99">
        <f t="shared" si="127"/>
        <v>0</v>
      </c>
      <c r="GP99">
        <f t="shared" si="128"/>
        <v>0</v>
      </c>
      <c r="GR99">
        <v>0</v>
      </c>
      <c r="GS99">
        <v>3</v>
      </c>
      <c r="GT99">
        <v>0</v>
      </c>
      <c r="GU99" t="s">
        <v>6</v>
      </c>
      <c r="GV99">
        <f t="shared" si="129"/>
        <v>0</v>
      </c>
      <c r="GW99">
        <v>1</v>
      </c>
      <c r="GX99">
        <f t="shared" si="130"/>
        <v>0</v>
      </c>
      <c r="HA99">
        <v>0</v>
      </c>
      <c r="HB99">
        <v>0</v>
      </c>
      <c r="IK99">
        <v>0</v>
      </c>
    </row>
    <row r="100" spans="1:255" x14ac:dyDescent="0.2">
      <c r="A100" s="2">
        <v>17</v>
      </c>
      <c r="B100" s="2">
        <v>1</v>
      </c>
      <c r="C100" s="2">
        <f>ROW(SmtRes!A151)</f>
        <v>151</v>
      </c>
      <c r="D100" s="2">
        <f>ROW(EtalonRes!A145)</f>
        <v>145</v>
      </c>
      <c r="E100" s="2" t="s">
        <v>146</v>
      </c>
      <c r="F100" s="2" t="s">
        <v>147</v>
      </c>
      <c r="G100" s="2" t="s">
        <v>148</v>
      </c>
      <c r="H100" s="2" t="s">
        <v>149</v>
      </c>
      <c r="I100" s="2">
        <f>'1.Смета.или.Акт'!E62</f>
        <v>1</v>
      </c>
      <c r="J100" s="2">
        <v>0</v>
      </c>
      <c r="K100" s="2"/>
      <c r="L100" s="2"/>
      <c r="M100" s="2"/>
      <c r="N100" s="2"/>
      <c r="O100" s="2">
        <f t="shared" si="98"/>
        <v>4453</v>
      </c>
      <c r="P100" s="2">
        <f t="shared" si="99"/>
        <v>0</v>
      </c>
      <c r="Q100" s="2">
        <f t="shared" si="100"/>
        <v>3708</v>
      </c>
      <c r="R100" s="2">
        <f t="shared" si="101"/>
        <v>479</v>
      </c>
      <c r="S100" s="2">
        <f t="shared" si="102"/>
        <v>745</v>
      </c>
      <c r="T100" s="2">
        <f t="shared" si="103"/>
        <v>0</v>
      </c>
      <c r="U100" s="2">
        <f t="shared" si="104"/>
        <v>78.287999999999997</v>
      </c>
      <c r="V100" s="2">
        <f t="shared" si="105"/>
        <v>37.51</v>
      </c>
      <c r="W100" s="2">
        <f t="shared" si="106"/>
        <v>0</v>
      </c>
      <c r="X100" s="2">
        <f t="shared" si="107"/>
        <v>1285</v>
      </c>
      <c r="Y100" s="2">
        <f t="shared" si="108"/>
        <v>734</v>
      </c>
      <c r="Z100" s="2"/>
      <c r="AA100" s="2">
        <v>34645223</v>
      </c>
      <c r="AB100" s="2">
        <f t="shared" si="109"/>
        <v>4452.55</v>
      </c>
      <c r="AC100" s="2">
        <f>ROUND((ES100+(SUM(SmtRes!BC131:'SmtRes'!BC151)+SUM(EtalonRes!AL131:'EtalonRes'!AL145))),2)</f>
        <v>0</v>
      </c>
      <c r="AD100" s="2">
        <f>ROUND(((((ET100*1.2))-((EU100*1.2)))+AE100),2)</f>
        <v>3708.03</v>
      </c>
      <c r="AE100" s="2">
        <f>ROUND(((EU100*1.2)),2)</f>
        <v>478.9</v>
      </c>
      <c r="AF100" s="2">
        <f>ROUND(((EV100*1.2)),2)</f>
        <v>744.52</v>
      </c>
      <c r="AG100" s="2">
        <f t="shared" si="110"/>
        <v>0</v>
      </c>
      <c r="AH100" s="2">
        <f>((EW100*1.2))</f>
        <v>78.287999999999997</v>
      </c>
      <c r="AI100" s="2">
        <f>((EX100*1.2)+(SUM(SmtRes!BH131:'SmtRes'!BH151)+SUM(EtalonRes!AQ131:'EtalonRes'!AQ145)))</f>
        <v>37.51</v>
      </c>
      <c r="AJ100" s="2">
        <f t="shared" si="111"/>
        <v>0</v>
      </c>
      <c r="AK100" s="2">
        <v>11146.19</v>
      </c>
      <c r="AL100" s="2">
        <v>7435.74</v>
      </c>
      <c r="AM100" s="2">
        <v>3090.02</v>
      </c>
      <c r="AN100" s="2">
        <v>399.08</v>
      </c>
      <c r="AO100" s="2">
        <v>620.42999999999995</v>
      </c>
      <c r="AP100" s="2">
        <v>0</v>
      </c>
      <c r="AQ100" s="2">
        <v>65.239999999999995</v>
      </c>
      <c r="AR100" s="2">
        <v>37.51</v>
      </c>
      <c r="AS100" s="2">
        <v>0</v>
      </c>
      <c r="AT100" s="2">
        <v>105</v>
      </c>
      <c r="AU100" s="2">
        <v>60</v>
      </c>
      <c r="AV100" s="2">
        <v>1</v>
      </c>
      <c r="AW100" s="2">
        <v>1</v>
      </c>
      <c r="AX100" s="2"/>
      <c r="AY100" s="2"/>
      <c r="AZ100" s="2">
        <v>1</v>
      </c>
      <c r="BA100" s="2">
        <v>1</v>
      </c>
      <c r="BB100" s="2">
        <v>1</v>
      </c>
      <c r="BC100" s="2">
        <v>1</v>
      </c>
      <c r="BD100" s="2" t="s">
        <v>6</v>
      </c>
      <c r="BE100" s="2" t="s">
        <v>6</v>
      </c>
      <c r="BF100" s="2" t="s">
        <v>6</v>
      </c>
      <c r="BG100" s="2" t="s">
        <v>6</v>
      </c>
      <c r="BH100" s="2">
        <v>0</v>
      </c>
      <c r="BI100" s="2">
        <v>1</v>
      </c>
      <c r="BJ100" s="2" t="s">
        <v>150</v>
      </c>
      <c r="BK100" s="2"/>
      <c r="BL100" s="2"/>
      <c r="BM100" s="2">
        <v>33001</v>
      </c>
      <c r="BN100" s="2">
        <v>0</v>
      </c>
      <c r="BO100" s="2" t="s">
        <v>6</v>
      </c>
      <c r="BP100" s="2">
        <v>0</v>
      </c>
      <c r="BQ100" s="2">
        <v>1</v>
      </c>
      <c r="BR100" s="2">
        <v>0</v>
      </c>
      <c r="BS100" s="2">
        <v>1</v>
      </c>
      <c r="BT100" s="2">
        <v>1</v>
      </c>
      <c r="BU100" s="2">
        <v>1</v>
      </c>
      <c r="BV100" s="2">
        <v>1</v>
      </c>
      <c r="BW100" s="2">
        <v>1</v>
      </c>
      <c r="BX100" s="2">
        <v>1</v>
      </c>
      <c r="BY100" s="2" t="s">
        <v>6</v>
      </c>
      <c r="BZ100" s="2">
        <v>105</v>
      </c>
      <c r="CA100" s="2">
        <v>60</v>
      </c>
      <c r="CB100" s="2"/>
      <c r="CC100" s="2"/>
      <c r="CD100" s="2"/>
      <c r="CE100" s="2"/>
      <c r="CF100" s="2">
        <v>0</v>
      </c>
      <c r="CG100" s="2">
        <v>0</v>
      </c>
      <c r="CH100" s="2"/>
      <c r="CI100" s="2"/>
      <c r="CJ100" s="2"/>
      <c r="CK100" s="2"/>
      <c r="CL100" s="2"/>
      <c r="CM100" s="2">
        <v>0</v>
      </c>
      <c r="CN100" s="2" t="s">
        <v>499</v>
      </c>
      <c r="CO100" s="2">
        <v>0</v>
      </c>
      <c r="CP100" s="2">
        <f t="shared" si="112"/>
        <v>4453</v>
      </c>
      <c r="CQ100" s="2">
        <f t="shared" si="113"/>
        <v>0</v>
      </c>
      <c r="CR100" s="2">
        <f t="shared" si="114"/>
        <v>3708.03</v>
      </c>
      <c r="CS100" s="2">
        <f t="shared" si="115"/>
        <v>478.9</v>
      </c>
      <c r="CT100" s="2">
        <f t="shared" si="116"/>
        <v>744.52</v>
      </c>
      <c r="CU100" s="2">
        <f t="shared" si="117"/>
        <v>0</v>
      </c>
      <c r="CV100" s="2">
        <f t="shared" si="118"/>
        <v>78.287999999999997</v>
      </c>
      <c r="CW100" s="2">
        <f t="shared" si="119"/>
        <v>37.51</v>
      </c>
      <c r="CX100" s="2">
        <f t="shared" si="120"/>
        <v>0</v>
      </c>
      <c r="CY100" s="2">
        <f t="shared" si="121"/>
        <v>1285.2</v>
      </c>
      <c r="CZ100" s="2">
        <f t="shared" si="122"/>
        <v>734.4</v>
      </c>
      <c r="DA100" s="2"/>
      <c r="DB100" s="2"/>
      <c r="DC100" s="2" t="s">
        <v>6</v>
      </c>
      <c r="DD100" s="2" t="s">
        <v>6</v>
      </c>
      <c r="DE100" s="2" t="s">
        <v>53</v>
      </c>
      <c r="DF100" s="2" t="s">
        <v>53</v>
      </c>
      <c r="DG100" s="2" t="s">
        <v>53</v>
      </c>
      <c r="DH100" s="2" t="s">
        <v>6</v>
      </c>
      <c r="DI100" s="2" t="s">
        <v>53</v>
      </c>
      <c r="DJ100" s="2" t="s">
        <v>53</v>
      </c>
      <c r="DK100" s="2" t="s">
        <v>6</v>
      </c>
      <c r="DL100" s="2" t="s">
        <v>6</v>
      </c>
      <c r="DM100" s="2" t="s">
        <v>6</v>
      </c>
      <c r="DN100" s="2">
        <v>0</v>
      </c>
      <c r="DO100" s="2">
        <v>0</v>
      </c>
      <c r="DP100" s="2">
        <v>1</v>
      </c>
      <c r="DQ100" s="2">
        <v>1</v>
      </c>
      <c r="DR100" s="2"/>
      <c r="DS100" s="2"/>
      <c r="DT100" s="2"/>
      <c r="DU100" s="2">
        <v>1013</v>
      </c>
      <c r="DV100" s="2" t="s">
        <v>149</v>
      </c>
      <c r="DW100" s="2" t="s">
        <v>151</v>
      </c>
      <c r="DX100" s="2">
        <v>1</v>
      </c>
      <c r="DY100" s="2"/>
      <c r="DZ100" s="2"/>
      <c r="EA100" s="2"/>
      <c r="EB100" s="2"/>
      <c r="EC100" s="2"/>
      <c r="ED100" s="2"/>
      <c r="EE100" s="2">
        <v>32653413</v>
      </c>
      <c r="EF100" s="2">
        <v>1</v>
      </c>
      <c r="EG100" s="2" t="s">
        <v>19</v>
      </c>
      <c r="EH100" s="2">
        <v>0</v>
      </c>
      <c r="EI100" s="2" t="s">
        <v>6</v>
      </c>
      <c r="EJ100" s="2">
        <v>1</v>
      </c>
      <c r="EK100" s="2">
        <v>33001</v>
      </c>
      <c r="EL100" s="2" t="s">
        <v>20</v>
      </c>
      <c r="EM100" s="2" t="s">
        <v>21</v>
      </c>
      <c r="EN100" s="2"/>
      <c r="EO100" s="2" t="s">
        <v>54</v>
      </c>
      <c r="EP100" s="2"/>
      <c r="EQ100" s="2">
        <v>0</v>
      </c>
      <c r="ER100" s="2">
        <v>11146.19</v>
      </c>
      <c r="ES100" s="2">
        <v>7435.74</v>
      </c>
      <c r="ET100" s="2">
        <v>3090.02</v>
      </c>
      <c r="EU100" s="2">
        <v>399.08</v>
      </c>
      <c r="EV100" s="2">
        <v>620.42999999999995</v>
      </c>
      <c r="EW100" s="2">
        <v>65.239999999999995</v>
      </c>
      <c r="EX100" s="2">
        <v>37.51</v>
      </c>
      <c r="EY100" s="2">
        <v>1</v>
      </c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>
        <v>0</v>
      </c>
      <c r="FR100" s="2">
        <f t="shared" si="123"/>
        <v>0</v>
      </c>
      <c r="FS100" s="2">
        <v>0</v>
      </c>
      <c r="FT100" s="2"/>
      <c r="FU100" s="2"/>
      <c r="FV100" s="2"/>
      <c r="FW100" s="2"/>
      <c r="FX100" s="2">
        <v>105</v>
      </c>
      <c r="FY100" s="2">
        <v>60</v>
      </c>
      <c r="FZ100" s="2"/>
      <c r="GA100" s="2" t="s">
        <v>6</v>
      </c>
      <c r="GB100" s="2"/>
      <c r="GC100" s="2"/>
      <c r="GD100" s="2">
        <v>0</v>
      </c>
      <c r="GE100" s="2"/>
      <c r="GF100" s="2">
        <v>540541948</v>
      </c>
      <c r="GG100" s="2">
        <v>2</v>
      </c>
      <c r="GH100" s="2">
        <v>1</v>
      </c>
      <c r="GI100" s="2">
        <v>-2</v>
      </c>
      <c r="GJ100" s="2">
        <v>0</v>
      </c>
      <c r="GK100" s="2">
        <f>ROUND(R100*(R12)/100,0)</f>
        <v>0</v>
      </c>
      <c r="GL100" s="2">
        <f t="shared" si="124"/>
        <v>0</v>
      </c>
      <c r="GM100" s="2">
        <f t="shared" si="125"/>
        <v>6472</v>
      </c>
      <c r="GN100" s="2">
        <f t="shared" si="126"/>
        <v>6472</v>
      </c>
      <c r="GO100" s="2">
        <f t="shared" si="127"/>
        <v>0</v>
      </c>
      <c r="GP100" s="2">
        <f t="shared" si="128"/>
        <v>0</v>
      </c>
      <c r="GQ100" s="2"/>
      <c r="GR100" s="2">
        <v>0</v>
      </c>
      <c r="GS100" s="2">
        <v>3</v>
      </c>
      <c r="GT100" s="2">
        <v>0</v>
      </c>
      <c r="GU100" s="2" t="s">
        <v>6</v>
      </c>
      <c r="GV100" s="2">
        <f t="shared" si="129"/>
        <v>0</v>
      </c>
      <c r="GW100" s="2">
        <v>1</v>
      </c>
      <c r="GX100" s="2">
        <f t="shared" si="130"/>
        <v>0</v>
      </c>
      <c r="GY100" s="2"/>
      <c r="GZ100" s="2"/>
      <c r="HA100" s="2">
        <v>0</v>
      </c>
      <c r="HB100" s="2">
        <v>0</v>
      </c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>
        <v>0</v>
      </c>
      <c r="IL100" s="2"/>
      <c r="IM100" s="2"/>
      <c r="IN100" s="2"/>
      <c r="IO100" s="2"/>
      <c r="IP100" s="2"/>
      <c r="IQ100" s="2"/>
      <c r="IR100" s="2"/>
      <c r="IS100" s="2"/>
      <c r="IT100" s="2"/>
      <c r="IU100" s="2"/>
    </row>
    <row r="101" spans="1:255" x14ac:dyDescent="0.2">
      <c r="A101">
        <v>17</v>
      </c>
      <c r="B101">
        <v>1</v>
      </c>
      <c r="C101">
        <f>ROW(SmtRes!A172)</f>
        <v>172</v>
      </c>
      <c r="D101">
        <f>ROW(EtalonRes!A160)</f>
        <v>160</v>
      </c>
      <c r="E101" t="s">
        <v>146</v>
      </c>
      <c r="F101" t="s">
        <v>147</v>
      </c>
      <c r="G101" t="s">
        <v>148</v>
      </c>
      <c r="H101" t="s">
        <v>149</v>
      </c>
      <c r="I101">
        <f>'1.Смета.или.Акт'!E62</f>
        <v>1</v>
      </c>
      <c r="J101">
        <v>0</v>
      </c>
      <c r="O101">
        <f t="shared" si="98"/>
        <v>59975</v>
      </c>
      <c r="P101">
        <f t="shared" si="99"/>
        <v>0</v>
      </c>
      <c r="Q101">
        <f t="shared" si="100"/>
        <v>46350</v>
      </c>
      <c r="R101">
        <f t="shared" si="101"/>
        <v>8764</v>
      </c>
      <c r="S101">
        <f t="shared" si="102"/>
        <v>13625</v>
      </c>
      <c r="T101">
        <f t="shared" si="103"/>
        <v>0</v>
      </c>
      <c r="U101">
        <f t="shared" si="104"/>
        <v>78.287999999999997</v>
      </c>
      <c r="V101">
        <f t="shared" si="105"/>
        <v>37.51</v>
      </c>
      <c r="W101">
        <f t="shared" si="106"/>
        <v>0</v>
      </c>
      <c r="X101">
        <f t="shared" si="107"/>
        <v>19926</v>
      </c>
      <c r="Y101">
        <f t="shared" si="108"/>
        <v>10747</v>
      </c>
      <c r="AA101">
        <v>34645224</v>
      </c>
      <c r="AB101">
        <f t="shared" si="109"/>
        <v>4452.55</v>
      </c>
      <c r="AC101">
        <f>ROUND((ES101+(SUM(SmtRes!BC152:'SmtRes'!BC172)+SUM(EtalonRes!AL146:'EtalonRes'!AL160))),2)</f>
        <v>0</v>
      </c>
      <c r="AD101">
        <f>ROUND(((((ET101*1.2))-((EU101*1.2)))+AE101),2)</f>
        <v>3708.03</v>
      </c>
      <c r="AE101">
        <f>ROUND(((EU101*1.2)),2)</f>
        <v>478.9</v>
      </c>
      <c r="AF101">
        <f>ROUND(((EV101*1.2)),2)</f>
        <v>744.52</v>
      </c>
      <c r="AG101">
        <f t="shared" si="110"/>
        <v>0</v>
      </c>
      <c r="AH101">
        <f>((EW101*1.2))</f>
        <v>78.287999999999997</v>
      </c>
      <c r="AI101">
        <f>((EX101*1.2)+(SUM(SmtRes!BH152:'SmtRes'!BH172)+SUM(EtalonRes!AQ146:'EtalonRes'!AQ160)))</f>
        <v>37.51</v>
      </c>
      <c r="AJ101">
        <f t="shared" si="111"/>
        <v>0</v>
      </c>
      <c r="AK101">
        <f>AL101+AM101+AO101</f>
        <v>11146.19</v>
      </c>
      <c r="AL101">
        <v>7435.74</v>
      </c>
      <c r="AM101" s="55">
        <f>'1.Смета.или.Акт'!F64</f>
        <v>3090.02</v>
      </c>
      <c r="AN101" s="55">
        <f>'1.Смета.или.Акт'!F65</f>
        <v>399.08</v>
      </c>
      <c r="AO101" s="55">
        <f>'1.Смета.или.Акт'!F63</f>
        <v>620.42999999999995</v>
      </c>
      <c r="AP101">
        <v>0</v>
      </c>
      <c r="AQ101">
        <f>'1.Смета.или.Акт'!E68</f>
        <v>65.239999999999995</v>
      </c>
      <c r="AR101">
        <v>37.51</v>
      </c>
      <c r="AS101">
        <v>0</v>
      </c>
      <c r="AT101">
        <v>89</v>
      </c>
      <c r="AU101">
        <v>48</v>
      </c>
      <c r="AV101">
        <v>1</v>
      </c>
      <c r="AW101">
        <v>1</v>
      </c>
      <c r="AZ101">
        <v>1</v>
      </c>
      <c r="BA101">
        <f>'1.Смета.или.Акт'!J63</f>
        <v>18.3</v>
      </c>
      <c r="BB101">
        <f>'1.Смета.или.Акт'!J64</f>
        <v>12.5</v>
      </c>
      <c r="BC101">
        <v>7.5</v>
      </c>
      <c r="BD101" t="s">
        <v>6</v>
      </c>
      <c r="BE101" t="s">
        <v>6</v>
      </c>
      <c r="BF101" t="s">
        <v>6</v>
      </c>
      <c r="BG101" t="s">
        <v>6</v>
      </c>
      <c r="BH101">
        <v>0</v>
      </c>
      <c r="BI101">
        <v>1</v>
      </c>
      <c r="BJ101" t="s">
        <v>150</v>
      </c>
      <c r="BM101">
        <v>33001</v>
      </c>
      <c r="BN101">
        <v>0</v>
      </c>
      <c r="BO101" t="s">
        <v>6</v>
      </c>
      <c r="BP101">
        <v>0</v>
      </c>
      <c r="BQ101">
        <v>1</v>
      </c>
      <c r="BR101">
        <v>0</v>
      </c>
      <c r="BS101">
        <f>'1.Смета.или.Акт'!J65</f>
        <v>18.3</v>
      </c>
      <c r="BT101">
        <v>1</v>
      </c>
      <c r="BU101">
        <v>1</v>
      </c>
      <c r="BV101">
        <v>1</v>
      </c>
      <c r="BW101">
        <v>1</v>
      </c>
      <c r="BX101">
        <v>1</v>
      </c>
      <c r="BY101" t="s">
        <v>6</v>
      </c>
      <c r="BZ101">
        <v>105</v>
      </c>
      <c r="CA101">
        <v>60</v>
      </c>
      <c r="CF101">
        <v>0</v>
      </c>
      <c r="CG101">
        <v>0</v>
      </c>
      <c r="CM101">
        <v>0</v>
      </c>
      <c r="CN101" t="s">
        <v>499</v>
      </c>
      <c r="CO101">
        <v>0</v>
      </c>
      <c r="CP101">
        <f t="shared" si="112"/>
        <v>59975</v>
      </c>
      <c r="CQ101">
        <f t="shared" si="113"/>
        <v>0</v>
      </c>
      <c r="CR101">
        <f t="shared" si="114"/>
        <v>46350.375</v>
      </c>
      <c r="CS101">
        <f t="shared" si="115"/>
        <v>8763.8700000000008</v>
      </c>
      <c r="CT101">
        <f t="shared" si="116"/>
        <v>13624.716</v>
      </c>
      <c r="CU101">
        <f t="shared" si="117"/>
        <v>0</v>
      </c>
      <c r="CV101">
        <f t="shared" si="118"/>
        <v>78.287999999999997</v>
      </c>
      <c r="CW101">
        <f t="shared" si="119"/>
        <v>37.51</v>
      </c>
      <c r="CX101">
        <f t="shared" si="120"/>
        <v>0</v>
      </c>
      <c r="CY101">
        <f t="shared" si="121"/>
        <v>19926.21</v>
      </c>
      <c r="CZ101">
        <f t="shared" si="122"/>
        <v>10746.72</v>
      </c>
      <c r="DC101" t="s">
        <v>6</v>
      </c>
      <c r="DD101" t="s">
        <v>6</v>
      </c>
      <c r="DE101" t="s">
        <v>53</v>
      </c>
      <c r="DF101" t="s">
        <v>53</v>
      </c>
      <c r="DG101" t="s">
        <v>53</v>
      </c>
      <c r="DH101" t="s">
        <v>6</v>
      </c>
      <c r="DI101" t="s">
        <v>53</v>
      </c>
      <c r="DJ101" t="s">
        <v>53</v>
      </c>
      <c r="DK101" t="s">
        <v>6</v>
      </c>
      <c r="DL101" t="s">
        <v>6</v>
      </c>
      <c r="DM101" t="s">
        <v>6</v>
      </c>
      <c r="DN101">
        <v>0</v>
      </c>
      <c r="DO101">
        <v>0</v>
      </c>
      <c r="DP101">
        <v>1</v>
      </c>
      <c r="DQ101">
        <v>1</v>
      </c>
      <c r="DU101">
        <v>1013</v>
      </c>
      <c r="DV101" t="s">
        <v>149</v>
      </c>
      <c r="DW101" t="str">
        <f>'1.Смета.или.Акт'!D62</f>
        <v>1000 М</v>
      </c>
      <c r="DX101">
        <v>1</v>
      </c>
      <c r="EE101">
        <v>32653413</v>
      </c>
      <c r="EF101">
        <v>1</v>
      </c>
      <c r="EG101" t="s">
        <v>19</v>
      </c>
      <c r="EH101">
        <v>0</v>
      </c>
      <c r="EI101" t="s">
        <v>6</v>
      </c>
      <c r="EJ101">
        <v>1</v>
      </c>
      <c r="EK101">
        <v>33001</v>
      </c>
      <c r="EL101" t="s">
        <v>20</v>
      </c>
      <c r="EM101" t="s">
        <v>21</v>
      </c>
      <c r="EO101" t="s">
        <v>54</v>
      </c>
      <c r="EQ101">
        <v>0</v>
      </c>
      <c r="ER101">
        <f>ES101+ET101+EV101</f>
        <v>11146.19</v>
      </c>
      <c r="ES101">
        <v>7435.74</v>
      </c>
      <c r="ET101" s="55">
        <f>'1.Смета.или.Акт'!F64</f>
        <v>3090.02</v>
      </c>
      <c r="EU101" s="55">
        <f>'1.Смета.или.Акт'!F65</f>
        <v>399.08</v>
      </c>
      <c r="EV101" s="55">
        <f>'1.Смета.или.Акт'!F63</f>
        <v>620.42999999999995</v>
      </c>
      <c r="EW101">
        <f>'1.Смета.или.Акт'!E68</f>
        <v>65.239999999999995</v>
      </c>
      <c r="EX101">
        <v>37.51</v>
      </c>
      <c r="EY101">
        <v>1</v>
      </c>
      <c r="FQ101">
        <v>0</v>
      </c>
      <c r="FR101">
        <f t="shared" si="123"/>
        <v>0</v>
      </c>
      <c r="FS101">
        <v>0</v>
      </c>
      <c r="FV101" t="s">
        <v>22</v>
      </c>
      <c r="FW101" t="s">
        <v>23</v>
      </c>
      <c r="FX101">
        <v>105</v>
      </c>
      <c r="FY101">
        <v>60</v>
      </c>
      <c r="GA101" t="s">
        <v>6</v>
      </c>
      <c r="GD101">
        <v>0</v>
      </c>
      <c r="GF101">
        <v>540541948</v>
      </c>
      <c r="GG101">
        <v>2</v>
      </c>
      <c r="GH101">
        <v>1</v>
      </c>
      <c r="GI101">
        <v>4</v>
      </c>
      <c r="GJ101">
        <v>0</v>
      </c>
      <c r="GK101">
        <f>ROUND(R101*(S12)/100,0)</f>
        <v>0</v>
      </c>
      <c r="GL101">
        <f t="shared" si="124"/>
        <v>0</v>
      </c>
      <c r="GM101">
        <f t="shared" si="125"/>
        <v>90648</v>
      </c>
      <c r="GN101">
        <f t="shared" si="126"/>
        <v>90648</v>
      </c>
      <c r="GO101">
        <f t="shared" si="127"/>
        <v>0</v>
      </c>
      <c r="GP101">
        <f t="shared" si="128"/>
        <v>0</v>
      </c>
      <c r="GR101">
        <v>0</v>
      </c>
      <c r="GS101">
        <v>3</v>
      </c>
      <c r="GT101">
        <v>0</v>
      </c>
      <c r="GU101" t="s">
        <v>6</v>
      </c>
      <c r="GV101">
        <f t="shared" si="129"/>
        <v>0</v>
      </c>
      <c r="GW101">
        <v>18.3</v>
      </c>
      <c r="GX101">
        <f t="shared" si="130"/>
        <v>0</v>
      </c>
      <c r="HA101">
        <v>0</v>
      </c>
      <c r="HB101">
        <v>0</v>
      </c>
      <c r="IK101">
        <v>0</v>
      </c>
    </row>
    <row r="102" spans="1:255" x14ac:dyDescent="0.2">
      <c r="A102" s="2">
        <v>18</v>
      </c>
      <c r="B102" s="2">
        <v>1</v>
      </c>
      <c r="C102" s="2">
        <v>151</v>
      </c>
      <c r="D102" s="2"/>
      <c r="E102" s="2" t="s">
        <v>152</v>
      </c>
      <c r="F102" s="2" t="s">
        <v>153</v>
      </c>
      <c r="G102" s="2" t="s">
        <v>154</v>
      </c>
      <c r="H102" s="2" t="s">
        <v>79</v>
      </c>
      <c r="I102" s="2">
        <f>I100*J102</f>
        <v>31</v>
      </c>
      <c r="J102" s="2">
        <v>31</v>
      </c>
      <c r="K102" s="2"/>
      <c r="L102" s="2"/>
      <c r="M102" s="2"/>
      <c r="N102" s="2"/>
      <c r="O102" s="2">
        <f t="shared" si="98"/>
        <v>808</v>
      </c>
      <c r="P102" s="2">
        <f t="shared" si="99"/>
        <v>808</v>
      </c>
      <c r="Q102" s="2">
        <f t="shared" si="100"/>
        <v>0</v>
      </c>
      <c r="R102" s="2">
        <f t="shared" si="101"/>
        <v>0</v>
      </c>
      <c r="S102" s="2">
        <f t="shared" si="102"/>
        <v>0</v>
      </c>
      <c r="T102" s="2">
        <f t="shared" si="103"/>
        <v>0</v>
      </c>
      <c r="U102" s="2">
        <f t="shared" si="104"/>
        <v>0</v>
      </c>
      <c r="V102" s="2">
        <f t="shared" si="105"/>
        <v>0</v>
      </c>
      <c r="W102" s="2">
        <f t="shared" si="106"/>
        <v>0</v>
      </c>
      <c r="X102" s="2">
        <f t="shared" si="107"/>
        <v>0</v>
      </c>
      <c r="Y102" s="2">
        <f t="shared" si="108"/>
        <v>0</v>
      </c>
      <c r="Z102" s="2"/>
      <c r="AA102" s="2">
        <v>34645223</v>
      </c>
      <c r="AB102" s="2">
        <f t="shared" si="109"/>
        <v>26.07</v>
      </c>
      <c r="AC102" s="2">
        <f t="shared" ref="AC102:AC129" si="131">ROUND((ES102),2)</f>
        <v>26.07</v>
      </c>
      <c r="AD102" s="2">
        <f t="shared" ref="AD102:AD129" si="132">ROUND((((ET102)-(EU102))+AE102),2)</f>
        <v>0</v>
      </c>
      <c r="AE102" s="2">
        <f t="shared" ref="AE102:AE129" si="133">ROUND((EU102),2)</f>
        <v>0</v>
      </c>
      <c r="AF102" s="2">
        <f t="shared" ref="AF102:AF129" si="134">ROUND((EV102),2)</f>
        <v>0</v>
      </c>
      <c r="AG102" s="2">
        <f t="shared" si="110"/>
        <v>0</v>
      </c>
      <c r="AH102" s="2">
        <f t="shared" ref="AH102:AH129" si="135">(EW102)</f>
        <v>0</v>
      </c>
      <c r="AI102" s="2">
        <f t="shared" ref="AI102:AI129" si="136">(EX102)</f>
        <v>0</v>
      </c>
      <c r="AJ102" s="2">
        <f t="shared" si="111"/>
        <v>0</v>
      </c>
      <c r="AK102" s="2">
        <v>26.07</v>
      </c>
      <c r="AL102" s="2">
        <v>26.07</v>
      </c>
      <c r="AM102" s="2">
        <v>0</v>
      </c>
      <c r="AN102" s="2">
        <v>0</v>
      </c>
      <c r="AO102" s="2">
        <v>0</v>
      </c>
      <c r="AP102" s="2">
        <v>0</v>
      </c>
      <c r="AQ102" s="2">
        <v>0</v>
      </c>
      <c r="AR102" s="2">
        <v>0</v>
      </c>
      <c r="AS102" s="2">
        <v>0</v>
      </c>
      <c r="AT102" s="2">
        <v>106</v>
      </c>
      <c r="AU102" s="2">
        <v>65</v>
      </c>
      <c r="AV102" s="2">
        <v>1</v>
      </c>
      <c r="AW102" s="2">
        <v>1</v>
      </c>
      <c r="AX102" s="2"/>
      <c r="AY102" s="2"/>
      <c r="AZ102" s="2">
        <v>1</v>
      </c>
      <c r="BA102" s="2">
        <v>1</v>
      </c>
      <c r="BB102" s="2">
        <v>1</v>
      </c>
      <c r="BC102" s="2">
        <v>1</v>
      </c>
      <c r="BD102" s="2" t="s">
        <v>6</v>
      </c>
      <c r="BE102" s="2" t="s">
        <v>6</v>
      </c>
      <c r="BF102" s="2" t="s">
        <v>6</v>
      </c>
      <c r="BG102" s="2" t="s">
        <v>6</v>
      </c>
      <c r="BH102" s="2">
        <v>3</v>
      </c>
      <c r="BI102" s="2">
        <v>1</v>
      </c>
      <c r="BJ102" s="2" t="s">
        <v>6</v>
      </c>
      <c r="BK102" s="2"/>
      <c r="BL102" s="2"/>
      <c r="BM102" s="2">
        <v>0</v>
      </c>
      <c r="BN102" s="2">
        <v>0</v>
      </c>
      <c r="BO102" s="2" t="s">
        <v>6</v>
      </c>
      <c r="BP102" s="2">
        <v>0</v>
      </c>
      <c r="BQ102" s="2">
        <v>20</v>
      </c>
      <c r="BR102" s="2">
        <v>0</v>
      </c>
      <c r="BS102" s="2">
        <v>1</v>
      </c>
      <c r="BT102" s="2">
        <v>1</v>
      </c>
      <c r="BU102" s="2">
        <v>1</v>
      </c>
      <c r="BV102" s="2">
        <v>1</v>
      </c>
      <c r="BW102" s="2">
        <v>1</v>
      </c>
      <c r="BX102" s="2">
        <v>1</v>
      </c>
      <c r="BY102" s="2" t="s">
        <v>6</v>
      </c>
      <c r="BZ102" s="2">
        <v>106</v>
      </c>
      <c r="CA102" s="2">
        <v>65</v>
      </c>
      <c r="CB102" s="2"/>
      <c r="CC102" s="2"/>
      <c r="CD102" s="2"/>
      <c r="CE102" s="2"/>
      <c r="CF102" s="2">
        <v>0</v>
      </c>
      <c r="CG102" s="2">
        <v>0</v>
      </c>
      <c r="CH102" s="2"/>
      <c r="CI102" s="2"/>
      <c r="CJ102" s="2"/>
      <c r="CK102" s="2"/>
      <c r="CL102" s="2"/>
      <c r="CM102" s="2">
        <v>0</v>
      </c>
      <c r="CN102" s="2" t="s">
        <v>6</v>
      </c>
      <c r="CO102" s="2">
        <v>0</v>
      </c>
      <c r="CP102" s="2">
        <f t="shared" si="112"/>
        <v>808</v>
      </c>
      <c r="CQ102" s="2">
        <f t="shared" si="113"/>
        <v>26.07</v>
      </c>
      <c r="CR102" s="2">
        <f t="shared" si="114"/>
        <v>0</v>
      </c>
      <c r="CS102" s="2">
        <f t="shared" si="115"/>
        <v>0</v>
      </c>
      <c r="CT102" s="2">
        <f t="shared" si="116"/>
        <v>0</v>
      </c>
      <c r="CU102" s="2">
        <f t="shared" si="117"/>
        <v>0</v>
      </c>
      <c r="CV102" s="2">
        <f t="shared" si="118"/>
        <v>0</v>
      </c>
      <c r="CW102" s="2">
        <f t="shared" si="119"/>
        <v>0</v>
      </c>
      <c r="CX102" s="2">
        <f t="shared" si="120"/>
        <v>0</v>
      </c>
      <c r="CY102" s="2">
        <f t="shared" si="121"/>
        <v>0</v>
      </c>
      <c r="CZ102" s="2">
        <f t="shared" si="122"/>
        <v>0</v>
      </c>
      <c r="DA102" s="2"/>
      <c r="DB102" s="2"/>
      <c r="DC102" s="2" t="s">
        <v>6</v>
      </c>
      <c r="DD102" s="2" t="s">
        <v>6</v>
      </c>
      <c r="DE102" s="2" t="s">
        <v>6</v>
      </c>
      <c r="DF102" s="2" t="s">
        <v>6</v>
      </c>
      <c r="DG102" s="2" t="s">
        <v>6</v>
      </c>
      <c r="DH102" s="2" t="s">
        <v>6</v>
      </c>
      <c r="DI102" s="2" t="s">
        <v>6</v>
      </c>
      <c r="DJ102" s="2" t="s">
        <v>6</v>
      </c>
      <c r="DK102" s="2" t="s">
        <v>6</v>
      </c>
      <c r="DL102" s="2" t="s">
        <v>6</v>
      </c>
      <c r="DM102" s="2" t="s">
        <v>6</v>
      </c>
      <c r="DN102" s="2">
        <v>0</v>
      </c>
      <c r="DO102" s="2">
        <v>0</v>
      </c>
      <c r="DP102" s="2">
        <v>1</v>
      </c>
      <c r="DQ102" s="2">
        <v>1</v>
      </c>
      <c r="DR102" s="2"/>
      <c r="DS102" s="2"/>
      <c r="DT102" s="2"/>
      <c r="DU102" s="2">
        <v>1010</v>
      </c>
      <c r="DV102" s="2" t="s">
        <v>79</v>
      </c>
      <c r="DW102" s="2" t="s">
        <v>79</v>
      </c>
      <c r="DX102" s="2">
        <v>1</v>
      </c>
      <c r="DY102" s="2"/>
      <c r="DZ102" s="2"/>
      <c r="EA102" s="2"/>
      <c r="EB102" s="2"/>
      <c r="EC102" s="2"/>
      <c r="ED102" s="2"/>
      <c r="EE102" s="2">
        <v>32653299</v>
      </c>
      <c r="EF102" s="2">
        <v>20</v>
      </c>
      <c r="EG102" s="2" t="s">
        <v>60</v>
      </c>
      <c r="EH102" s="2">
        <v>0</v>
      </c>
      <c r="EI102" s="2" t="s">
        <v>6</v>
      </c>
      <c r="EJ102" s="2">
        <v>1</v>
      </c>
      <c r="EK102" s="2">
        <v>0</v>
      </c>
      <c r="EL102" s="2" t="s">
        <v>85</v>
      </c>
      <c r="EM102" s="2" t="s">
        <v>86</v>
      </c>
      <c r="EN102" s="2"/>
      <c r="EO102" s="2" t="s">
        <v>6</v>
      </c>
      <c r="EP102" s="2"/>
      <c r="EQ102" s="2">
        <v>2097152</v>
      </c>
      <c r="ER102" s="2">
        <v>0</v>
      </c>
      <c r="ES102" s="2">
        <v>26.07</v>
      </c>
      <c r="ET102" s="2">
        <v>0</v>
      </c>
      <c r="EU102" s="2">
        <v>0</v>
      </c>
      <c r="EV102" s="2">
        <v>0</v>
      </c>
      <c r="EW102" s="2">
        <v>0</v>
      </c>
      <c r="EX102" s="2">
        <v>0</v>
      </c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>
        <v>0</v>
      </c>
      <c r="FR102" s="2">
        <f t="shared" si="123"/>
        <v>0</v>
      </c>
      <c r="FS102" s="2">
        <v>0</v>
      </c>
      <c r="FT102" s="2"/>
      <c r="FU102" s="2"/>
      <c r="FV102" s="2"/>
      <c r="FW102" s="2"/>
      <c r="FX102" s="2">
        <v>106</v>
      </c>
      <c r="FY102" s="2">
        <v>65</v>
      </c>
      <c r="FZ102" s="2"/>
      <c r="GA102" s="2" t="s">
        <v>155</v>
      </c>
      <c r="GB102" s="2"/>
      <c r="GC102" s="2"/>
      <c r="GD102" s="2">
        <v>0</v>
      </c>
      <c r="GE102" s="2"/>
      <c r="GF102" s="2">
        <v>887026887</v>
      </c>
      <c r="GG102" s="2">
        <v>2</v>
      </c>
      <c r="GH102" s="2">
        <v>4</v>
      </c>
      <c r="GI102" s="2">
        <v>-2</v>
      </c>
      <c r="GJ102" s="2">
        <v>0</v>
      </c>
      <c r="GK102" s="2">
        <f>ROUND(R102*(R12)/100,0)</f>
        <v>0</v>
      </c>
      <c r="GL102" s="2">
        <f t="shared" si="124"/>
        <v>0</v>
      </c>
      <c r="GM102" s="2">
        <f t="shared" si="125"/>
        <v>808</v>
      </c>
      <c r="GN102" s="2">
        <f t="shared" si="126"/>
        <v>808</v>
      </c>
      <c r="GO102" s="2">
        <f t="shared" si="127"/>
        <v>0</v>
      </c>
      <c r="GP102" s="2">
        <f t="shared" si="128"/>
        <v>0</v>
      </c>
      <c r="GQ102" s="2"/>
      <c r="GR102" s="2">
        <v>0</v>
      </c>
      <c r="GS102" s="2">
        <v>2</v>
      </c>
      <c r="GT102" s="2">
        <v>0</v>
      </c>
      <c r="GU102" s="2" t="s">
        <v>6</v>
      </c>
      <c r="GV102" s="2">
        <f t="shared" si="129"/>
        <v>0</v>
      </c>
      <c r="GW102" s="2">
        <v>1</v>
      </c>
      <c r="GX102" s="2">
        <f t="shared" si="130"/>
        <v>0</v>
      </c>
      <c r="GY102" s="2"/>
      <c r="GZ102" s="2"/>
      <c r="HA102" s="2">
        <v>0</v>
      </c>
      <c r="HB102" s="2">
        <v>0</v>
      </c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>
        <v>0</v>
      </c>
      <c r="IL102" s="2"/>
      <c r="IM102" s="2"/>
      <c r="IN102" s="2"/>
      <c r="IO102" s="2"/>
      <c r="IP102" s="2"/>
      <c r="IQ102" s="2"/>
      <c r="IR102" s="2"/>
      <c r="IS102" s="2"/>
      <c r="IT102" s="2"/>
      <c r="IU102" s="2"/>
    </row>
    <row r="103" spans="1:255" x14ac:dyDescent="0.2">
      <c r="A103">
        <v>18</v>
      </c>
      <c r="B103">
        <v>1</v>
      </c>
      <c r="C103">
        <v>172</v>
      </c>
      <c r="E103" t="s">
        <v>152</v>
      </c>
      <c r="F103" t="str">
        <f>'1.Смета.или.Акт'!B69</f>
        <v>Накладная</v>
      </c>
      <c r="G103" t="str">
        <f>'1.Смета.или.Акт'!C69</f>
        <v>Зажим Р72</v>
      </c>
      <c r="H103" t="s">
        <v>79</v>
      </c>
      <c r="I103">
        <f>I101*J103</f>
        <v>31</v>
      </c>
      <c r="J103">
        <v>31</v>
      </c>
      <c r="O103">
        <f t="shared" si="98"/>
        <v>6061</v>
      </c>
      <c r="P103">
        <f t="shared" si="99"/>
        <v>6061</v>
      </c>
      <c r="Q103">
        <f t="shared" si="100"/>
        <v>0</v>
      </c>
      <c r="R103">
        <f t="shared" si="101"/>
        <v>0</v>
      </c>
      <c r="S103">
        <f t="shared" si="102"/>
        <v>0</v>
      </c>
      <c r="T103">
        <f t="shared" si="103"/>
        <v>0</v>
      </c>
      <c r="U103">
        <f t="shared" si="104"/>
        <v>0</v>
      </c>
      <c r="V103">
        <f t="shared" si="105"/>
        <v>0</v>
      </c>
      <c r="W103">
        <f t="shared" si="106"/>
        <v>0</v>
      </c>
      <c r="X103">
        <f t="shared" si="107"/>
        <v>0</v>
      </c>
      <c r="Y103">
        <f t="shared" si="108"/>
        <v>0</v>
      </c>
      <c r="AA103">
        <v>34645224</v>
      </c>
      <c r="AB103">
        <f t="shared" si="109"/>
        <v>26.07</v>
      </c>
      <c r="AC103">
        <f t="shared" si="131"/>
        <v>26.07</v>
      </c>
      <c r="AD103">
        <f t="shared" si="132"/>
        <v>0</v>
      </c>
      <c r="AE103">
        <f t="shared" si="133"/>
        <v>0</v>
      </c>
      <c r="AF103">
        <f t="shared" si="134"/>
        <v>0</v>
      </c>
      <c r="AG103">
        <f t="shared" si="110"/>
        <v>0</v>
      </c>
      <c r="AH103">
        <f t="shared" si="135"/>
        <v>0</v>
      </c>
      <c r="AI103">
        <f t="shared" si="136"/>
        <v>0</v>
      </c>
      <c r="AJ103">
        <f t="shared" si="111"/>
        <v>0</v>
      </c>
      <c r="AK103">
        <v>26.07</v>
      </c>
      <c r="AL103" s="55">
        <f>'1.Смета.или.Акт'!F69</f>
        <v>26.07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90</v>
      </c>
      <c r="AU103">
        <v>52</v>
      </c>
      <c r="AV103">
        <v>1</v>
      </c>
      <c r="AW103">
        <v>1</v>
      </c>
      <c r="AZ103">
        <v>1</v>
      </c>
      <c r="BA103">
        <v>1</v>
      </c>
      <c r="BB103">
        <v>1</v>
      </c>
      <c r="BC103">
        <f>'1.Смета.или.Акт'!J69</f>
        <v>7.5</v>
      </c>
      <c r="BD103" t="s">
        <v>6</v>
      </c>
      <c r="BE103" t="s">
        <v>6</v>
      </c>
      <c r="BF103" t="s">
        <v>6</v>
      </c>
      <c r="BG103" t="s">
        <v>6</v>
      </c>
      <c r="BH103">
        <v>3</v>
      </c>
      <c r="BI103">
        <v>1</v>
      </c>
      <c r="BJ103" t="s">
        <v>6</v>
      </c>
      <c r="BM103">
        <v>0</v>
      </c>
      <c r="BN103">
        <v>0</v>
      </c>
      <c r="BO103" t="s">
        <v>6</v>
      </c>
      <c r="BP103">
        <v>0</v>
      </c>
      <c r="BQ103">
        <v>20</v>
      </c>
      <c r="BR103">
        <v>0</v>
      </c>
      <c r="BS103">
        <v>1</v>
      </c>
      <c r="BT103">
        <v>1</v>
      </c>
      <c r="BU103">
        <v>1</v>
      </c>
      <c r="BV103">
        <v>1</v>
      </c>
      <c r="BW103">
        <v>1</v>
      </c>
      <c r="BX103">
        <v>1</v>
      </c>
      <c r="BY103" t="s">
        <v>6</v>
      </c>
      <c r="BZ103">
        <v>106</v>
      </c>
      <c r="CA103">
        <v>65</v>
      </c>
      <c r="CF103">
        <v>0</v>
      </c>
      <c r="CG103">
        <v>0</v>
      </c>
      <c r="CM103">
        <v>0</v>
      </c>
      <c r="CN103" t="s">
        <v>6</v>
      </c>
      <c r="CO103">
        <v>0</v>
      </c>
      <c r="CP103">
        <f t="shared" si="112"/>
        <v>6061</v>
      </c>
      <c r="CQ103">
        <f t="shared" si="113"/>
        <v>195.52500000000001</v>
      </c>
      <c r="CR103">
        <f t="shared" si="114"/>
        <v>0</v>
      </c>
      <c r="CS103">
        <f t="shared" si="115"/>
        <v>0</v>
      </c>
      <c r="CT103">
        <f t="shared" si="116"/>
        <v>0</v>
      </c>
      <c r="CU103">
        <f t="shared" si="117"/>
        <v>0</v>
      </c>
      <c r="CV103">
        <f t="shared" si="118"/>
        <v>0</v>
      </c>
      <c r="CW103">
        <f t="shared" si="119"/>
        <v>0</v>
      </c>
      <c r="CX103">
        <f t="shared" si="120"/>
        <v>0</v>
      </c>
      <c r="CY103">
        <f t="shared" si="121"/>
        <v>0</v>
      </c>
      <c r="CZ103">
        <f t="shared" si="122"/>
        <v>0</v>
      </c>
      <c r="DC103" t="s">
        <v>6</v>
      </c>
      <c r="DD103" t="s">
        <v>6</v>
      </c>
      <c r="DE103" t="s">
        <v>6</v>
      </c>
      <c r="DF103" t="s">
        <v>6</v>
      </c>
      <c r="DG103" t="s">
        <v>6</v>
      </c>
      <c r="DH103" t="s">
        <v>6</v>
      </c>
      <c r="DI103" t="s">
        <v>6</v>
      </c>
      <c r="DJ103" t="s">
        <v>6</v>
      </c>
      <c r="DK103" t="s">
        <v>6</v>
      </c>
      <c r="DL103" t="s">
        <v>6</v>
      </c>
      <c r="DM103" t="s">
        <v>6</v>
      </c>
      <c r="DN103">
        <v>0</v>
      </c>
      <c r="DO103">
        <v>0</v>
      </c>
      <c r="DP103">
        <v>1</v>
      </c>
      <c r="DQ103">
        <v>1</v>
      </c>
      <c r="DU103">
        <v>1010</v>
      </c>
      <c r="DV103" t="s">
        <v>79</v>
      </c>
      <c r="DW103" t="str">
        <f>'1.Смета.или.Акт'!D69</f>
        <v>шт.</v>
      </c>
      <c r="DX103">
        <v>1</v>
      </c>
      <c r="EE103">
        <v>32653299</v>
      </c>
      <c r="EF103">
        <v>20</v>
      </c>
      <c r="EG103" t="s">
        <v>60</v>
      </c>
      <c r="EH103">
        <v>0</v>
      </c>
      <c r="EI103" t="s">
        <v>6</v>
      </c>
      <c r="EJ103">
        <v>1</v>
      </c>
      <c r="EK103">
        <v>0</v>
      </c>
      <c r="EL103" t="s">
        <v>85</v>
      </c>
      <c r="EM103" t="s">
        <v>86</v>
      </c>
      <c r="EO103" t="s">
        <v>6</v>
      </c>
      <c r="EQ103">
        <v>2097152</v>
      </c>
      <c r="ER103">
        <v>26.07</v>
      </c>
      <c r="ES103" s="55">
        <f>'1.Смета.или.Акт'!F69</f>
        <v>26.07</v>
      </c>
      <c r="ET103">
        <v>0</v>
      </c>
      <c r="EU103">
        <v>0</v>
      </c>
      <c r="EV103">
        <v>0</v>
      </c>
      <c r="EW103">
        <v>0</v>
      </c>
      <c r="EX103">
        <v>0</v>
      </c>
      <c r="EZ103">
        <v>5</v>
      </c>
      <c r="FC103">
        <v>0</v>
      </c>
      <c r="FD103">
        <v>18</v>
      </c>
      <c r="FF103">
        <v>195.5</v>
      </c>
      <c r="FQ103">
        <v>0</v>
      </c>
      <c r="FR103">
        <f t="shared" si="123"/>
        <v>0</v>
      </c>
      <c r="FS103">
        <v>0</v>
      </c>
      <c r="FV103" t="s">
        <v>22</v>
      </c>
      <c r="FW103" t="s">
        <v>23</v>
      </c>
      <c r="FX103">
        <v>106</v>
      </c>
      <c r="FY103">
        <v>65</v>
      </c>
      <c r="GA103" t="s">
        <v>155</v>
      </c>
      <c r="GD103">
        <v>0</v>
      </c>
      <c r="GF103">
        <v>887026887</v>
      </c>
      <c r="GG103">
        <v>2</v>
      </c>
      <c r="GH103">
        <v>3</v>
      </c>
      <c r="GI103">
        <v>4</v>
      </c>
      <c r="GJ103">
        <v>0</v>
      </c>
      <c r="GK103">
        <f>ROUND(R103*(S12)/100,0)</f>
        <v>0</v>
      </c>
      <c r="GL103">
        <f t="shared" si="124"/>
        <v>0</v>
      </c>
      <c r="GM103">
        <f t="shared" si="125"/>
        <v>6061</v>
      </c>
      <c r="GN103">
        <f t="shared" si="126"/>
        <v>6061</v>
      </c>
      <c r="GO103">
        <f t="shared" si="127"/>
        <v>0</v>
      </c>
      <c r="GP103">
        <f t="shared" si="128"/>
        <v>0</v>
      </c>
      <c r="GR103">
        <v>1</v>
      </c>
      <c r="GS103">
        <v>1</v>
      </c>
      <c r="GT103">
        <v>0</v>
      </c>
      <c r="GU103" t="s">
        <v>6</v>
      </c>
      <c r="GV103">
        <f t="shared" si="129"/>
        <v>0</v>
      </c>
      <c r="GW103">
        <v>1</v>
      </c>
      <c r="GX103">
        <f t="shared" si="130"/>
        <v>0</v>
      </c>
      <c r="HA103">
        <v>0</v>
      </c>
      <c r="HB103">
        <v>0</v>
      </c>
      <c r="IK103">
        <v>0</v>
      </c>
    </row>
    <row r="104" spans="1:255" x14ac:dyDescent="0.2">
      <c r="A104" s="2">
        <v>18</v>
      </c>
      <c r="B104" s="2">
        <v>1</v>
      </c>
      <c r="C104" s="2">
        <v>150</v>
      </c>
      <c r="D104" s="2"/>
      <c r="E104" s="2" t="s">
        <v>156</v>
      </c>
      <c r="F104" s="2" t="s">
        <v>153</v>
      </c>
      <c r="G104" s="2" t="s">
        <v>157</v>
      </c>
      <c r="H104" s="2" t="s">
        <v>79</v>
      </c>
      <c r="I104" s="2">
        <f>I100*J104</f>
        <v>172</v>
      </c>
      <c r="J104" s="2">
        <v>172</v>
      </c>
      <c r="K104" s="2"/>
      <c r="L104" s="2"/>
      <c r="M104" s="2"/>
      <c r="N104" s="2"/>
      <c r="O104" s="2">
        <f t="shared" si="98"/>
        <v>2578</v>
      </c>
      <c r="P104" s="2">
        <f t="shared" si="99"/>
        <v>2578</v>
      </c>
      <c r="Q104" s="2">
        <f t="shared" si="100"/>
        <v>0</v>
      </c>
      <c r="R104" s="2">
        <f t="shared" si="101"/>
        <v>0</v>
      </c>
      <c r="S104" s="2">
        <f t="shared" si="102"/>
        <v>0</v>
      </c>
      <c r="T104" s="2">
        <f t="shared" si="103"/>
        <v>0</v>
      </c>
      <c r="U104" s="2">
        <f t="shared" si="104"/>
        <v>0</v>
      </c>
      <c r="V104" s="2">
        <f t="shared" si="105"/>
        <v>0</v>
      </c>
      <c r="W104" s="2">
        <f t="shared" si="106"/>
        <v>0</v>
      </c>
      <c r="X104" s="2">
        <f t="shared" si="107"/>
        <v>0</v>
      </c>
      <c r="Y104" s="2">
        <f t="shared" si="108"/>
        <v>0</v>
      </c>
      <c r="Z104" s="2"/>
      <c r="AA104" s="2">
        <v>34645223</v>
      </c>
      <c r="AB104" s="2">
        <f t="shared" si="109"/>
        <v>14.99</v>
      </c>
      <c r="AC104" s="2">
        <f t="shared" si="131"/>
        <v>14.99</v>
      </c>
      <c r="AD104" s="2">
        <f t="shared" si="132"/>
        <v>0</v>
      </c>
      <c r="AE104" s="2">
        <f t="shared" si="133"/>
        <v>0</v>
      </c>
      <c r="AF104" s="2">
        <f t="shared" si="134"/>
        <v>0</v>
      </c>
      <c r="AG104" s="2">
        <f t="shared" si="110"/>
        <v>0</v>
      </c>
      <c r="AH104" s="2">
        <f t="shared" si="135"/>
        <v>0</v>
      </c>
      <c r="AI104" s="2">
        <f t="shared" si="136"/>
        <v>0</v>
      </c>
      <c r="AJ104" s="2">
        <f t="shared" si="111"/>
        <v>0</v>
      </c>
      <c r="AK104" s="2">
        <v>14.99</v>
      </c>
      <c r="AL104" s="2">
        <v>14.99</v>
      </c>
      <c r="AM104" s="2">
        <v>0</v>
      </c>
      <c r="AN104" s="2">
        <v>0</v>
      </c>
      <c r="AO104" s="2">
        <v>0</v>
      </c>
      <c r="AP104" s="2">
        <v>0</v>
      </c>
      <c r="AQ104" s="2">
        <v>0</v>
      </c>
      <c r="AR104" s="2">
        <v>0</v>
      </c>
      <c r="AS104" s="2">
        <v>0</v>
      </c>
      <c r="AT104" s="2">
        <v>106</v>
      </c>
      <c r="AU104" s="2">
        <v>65</v>
      </c>
      <c r="AV104" s="2">
        <v>1</v>
      </c>
      <c r="AW104" s="2">
        <v>1</v>
      </c>
      <c r="AX104" s="2"/>
      <c r="AY104" s="2"/>
      <c r="AZ104" s="2">
        <v>1</v>
      </c>
      <c r="BA104" s="2">
        <v>1</v>
      </c>
      <c r="BB104" s="2">
        <v>1</v>
      </c>
      <c r="BC104" s="2">
        <v>1</v>
      </c>
      <c r="BD104" s="2" t="s">
        <v>6</v>
      </c>
      <c r="BE104" s="2" t="s">
        <v>6</v>
      </c>
      <c r="BF104" s="2" t="s">
        <v>6</v>
      </c>
      <c r="BG104" s="2" t="s">
        <v>6</v>
      </c>
      <c r="BH104" s="2">
        <v>3</v>
      </c>
      <c r="BI104" s="2">
        <v>1</v>
      </c>
      <c r="BJ104" s="2" t="s">
        <v>6</v>
      </c>
      <c r="BK104" s="2"/>
      <c r="BL104" s="2"/>
      <c r="BM104" s="2">
        <v>0</v>
      </c>
      <c r="BN104" s="2">
        <v>0</v>
      </c>
      <c r="BO104" s="2" t="s">
        <v>6</v>
      </c>
      <c r="BP104" s="2">
        <v>0</v>
      </c>
      <c r="BQ104" s="2">
        <v>20</v>
      </c>
      <c r="BR104" s="2">
        <v>0</v>
      </c>
      <c r="BS104" s="2">
        <v>1</v>
      </c>
      <c r="BT104" s="2">
        <v>1</v>
      </c>
      <c r="BU104" s="2">
        <v>1</v>
      </c>
      <c r="BV104" s="2">
        <v>1</v>
      </c>
      <c r="BW104" s="2">
        <v>1</v>
      </c>
      <c r="BX104" s="2">
        <v>1</v>
      </c>
      <c r="BY104" s="2" t="s">
        <v>6</v>
      </c>
      <c r="BZ104" s="2">
        <v>106</v>
      </c>
      <c r="CA104" s="2">
        <v>65</v>
      </c>
      <c r="CB104" s="2"/>
      <c r="CC104" s="2"/>
      <c r="CD104" s="2"/>
      <c r="CE104" s="2"/>
      <c r="CF104" s="2">
        <v>0</v>
      </c>
      <c r="CG104" s="2">
        <v>0</v>
      </c>
      <c r="CH104" s="2"/>
      <c r="CI104" s="2"/>
      <c r="CJ104" s="2"/>
      <c r="CK104" s="2"/>
      <c r="CL104" s="2"/>
      <c r="CM104" s="2">
        <v>0</v>
      </c>
      <c r="CN104" s="2" t="s">
        <v>6</v>
      </c>
      <c r="CO104" s="2">
        <v>0</v>
      </c>
      <c r="CP104" s="2">
        <f t="shared" si="112"/>
        <v>2578</v>
      </c>
      <c r="CQ104" s="2">
        <f t="shared" si="113"/>
        <v>14.99</v>
      </c>
      <c r="CR104" s="2">
        <f t="shared" si="114"/>
        <v>0</v>
      </c>
      <c r="CS104" s="2">
        <f t="shared" si="115"/>
        <v>0</v>
      </c>
      <c r="CT104" s="2">
        <f t="shared" si="116"/>
        <v>0</v>
      </c>
      <c r="CU104" s="2">
        <f t="shared" si="117"/>
        <v>0</v>
      </c>
      <c r="CV104" s="2">
        <f t="shared" si="118"/>
        <v>0</v>
      </c>
      <c r="CW104" s="2">
        <f t="shared" si="119"/>
        <v>0</v>
      </c>
      <c r="CX104" s="2">
        <f t="shared" si="120"/>
        <v>0</v>
      </c>
      <c r="CY104" s="2">
        <f t="shared" si="121"/>
        <v>0</v>
      </c>
      <c r="CZ104" s="2">
        <f t="shared" si="122"/>
        <v>0</v>
      </c>
      <c r="DA104" s="2"/>
      <c r="DB104" s="2"/>
      <c r="DC104" s="2" t="s">
        <v>6</v>
      </c>
      <c r="DD104" s="2" t="s">
        <v>6</v>
      </c>
      <c r="DE104" s="2" t="s">
        <v>6</v>
      </c>
      <c r="DF104" s="2" t="s">
        <v>6</v>
      </c>
      <c r="DG104" s="2" t="s">
        <v>6</v>
      </c>
      <c r="DH104" s="2" t="s">
        <v>6</v>
      </c>
      <c r="DI104" s="2" t="s">
        <v>6</v>
      </c>
      <c r="DJ104" s="2" t="s">
        <v>6</v>
      </c>
      <c r="DK104" s="2" t="s">
        <v>6</v>
      </c>
      <c r="DL104" s="2" t="s">
        <v>6</v>
      </c>
      <c r="DM104" s="2" t="s">
        <v>6</v>
      </c>
      <c r="DN104" s="2">
        <v>0</v>
      </c>
      <c r="DO104" s="2">
        <v>0</v>
      </c>
      <c r="DP104" s="2">
        <v>1</v>
      </c>
      <c r="DQ104" s="2">
        <v>1</v>
      </c>
      <c r="DR104" s="2"/>
      <c r="DS104" s="2"/>
      <c r="DT104" s="2"/>
      <c r="DU104" s="2">
        <v>1010</v>
      </c>
      <c r="DV104" s="2" t="s">
        <v>79</v>
      </c>
      <c r="DW104" s="2" t="s">
        <v>79</v>
      </c>
      <c r="DX104" s="2">
        <v>1</v>
      </c>
      <c r="DY104" s="2"/>
      <c r="DZ104" s="2"/>
      <c r="EA104" s="2"/>
      <c r="EB104" s="2"/>
      <c r="EC104" s="2"/>
      <c r="ED104" s="2"/>
      <c r="EE104" s="2">
        <v>32653299</v>
      </c>
      <c r="EF104" s="2">
        <v>20</v>
      </c>
      <c r="EG104" s="2" t="s">
        <v>60</v>
      </c>
      <c r="EH104" s="2">
        <v>0</v>
      </c>
      <c r="EI104" s="2" t="s">
        <v>6</v>
      </c>
      <c r="EJ104" s="2">
        <v>1</v>
      </c>
      <c r="EK104" s="2">
        <v>0</v>
      </c>
      <c r="EL104" s="2" t="s">
        <v>85</v>
      </c>
      <c r="EM104" s="2" t="s">
        <v>86</v>
      </c>
      <c r="EN104" s="2"/>
      <c r="EO104" s="2" t="s">
        <v>6</v>
      </c>
      <c r="EP104" s="2"/>
      <c r="EQ104" s="2">
        <v>2097152</v>
      </c>
      <c r="ER104" s="2">
        <v>0</v>
      </c>
      <c r="ES104" s="2">
        <v>14.99</v>
      </c>
      <c r="ET104" s="2">
        <v>0</v>
      </c>
      <c r="EU104" s="2">
        <v>0</v>
      </c>
      <c r="EV104" s="2">
        <v>0</v>
      </c>
      <c r="EW104" s="2">
        <v>0</v>
      </c>
      <c r="EX104" s="2">
        <v>0</v>
      </c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>
        <v>0</v>
      </c>
      <c r="FR104" s="2">
        <f t="shared" si="123"/>
        <v>0</v>
      </c>
      <c r="FS104" s="2">
        <v>0</v>
      </c>
      <c r="FT104" s="2"/>
      <c r="FU104" s="2"/>
      <c r="FV104" s="2"/>
      <c r="FW104" s="2"/>
      <c r="FX104" s="2">
        <v>106</v>
      </c>
      <c r="FY104" s="2">
        <v>65</v>
      </c>
      <c r="FZ104" s="2"/>
      <c r="GA104" s="2" t="s">
        <v>158</v>
      </c>
      <c r="GB104" s="2"/>
      <c r="GC104" s="2"/>
      <c r="GD104" s="2">
        <v>0</v>
      </c>
      <c r="GE104" s="2"/>
      <c r="GF104" s="2">
        <v>-1646988984</v>
      </c>
      <c r="GG104" s="2">
        <v>2</v>
      </c>
      <c r="GH104" s="2">
        <v>4</v>
      </c>
      <c r="GI104" s="2">
        <v>-2</v>
      </c>
      <c r="GJ104" s="2">
        <v>0</v>
      </c>
      <c r="GK104" s="2">
        <f>ROUND(R104*(R12)/100,0)</f>
        <v>0</v>
      </c>
      <c r="GL104" s="2">
        <f t="shared" si="124"/>
        <v>0</v>
      </c>
      <c r="GM104" s="2">
        <f t="shared" si="125"/>
        <v>2578</v>
      </c>
      <c r="GN104" s="2">
        <f t="shared" si="126"/>
        <v>2578</v>
      </c>
      <c r="GO104" s="2">
        <f t="shared" si="127"/>
        <v>0</v>
      </c>
      <c r="GP104" s="2">
        <f t="shared" si="128"/>
        <v>0</v>
      </c>
      <c r="GQ104" s="2"/>
      <c r="GR104" s="2">
        <v>0</v>
      </c>
      <c r="GS104" s="2">
        <v>2</v>
      </c>
      <c r="GT104" s="2">
        <v>0</v>
      </c>
      <c r="GU104" s="2" t="s">
        <v>6</v>
      </c>
      <c r="GV104" s="2">
        <f t="shared" si="129"/>
        <v>0</v>
      </c>
      <c r="GW104" s="2">
        <v>1</v>
      </c>
      <c r="GX104" s="2">
        <f t="shared" si="130"/>
        <v>0</v>
      </c>
      <c r="GY104" s="2"/>
      <c r="GZ104" s="2"/>
      <c r="HA104" s="2">
        <v>0</v>
      </c>
      <c r="HB104" s="2">
        <v>0</v>
      </c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>
        <v>0</v>
      </c>
      <c r="IL104" s="2"/>
      <c r="IM104" s="2"/>
      <c r="IN104" s="2"/>
      <c r="IO104" s="2"/>
      <c r="IP104" s="2"/>
      <c r="IQ104" s="2"/>
      <c r="IR104" s="2"/>
      <c r="IS104" s="2"/>
      <c r="IT104" s="2"/>
      <c r="IU104" s="2"/>
    </row>
    <row r="105" spans="1:255" x14ac:dyDescent="0.2">
      <c r="A105">
        <v>18</v>
      </c>
      <c r="B105">
        <v>1</v>
      </c>
      <c r="C105">
        <v>171</v>
      </c>
      <c r="E105" t="s">
        <v>156</v>
      </c>
      <c r="F105" t="str">
        <f>'1.Смета.или.Акт'!B71</f>
        <v>Накладная</v>
      </c>
      <c r="G105" t="str">
        <f>'1.Смета.или.Акт'!C71</f>
        <v>Зажим Р616</v>
      </c>
      <c r="H105" t="s">
        <v>79</v>
      </c>
      <c r="I105">
        <f>I101*J105</f>
        <v>172</v>
      </c>
      <c r="J105">
        <v>172</v>
      </c>
      <c r="O105">
        <f t="shared" si="98"/>
        <v>19337</v>
      </c>
      <c r="P105">
        <f t="shared" si="99"/>
        <v>19337</v>
      </c>
      <c r="Q105">
        <f t="shared" si="100"/>
        <v>0</v>
      </c>
      <c r="R105">
        <f t="shared" si="101"/>
        <v>0</v>
      </c>
      <c r="S105">
        <f t="shared" si="102"/>
        <v>0</v>
      </c>
      <c r="T105">
        <f t="shared" si="103"/>
        <v>0</v>
      </c>
      <c r="U105">
        <f t="shared" si="104"/>
        <v>0</v>
      </c>
      <c r="V105">
        <f t="shared" si="105"/>
        <v>0</v>
      </c>
      <c r="W105">
        <f t="shared" si="106"/>
        <v>0</v>
      </c>
      <c r="X105">
        <f t="shared" si="107"/>
        <v>0</v>
      </c>
      <c r="Y105">
        <f t="shared" si="108"/>
        <v>0</v>
      </c>
      <c r="AA105">
        <v>34645224</v>
      </c>
      <c r="AB105">
        <f t="shared" si="109"/>
        <v>14.99</v>
      </c>
      <c r="AC105">
        <f t="shared" si="131"/>
        <v>14.99</v>
      </c>
      <c r="AD105">
        <f t="shared" si="132"/>
        <v>0</v>
      </c>
      <c r="AE105">
        <f t="shared" si="133"/>
        <v>0</v>
      </c>
      <c r="AF105">
        <f t="shared" si="134"/>
        <v>0</v>
      </c>
      <c r="AG105">
        <f t="shared" si="110"/>
        <v>0</v>
      </c>
      <c r="AH105">
        <f t="shared" si="135"/>
        <v>0</v>
      </c>
      <c r="AI105">
        <f t="shared" si="136"/>
        <v>0</v>
      </c>
      <c r="AJ105">
        <f t="shared" si="111"/>
        <v>0</v>
      </c>
      <c r="AK105">
        <v>14.99</v>
      </c>
      <c r="AL105" s="55">
        <f>'1.Смета.или.Акт'!F71</f>
        <v>14.99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90</v>
      </c>
      <c r="AU105">
        <v>52</v>
      </c>
      <c r="AV105">
        <v>1</v>
      </c>
      <c r="AW105">
        <v>1</v>
      </c>
      <c r="AZ105">
        <v>1</v>
      </c>
      <c r="BA105">
        <v>1</v>
      </c>
      <c r="BB105">
        <v>1</v>
      </c>
      <c r="BC105">
        <f>'1.Смета.или.Акт'!J71</f>
        <v>7.5</v>
      </c>
      <c r="BD105" t="s">
        <v>6</v>
      </c>
      <c r="BE105" t="s">
        <v>6</v>
      </c>
      <c r="BF105" t="s">
        <v>6</v>
      </c>
      <c r="BG105" t="s">
        <v>6</v>
      </c>
      <c r="BH105">
        <v>3</v>
      </c>
      <c r="BI105">
        <v>1</v>
      </c>
      <c r="BJ105" t="s">
        <v>6</v>
      </c>
      <c r="BM105">
        <v>0</v>
      </c>
      <c r="BN105">
        <v>0</v>
      </c>
      <c r="BO105" t="s">
        <v>6</v>
      </c>
      <c r="BP105">
        <v>0</v>
      </c>
      <c r="BQ105">
        <v>20</v>
      </c>
      <c r="BR105">
        <v>0</v>
      </c>
      <c r="BS105">
        <v>1</v>
      </c>
      <c r="BT105">
        <v>1</v>
      </c>
      <c r="BU105">
        <v>1</v>
      </c>
      <c r="BV105">
        <v>1</v>
      </c>
      <c r="BW105">
        <v>1</v>
      </c>
      <c r="BX105">
        <v>1</v>
      </c>
      <c r="BY105" t="s">
        <v>6</v>
      </c>
      <c r="BZ105">
        <v>106</v>
      </c>
      <c r="CA105">
        <v>65</v>
      </c>
      <c r="CF105">
        <v>0</v>
      </c>
      <c r="CG105">
        <v>0</v>
      </c>
      <c r="CM105">
        <v>0</v>
      </c>
      <c r="CN105" t="s">
        <v>6</v>
      </c>
      <c r="CO105">
        <v>0</v>
      </c>
      <c r="CP105">
        <f t="shared" si="112"/>
        <v>19337</v>
      </c>
      <c r="CQ105">
        <f t="shared" si="113"/>
        <v>112.425</v>
      </c>
      <c r="CR105">
        <f t="shared" si="114"/>
        <v>0</v>
      </c>
      <c r="CS105">
        <f t="shared" si="115"/>
        <v>0</v>
      </c>
      <c r="CT105">
        <f t="shared" si="116"/>
        <v>0</v>
      </c>
      <c r="CU105">
        <f t="shared" si="117"/>
        <v>0</v>
      </c>
      <c r="CV105">
        <f t="shared" si="118"/>
        <v>0</v>
      </c>
      <c r="CW105">
        <f t="shared" si="119"/>
        <v>0</v>
      </c>
      <c r="CX105">
        <f t="shared" si="120"/>
        <v>0</v>
      </c>
      <c r="CY105">
        <f t="shared" si="121"/>
        <v>0</v>
      </c>
      <c r="CZ105">
        <f t="shared" si="122"/>
        <v>0</v>
      </c>
      <c r="DC105" t="s">
        <v>6</v>
      </c>
      <c r="DD105" t="s">
        <v>6</v>
      </c>
      <c r="DE105" t="s">
        <v>6</v>
      </c>
      <c r="DF105" t="s">
        <v>6</v>
      </c>
      <c r="DG105" t="s">
        <v>6</v>
      </c>
      <c r="DH105" t="s">
        <v>6</v>
      </c>
      <c r="DI105" t="s">
        <v>6</v>
      </c>
      <c r="DJ105" t="s">
        <v>6</v>
      </c>
      <c r="DK105" t="s">
        <v>6</v>
      </c>
      <c r="DL105" t="s">
        <v>6</v>
      </c>
      <c r="DM105" t="s">
        <v>6</v>
      </c>
      <c r="DN105">
        <v>0</v>
      </c>
      <c r="DO105">
        <v>0</v>
      </c>
      <c r="DP105">
        <v>1</v>
      </c>
      <c r="DQ105">
        <v>1</v>
      </c>
      <c r="DU105">
        <v>1010</v>
      </c>
      <c r="DV105" t="s">
        <v>79</v>
      </c>
      <c r="DW105" t="str">
        <f>'1.Смета.или.Акт'!D71</f>
        <v>шт.</v>
      </c>
      <c r="DX105">
        <v>1</v>
      </c>
      <c r="EE105">
        <v>32653299</v>
      </c>
      <c r="EF105">
        <v>20</v>
      </c>
      <c r="EG105" t="s">
        <v>60</v>
      </c>
      <c r="EH105">
        <v>0</v>
      </c>
      <c r="EI105" t="s">
        <v>6</v>
      </c>
      <c r="EJ105">
        <v>1</v>
      </c>
      <c r="EK105">
        <v>0</v>
      </c>
      <c r="EL105" t="s">
        <v>85</v>
      </c>
      <c r="EM105" t="s">
        <v>86</v>
      </c>
      <c r="EO105" t="s">
        <v>6</v>
      </c>
      <c r="EQ105">
        <v>2097152</v>
      </c>
      <c r="ER105">
        <v>14.99</v>
      </c>
      <c r="ES105" s="55">
        <f>'1.Смета.или.Акт'!F71</f>
        <v>14.99</v>
      </c>
      <c r="ET105">
        <v>0</v>
      </c>
      <c r="EU105">
        <v>0</v>
      </c>
      <c r="EV105">
        <v>0</v>
      </c>
      <c r="EW105">
        <v>0</v>
      </c>
      <c r="EX105">
        <v>0</v>
      </c>
      <c r="EZ105">
        <v>5</v>
      </c>
      <c r="FC105">
        <v>0</v>
      </c>
      <c r="FD105">
        <v>18</v>
      </c>
      <c r="FF105">
        <v>112.43</v>
      </c>
      <c r="FQ105">
        <v>0</v>
      </c>
      <c r="FR105">
        <f t="shared" si="123"/>
        <v>0</v>
      </c>
      <c r="FS105">
        <v>0</v>
      </c>
      <c r="FV105" t="s">
        <v>22</v>
      </c>
      <c r="FW105" t="s">
        <v>23</v>
      </c>
      <c r="FX105">
        <v>106</v>
      </c>
      <c r="FY105">
        <v>65</v>
      </c>
      <c r="GA105" t="s">
        <v>158</v>
      </c>
      <c r="GD105">
        <v>0</v>
      </c>
      <c r="GF105">
        <v>-1646988984</v>
      </c>
      <c r="GG105">
        <v>2</v>
      </c>
      <c r="GH105">
        <v>3</v>
      </c>
      <c r="GI105">
        <v>4</v>
      </c>
      <c r="GJ105">
        <v>0</v>
      </c>
      <c r="GK105">
        <f>ROUND(R105*(S12)/100,0)</f>
        <v>0</v>
      </c>
      <c r="GL105">
        <f t="shared" si="124"/>
        <v>0</v>
      </c>
      <c r="GM105">
        <f t="shared" si="125"/>
        <v>19337</v>
      </c>
      <c r="GN105">
        <f t="shared" si="126"/>
        <v>19337</v>
      </c>
      <c r="GO105">
        <f t="shared" si="127"/>
        <v>0</v>
      </c>
      <c r="GP105">
        <f t="shared" si="128"/>
        <v>0</v>
      </c>
      <c r="GR105">
        <v>1</v>
      </c>
      <c r="GS105">
        <v>1</v>
      </c>
      <c r="GT105">
        <v>0</v>
      </c>
      <c r="GU105" t="s">
        <v>6</v>
      </c>
      <c r="GV105">
        <f t="shared" si="129"/>
        <v>0</v>
      </c>
      <c r="GW105">
        <v>1</v>
      </c>
      <c r="GX105">
        <f t="shared" si="130"/>
        <v>0</v>
      </c>
      <c r="HA105">
        <v>0</v>
      </c>
      <c r="HB105">
        <v>0</v>
      </c>
      <c r="IK105">
        <v>0</v>
      </c>
    </row>
    <row r="106" spans="1:255" x14ac:dyDescent="0.2">
      <c r="A106" s="2">
        <v>18</v>
      </c>
      <c r="B106" s="2">
        <v>1</v>
      </c>
      <c r="C106" s="2">
        <v>149</v>
      </c>
      <c r="D106" s="2"/>
      <c r="E106" s="2" t="s">
        <v>159</v>
      </c>
      <c r="F106" s="2" t="s">
        <v>153</v>
      </c>
      <c r="G106" s="2" t="s">
        <v>160</v>
      </c>
      <c r="H106" s="2" t="s">
        <v>79</v>
      </c>
      <c r="I106" s="2">
        <f>I100*J106</f>
        <v>0</v>
      </c>
      <c r="J106" s="2">
        <v>0</v>
      </c>
      <c r="K106" s="2"/>
      <c r="L106" s="2"/>
      <c r="M106" s="2"/>
      <c r="N106" s="2"/>
      <c r="O106" s="2">
        <f t="shared" si="98"/>
        <v>0</v>
      </c>
      <c r="P106" s="2">
        <f t="shared" si="99"/>
        <v>0</v>
      </c>
      <c r="Q106" s="2">
        <f t="shared" si="100"/>
        <v>0</v>
      </c>
      <c r="R106" s="2">
        <f t="shared" si="101"/>
        <v>0</v>
      </c>
      <c r="S106" s="2">
        <f t="shared" si="102"/>
        <v>0</v>
      </c>
      <c r="T106" s="2">
        <f t="shared" si="103"/>
        <v>0</v>
      </c>
      <c r="U106" s="2">
        <f t="shared" si="104"/>
        <v>0</v>
      </c>
      <c r="V106" s="2">
        <f t="shared" si="105"/>
        <v>0</v>
      </c>
      <c r="W106" s="2">
        <f t="shared" si="106"/>
        <v>0</v>
      </c>
      <c r="X106" s="2">
        <f t="shared" si="107"/>
        <v>0</v>
      </c>
      <c r="Y106" s="2">
        <f t="shared" si="108"/>
        <v>0</v>
      </c>
      <c r="Z106" s="2"/>
      <c r="AA106" s="2">
        <v>34645223</v>
      </c>
      <c r="AB106" s="2">
        <f t="shared" si="109"/>
        <v>48.41</v>
      </c>
      <c r="AC106" s="2">
        <f t="shared" si="131"/>
        <v>48.41</v>
      </c>
      <c r="AD106" s="2">
        <f t="shared" si="132"/>
        <v>0</v>
      </c>
      <c r="AE106" s="2">
        <f t="shared" si="133"/>
        <v>0</v>
      </c>
      <c r="AF106" s="2">
        <f t="shared" si="134"/>
        <v>0</v>
      </c>
      <c r="AG106" s="2">
        <f t="shared" si="110"/>
        <v>0</v>
      </c>
      <c r="AH106" s="2">
        <f t="shared" si="135"/>
        <v>0</v>
      </c>
      <c r="AI106" s="2">
        <f t="shared" si="136"/>
        <v>0</v>
      </c>
      <c r="AJ106" s="2">
        <f t="shared" si="111"/>
        <v>0</v>
      </c>
      <c r="AK106" s="2">
        <v>48.41</v>
      </c>
      <c r="AL106" s="2">
        <v>48.41</v>
      </c>
      <c r="AM106" s="2">
        <v>0</v>
      </c>
      <c r="AN106" s="2">
        <v>0</v>
      </c>
      <c r="AO106" s="2">
        <v>0</v>
      </c>
      <c r="AP106" s="2">
        <v>0</v>
      </c>
      <c r="AQ106" s="2">
        <v>0</v>
      </c>
      <c r="AR106" s="2">
        <v>0</v>
      </c>
      <c r="AS106" s="2">
        <v>0</v>
      </c>
      <c r="AT106" s="2">
        <v>106</v>
      </c>
      <c r="AU106" s="2">
        <v>65</v>
      </c>
      <c r="AV106" s="2">
        <v>1</v>
      </c>
      <c r="AW106" s="2">
        <v>1</v>
      </c>
      <c r="AX106" s="2"/>
      <c r="AY106" s="2"/>
      <c r="AZ106" s="2">
        <v>1</v>
      </c>
      <c r="BA106" s="2">
        <v>1</v>
      </c>
      <c r="BB106" s="2">
        <v>1</v>
      </c>
      <c r="BC106" s="2">
        <v>1</v>
      </c>
      <c r="BD106" s="2" t="s">
        <v>6</v>
      </c>
      <c r="BE106" s="2" t="s">
        <v>6</v>
      </c>
      <c r="BF106" s="2" t="s">
        <v>6</v>
      </c>
      <c r="BG106" s="2" t="s">
        <v>6</v>
      </c>
      <c r="BH106" s="2">
        <v>3</v>
      </c>
      <c r="BI106" s="2">
        <v>1</v>
      </c>
      <c r="BJ106" s="2" t="s">
        <v>6</v>
      </c>
      <c r="BK106" s="2"/>
      <c r="BL106" s="2"/>
      <c r="BM106" s="2">
        <v>0</v>
      </c>
      <c r="BN106" s="2">
        <v>0</v>
      </c>
      <c r="BO106" s="2" t="s">
        <v>6</v>
      </c>
      <c r="BP106" s="2">
        <v>0</v>
      </c>
      <c r="BQ106" s="2">
        <v>20</v>
      </c>
      <c r="BR106" s="2">
        <v>0</v>
      </c>
      <c r="BS106" s="2">
        <v>1</v>
      </c>
      <c r="BT106" s="2">
        <v>1</v>
      </c>
      <c r="BU106" s="2">
        <v>1</v>
      </c>
      <c r="BV106" s="2">
        <v>1</v>
      </c>
      <c r="BW106" s="2">
        <v>1</v>
      </c>
      <c r="BX106" s="2">
        <v>1</v>
      </c>
      <c r="BY106" s="2" t="s">
        <v>6</v>
      </c>
      <c r="BZ106" s="2">
        <v>106</v>
      </c>
      <c r="CA106" s="2">
        <v>65</v>
      </c>
      <c r="CB106" s="2"/>
      <c r="CC106" s="2"/>
      <c r="CD106" s="2"/>
      <c r="CE106" s="2"/>
      <c r="CF106" s="2">
        <v>0</v>
      </c>
      <c r="CG106" s="2">
        <v>0</v>
      </c>
      <c r="CH106" s="2"/>
      <c r="CI106" s="2"/>
      <c r="CJ106" s="2"/>
      <c r="CK106" s="2"/>
      <c r="CL106" s="2"/>
      <c r="CM106" s="2">
        <v>0</v>
      </c>
      <c r="CN106" s="2" t="s">
        <v>6</v>
      </c>
      <c r="CO106" s="2">
        <v>0</v>
      </c>
      <c r="CP106" s="2">
        <f t="shared" si="112"/>
        <v>0</v>
      </c>
      <c r="CQ106" s="2">
        <f t="shared" si="113"/>
        <v>48.41</v>
      </c>
      <c r="CR106" s="2">
        <f t="shared" si="114"/>
        <v>0</v>
      </c>
      <c r="CS106" s="2">
        <f t="shared" si="115"/>
        <v>0</v>
      </c>
      <c r="CT106" s="2">
        <f t="shared" si="116"/>
        <v>0</v>
      </c>
      <c r="CU106" s="2">
        <f t="shared" si="117"/>
        <v>0</v>
      </c>
      <c r="CV106" s="2">
        <f t="shared" si="118"/>
        <v>0</v>
      </c>
      <c r="CW106" s="2">
        <f t="shared" si="119"/>
        <v>0</v>
      </c>
      <c r="CX106" s="2">
        <f t="shared" si="120"/>
        <v>0</v>
      </c>
      <c r="CY106" s="2">
        <f t="shared" si="121"/>
        <v>0</v>
      </c>
      <c r="CZ106" s="2">
        <f t="shared" si="122"/>
        <v>0</v>
      </c>
      <c r="DA106" s="2"/>
      <c r="DB106" s="2"/>
      <c r="DC106" s="2" t="s">
        <v>6</v>
      </c>
      <c r="DD106" s="2" t="s">
        <v>6</v>
      </c>
      <c r="DE106" s="2" t="s">
        <v>6</v>
      </c>
      <c r="DF106" s="2" t="s">
        <v>6</v>
      </c>
      <c r="DG106" s="2" t="s">
        <v>6</v>
      </c>
      <c r="DH106" s="2" t="s">
        <v>6</v>
      </c>
      <c r="DI106" s="2" t="s">
        <v>6</v>
      </c>
      <c r="DJ106" s="2" t="s">
        <v>6</v>
      </c>
      <c r="DK106" s="2" t="s">
        <v>6</v>
      </c>
      <c r="DL106" s="2" t="s">
        <v>6</v>
      </c>
      <c r="DM106" s="2" t="s">
        <v>6</v>
      </c>
      <c r="DN106" s="2">
        <v>0</v>
      </c>
      <c r="DO106" s="2">
        <v>0</v>
      </c>
      <c r="DP106" s="2">
        <v>1</v>
      </c>
      <c r="DQ106" s="2">
        <v>1</v>
      </c>
      <c r="DR106" s="2"/>
      <c r="DS106" s="2"/>
      <c r="DT106" s="2"/>
      <c r="DU106" s="2">
        <v>1010</v>
      </c>
      <c r="DV106" s="2" t="s">
        <v>79</v>
      </c>
      <c r="DW106" s="2" t="s">
        <v>79</v>
      </c>
      <c r="DX106" s="2">
        <v>1</v>
      </c>
      <c r="DY106" s="2"/>
      <c r="DZ106" s="2"/>
      <c r="EA106" s="2"/>
      <c r="EB106" s="2"/>
      <c r="EC106" s="2"/>
      <c r="ED106" s="2"/>
      <c r="EE106" s="2">
        <v>32653299</v>
      </c>
      <c r="EF106" s="2">
        <v>20</v>
      </c>
      <c r="EG106" s="2" t="s">
        <v>60</v>
      </c>
      <c r="EH106" s="2">
        <v>0</v>
      </c>
      <c r="EI106" s="2" t="s">
        <v>6</v>
      </c>
      <c r="EJ106" s="2">
        <v>1</v>
      </c>
      <c r="EK106" s="2">
        <v>0</v>
      </c>
      <c r="EL106" s="2" t="s">
        <v>85</v>
      </c>
      <c r="EM106" s="2" t="s">
        <v>86</v>
      </c>
      <c r="EN106" s="2"/>
      <c r="EO106" s="2" t="s">
        <v>6</v>
      </c>
      <c r="EP106" s="2"/>
      <c r="EQ106" s="2">
        <v>0</v>
      </c>
      <c r="ER106" s="2">
        <v>0</v>
      </c>
      <c r="ES106" s="2">
        <v>48.41</v>
      </c>
      <c r="ET106" s="2">
        <v>0</v>
      </c>
      <c r="EU106" s="2">
        <v>0</v>
      </c>
      <c r="EV106" s="2">
        <v>0</v>
      </c>
      <c r="EW106" s="2">
        <v>0</v>
      </c>
      <c r="EX106" s="2">
        <v>0</v>
      </c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>
        <v>0</v>
      </c>
      <c r="FR106" s="2">
        <f t="shared" si="123"/>
        <v>0</v>
      </c>
      <c r="FS106" s="2">
        <v>0</v>
      </c>
      <c r="FT106" s="2"/>
      <c r="FU106" s="2"/>
      <c r="FV106" s="2"/>
      <c r="FW106" s="2"/>
      <c r="FX106" s="2">
        <v>106</v>
      </c>
      <c r="FY106" s="2">
        <v>65</v>
      </c>
      <c r="FZ106" s="2"/>
      <c r="GA106" s="2" t="s">
        <v>161</v>
      </c>
      <c r="GB106" s="2"/>
      <c r="GC106" s="2"/>
      <c r="GD106" s="2">
        <v>0</v>
      </c>
      <c r="GE106" s="2"/>
      <c r="GF106" s="2">
        <v>-1063727215</v>
      </c>
      <c r="GG106" s="2">
        <v>2</v>
      </c>
      <c r="GH106" s="2">
        <v>4</v>
      </c>
      <c r="GI106" s="2">
        <v>-2</v>
      </c>
      <c r="GJ106" s="2">
        <v>0</v>
      </c>
      <c r="GK106" s="2">
        <f>ROUND(R106*(R12)/100,0)</f>
        <v>0</v>
      </c>
      <c r="GL106" s="2">
        <f t="shared" si="124"/>
        <v>0</v>
      </c>
      <c r="GM106" s="2">
        <f t="shared" si="125"/>
        <v>0</v>
      </c>
      <c r="GN106" s="2">
        <f t="shared" si="126"/>
        <v>0</v>
      </c>
      <c r="GO106" s="2">
        <f t="shared" si="127"/>
        <v>0</v>
      </c>
      <c r="GP106" s="2">
        <f t="shared" si="128"/>
        <v>0</v>
      </c>
      <c r="GQ106" s="2"/>
      <c r="GR106" s="2">
        <v>0</v>
      </c>
      <c r="GS106" s="2">
        <v>2</v>
      </c>
      <c r="GT106" s="2">
        <v>0</v>
      </c>
      <c r="GU106" s="2" t="s">
        <v>6</v>
      </c>
      <c r="GV106" s="2">
        <f t="shared" si="129"/>
        <v>0</v>
      </c>
      <c r="GW106" s="2">
        <v>1</v>
      </c>
      <c r="GX106" s="2">
        <f t="shared" si="130"/>
        <v>0</v>
      </c>
      <c r="GY106" s="2"/>
      <c r="GZ106" s="2"/>
      <c r="HA106" s="2">
        <v>0</v>
      </c>
      <c r="HB106" s="2">
        <v>0</v>
      </c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>
        <v>0</v>
      </c>
      <c r="IL106" s="2"/>
      <c r="IM106" s="2"/>
      <c r="IN106" s="2"/>
      <c r="IO106" s="2"/>
      <c r="IP106" s="2"/>
      <c r="IQ106" s="2"/>
      <c r="IR106" s="2"/>
      <c r="IS106" s="2"/>
      <c r="IT106" s="2"/>
      <c r="IU106" s="2"/>
    </row>
    <row r="107" spans="1:255" x14ac:dyDescent="0.2">
      <c r="A107">
        <v>18</v>
      </c>
      <c r="B107">
        <v>1</v>
      </c>
      <c r="C107">
        <v>170</v>
      </c>
      <c r="E107" t="s">
        <v>159</v>
      </c>
      <c r="F107" t="s">
        <v>153</v>
      </c>
      <c r="G107" t="s">
        <v>160</v>
      </c>
      <c r="H107" t="s">
        <v>79</v>
      </c>
      <c r="I107">
        <f>I101*J107</f>
        <v>0</v>
      </c>
      <c r="J107">
        <v>0</v>
      </c>
      <c r="O107">
        <f t="shared" si="98"/>
        <v>0</v>
      </c>
      <c r="P107">
        <f t="shared" si="99"/>
        <v>0</v>
      </c>
      <c r="Q107">
        <f t="shared" si="100"/>
        <v>0</v>
      </c>
      <c r="R107">
        <f t="shared" si="101"/>
        <v>0</v>
      </c>
      <c r="S107">
        <f t="shared" si="102"/>
        <v>0</v>
      </c>
      <c r="T107">
        <f t="shared" si="103"/>
        <v>0</v>
      </c>
      <c r="U107">
        <f t="shared" si="104"/>
        <v>0</v>
      </c>
      <c r="V107">
        <f t="shared" si="105"/>
        <v>0</v>
      </c>
      <c r="W107">
        <f t="shared" si="106"/>
        <v>0</v>
      </c>
      <c r="X107">
        <f t="shared" si="107"/>
        <v>0</v>
      </c>
      <c r="Y107">
        <f t="shared" si="108"/>
        <v>0</v>
      </c>
      <c r="AA107">
        <v>34645224</v>
      </c>
      <c r="AB107">
        <f t="shared" si="109"/>
        <v>48.41</v>
      </c>
      <c r="AC107">
        <f t="shared" si="131"/>
        <v>48.41</v>
      </c>
      <c r="AD107">
        <f t="shared" si="132"/>
        <v>0</v>
      </c>
      <c r="AE107">
        <f t="shared" si="133"/>
        <v>0</v>
      </c>
      <c r="AF107">
        <f t="shared" si="134"/>
        <v>0</v>
      </c>
      <c r="AG107">
        <f t="shared" si="110"/>
        <v>0</v>
      </c>
      <c r="AH107">
        <f t="shared" si="135"/>
        <v>0</v>
      </c>
      <c r="AI107">
        <f t="shared" si="136"/>
        <v>0</v>
      </c>
      <c r="AJ107">
        <f t="shared" si="111"/>
        <v>0</v>
      </c>
      <c r="AK107">
        <v>48.41</v>
      </c>
      <c r="AL107">
        <v>48.41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90</v>
      </c>
      <c r="AU107">
        <v>52</v>
      </c>
      <c r="AV107">
        <v>1</v>
      </c>
      <c r="AW107">
        <v>1</v>
      </c>
      <c r="AZ107">
        <v>1</v>
      </c>
      <c r="BA107">
        <v>1</v>
      </c>
      <c r="BB107">
        <v>1</v>
      </c>
      <c r="BC107">
        <v>7.5</v>
      </c>
      <c r="BD107" t="s">
        <v>6</v>
      </c>
      <c r="BE107" t="s">
        <v>6</v>
      </c>
      <c r="BF107" t="s">
        <v>6</v>
      </c>
      <c r="BG107" t="s">
        <v>6</v>
      </c>
      <c r="BH107">
        <v>3</v>
      </c>
      <c r="BI107">
        <v>1</v>
      </c>
      <c r="BJ107" t="s">
        <v>6</v>
      </c>
      <c r="BM107">
        <v>0</v>
      </c>
      <c r="BN107">
        <v>0</v>
      </c>
      <c r="BO107" t="s">
        <v>6</v>
      </c>
      <c r="BP107">
        <v>0</v>
      </c>
      <c r="BQ107">
        <v>20</v>
      </c>
      <c r="BR107">
        <v>0</v>
      </c>
      <c r="BS107">
        <v>1</v>
      </c>
      <c r="BT107">
        <v>1</v>
      </c>
      <c r="BU107">
        <v>1</v>
      </c>
      <c r="BV107">
        <v>1</v>
      </c>
      <c r="BW107">
        <v>1</v>
      </c>
      <c r="BX107">
        <v>1</v>
      </c>
      <c r="BY107" t="s">
        <v>6</v>
      </c>
      <c r="BZ107">
        <v>106</v>
      </c>
      <c r="CA107">
        <v>65</v>
      </c>
      <c r="CF107">
        <v>0</v>
      </c>
      <c r="CG107">
        <v>0</v>
      </c>
      <c r="CM107">
        <v>0</v>
      </c>
      <c r="CN107" t="s">
        <v>6</v>
      </c>
      <c r="CO107">
        <v>0</v>
      </c>
      <c r="CP107">
        <f t="shared" si="112"/>
        <v>0</v>
      </c>
      <c r="CQ107">
        <f t="shared" si="113"/>
        <v>363.07499999999999</v>
      </c>
      <c r="CR107">
        <f t="shared" si="114"/>
        <v>0</v>
      </c>
      <c r="CS107">
        <f t="shared" si="115"/>
        <v>0</v>
      </c>
      <c r="CT107">
        <f t="shared" si="116"/>
        <v>0</v>
      </c>
      <c r="CU107">
        <f t="shared" si="117"/>
        <v>0</v>
      </c>
      <c r="CV107">
        <f t="shared" si="118"/>
        <v>0</v>
      </c>
      <c r="CW107">
        <f t="shared" si="119"/>
        <v>0</v>
      </c>
      <c r="CX107">
        <f t="shared" si="120"/>
        <v>0</v>
      </c>
      <c r="CY107">
        <f t="shared" si="121"/>
        <v>0</v>
      </c>
      <c r="CZ107">
        <f t="shared" si="122"/>
        <v>0</v>
      </c>
      <c r="DC107" t="s">
        <v>6</v>
      </c>
      <c r="DD107" t="s">
        <v>6</v>
      </c>
      <c r="DE107" t="s">
        <v>6</v>
      </c>
      <c r="DF107" t="s">
        <v>6</v>
      </c>
      <c r="DG107" t="s">
        <v>6</v>
      </c>
      <c r="DH107" t="s">
        <v>6</v>
      </c>
      <c r="DI107" t="s">
        <v>6</v>
      </c>
      <c r="DJ107" t="s">
        <v>6</v>
      </c>
      <c r="DK107" t="s">
        <v>6</v>
      </c>
      <c r="DL107" t="s">
        <v>6</v>
      </c>
      <c r="DM107" t="s">
        <v>6</v>
      </c>
      <c r="DN107">
        <v>0</v>
      </c>
      <c r="DO107">
        <v>0</v>
      </c>
      <c r="DP107">
        <v>1</v>
      </c>
      <c r="DQ107">
        <v>1</v>
      </c>
      <c r="DU107">
        <v>1010</v>
      </c>
      <c r="DV107" t="s">
        <v>79</v>
      </c>
      <c r="DW107" t="s">
        <v>79</v>
      </c>
      <c r="DX107">
        <v>1</v>
      </c>
      <c r="EE107">
        <v>32653299</v>
      </c>
      <c r="EF107">
        <v>20</v>
      </c>
      <c r="EG107" t="s">
        <v>60</v>
      </c>
      <c r="EH107">
        <v>0</v>
      </c>
      <c r="EI107" t="s">
        <v>6</v>
      </c>
      <c r="EJ107">
        <v>1</v>
      </c>
      <c r="EK107">
        <v>0</v>
      </c>
      <c r="EL107" t="s">
        <v>85</v>
      </c>
      <c r="EM107" t="s">
        <v>86</v>
      </c>
      <c r="EO107" t="s">
        <v>6</v>
      </c>
      <c r="EQ107">
        <v>0</v>
      </c>
      <c r="ER107">
        <v>52.62</v>
      </c>
      <c r="ES107">
        <v>48.41</v>
      </c>
      <c r="ET107">
        <v>0</v>
      </c>
      <c r="EU107">
        <v>0</v>
      </c>
      <c r="EV107">
        <v>0</v>
      </c>
      <c r="EW107">
        <v>0</v>
      </c>
      <c r="EX107">
        <v>0</v>
      </c>
      <c r="EZ107">
        <v>5</v>
      </c>
      <c r="FC107">
        <v>0</v>
      </c>
      <c r="FD107">
        <v>18</v>
      </c>
      <c r="FF107">
        <v>363.06</v>
      </c>
      <c r="FQ107">
        <v>0</v>
      </c>
      <c r="FR107">
        <f t="shared" si="123"/>
        <v>0</v>
      </c>
      <c r="FS107">
        <v>0</v>
      </c>
      <c r="FV107" t="s">
        <v>22</v>
      </c>
      <c r="FW107" t="s">
        <v>23</v>
      </c>
      <c r="FX107">
        <v>106</v>
      </c>
      <c r="FY107">
        <v>65</v>
      </c>
      <c r="GA107" t="s">
        <v>161</v>
      </c>
      <c r="GD107">
        <v>0</v>
      </c>
      <c r="GF107">
        <v>-1063727215</v>
      </c>
      <c r="GG107">
        <v>2</v>
      </c>
      <c r="GH107">
        <v>3</v>
      </c>
      <c r="GI107">
        <v>4</v>
      </c>
      <c r="GJ107">
        <v>0</v>
      </c>
      <c r="GK107">
        <f>ROUND(R107*(S12)/100,0)</f>
        <v>0</v>
      </c>
      <c r="GL107">
        <f t="shared" si="124"/>
        <v>0</v>
      </c>
      <c r="GM107">
        <f t="shared" si="125"/>
        <v>0</v>
      </c>
      <c r="GN107">
        <f t="shared" si="126"/>
        <v>0</v>
      </c>
      <c r="GO107">
        <f t="shared" si="127"/>
        <v>0</v>
      </c>
      <c r="GP107">
        <f t="shared" si="128"/>
        <v>0</v>
      </c>
      <c r="GR107">
        <v>1</v>
      </c>
      <c r="GS107">
        <v>1</v>
      </c>
      <c r="GT107">
        <v>0</v>
      </c>
      <c r="GU107" t="s">
        <v>6</v>
      </c>
      <c r="GV107">
        <f t="shared" si="129"/>
        <v>0</v>
      </c>
      <c r="GW107">
        <v>1</v>
      </c>
      <c r="GX107">
        <f t="shared" si="130"/>
        <v>0</v>
      </c>
      <c r="HA107">
        <v>0</v>
      </c>
      <c r="HB107">
        <v>0</v>
      </c>
      <c r="IK107">
        <v>0</v>
      </c>
    </row>
    <row r="108" spans="1:255" x14ac:dyDescent="0.2">
      <c r="A108" s="2">
        <v>18</v>
      </c>
      <c r="B108" s="2">
        <v>1</v>
      </c>
      <c r="C108" s="2">
        <v>148</v>
      </c>
      <c r="D108" s="2"/>
      <c r="E108" s="2" t="s">
        <v>162</v>
      </c>
      <c r="F108" s="2" t="s">
        <v>153</v>
      </c>
      <c r="G108" s="2" t="s">
        <v>163</v>
      </c>
      <c r="H108" s="2" t="s">
        <v>79</v>
      </c>
      <c r="I108" s="2">
        <f>I100*J108</f>
        <v>0</v>
      </c>
      <c r="J108" s="2">
        <v>0</v>
      </c>
      <c r="K108" s="2"/>
      <c r="L108" s="2"/>
      <c r="M108" s="2"/>
      <c r="N108" s="2"/>
      <c r="O108" s="2">
        <f t="shared" si="98"/>
        <v>0</v>
      </c>
      <c r="P108" s="2">
        <f t="shared" si="99"/>
        <v>0</v>
      </c>
      <c r="Q108" s="2">
        <f t="shared" si="100"/>
        <v>0</v>
      </c>
      <c r="R108" s="2">
        <f t="shared" si="101"/>
        <v>0</v>
      </c>
      <c r="S108" s="2">
        <f t="shared" si="102"/>
        <v>0</v>
      </c>
      <c r="T108" s="2">
        <f t="shared" si="103"/>
        <v>0</v>
      </c>
      <c r="U108" s="2">
        <f t="shared" si="104"/>
        <v>0</v>
      </c>
      <c r="V108" s="2">
        <f t="shared" si="105"/>
        <v>0</v>
      </c>
      <c r="W108" s="2">
        <f t="shared" si="106"/>
        <v>0</v>
      </c>
      <c r="X108" s="2">
        <f t="shared" si="107"/>
        <v>0</v>
      </c>
      <c r="Y108" s="2">
        <f t="shared" si="108"/>
        <v>0</v>
      </c>
      <c r="Z108" s="2"/>
      <c r="AA108" s="2">
        <v>34645223</v>
      </c>
      <c r="AB108" s="2">
        <f t="shared" si="109"/>
        <v>94.4</v>
      </c>
      <c r="AC108" s="2">
        <f t="shared" si="131"/>
        <v>94.4</v>
      </c>
      <c r="AD108" s="2">
        <f t="shared" si="132"/>
        <v>0</v>
      </c>
      <c r="AE108" s="2">
        <f t="shared" si="133"/>
        <v>0</v>
      </c>
      <c r="AF108" s="2">
        <f t="shared" si="134"/>
        <v>0</v>
      </c>
      <c r="AG108" s="2">
        <f t="shared" si="110"/>
        <v>0</v>
      </c>
      <c r="AH108" s="2">
        <f t="shared" si="135"/>
        <v>0</v>
      </c>
      <c r="AI108" s="2">
        <f t="shared" si="136"/>
        <v>0</v>
      </c>
      <c r="AJ108" s="2">
        <f t="shared" si="111"/>
        <v>0</v>
      </c>
      <c r="AK108" s="2">
        <v>94.4</v>
      </c>
      <c r="AL108" s="2">
        <v>94.4</v>
      </c>
      <c r="AM108" s="2">
        <v>0</v>
      </c>
      <c r="AN108" s="2">
        <v>0</v>
      </c>
      <c r="AO108" s="2">
        <v>0</v>
      </c>
      <c r="AP108" s="2">
        <v>0</v>
      </c>
      <c r="AQ108" s="2">
        <v>0</v>
      </c>
      <c r="AR108" s="2">
        <v>0</v>
      </c>
      <c r="AS108" s="2">
        <v>0</v>
      </c>
      <c r="AT108" s="2">
        <v>106</v>
      </c>
      <c r="AU108" s="2">
        <v>65</v>
      </c>
      <c r="AV108" s="2">
        <v>1</v>
      </c>
      <c r="AW108" s="2">
        <v>1</v>
      </c>
      <c r="AX108" s="2"/>
      <c r="AY108" s="2"/>
      <c r="AZ108" s="2">
        <v>1</v>
      </c>
      <c r="BA108" s="2">
        <v>1</v>
      </c>
      <c r="BB108" s="2">
        <v>1</v>
      </c>
      <c r="BC108" s="2">
        <v>1</v>
      </c>
      <c r="BD108" s="2" t="s">
        <v>6</v>
      </c>
      <c r="BE108" s="2" t="s">
        <v>6</v>
      </c>
      <c r="BF108" s="2" t="s">
        <v>6</v>
      </c>
      <c r="BG108" s="2" t="s">
        <v>6</v>
      </c>
      <c r="BH108" s="2">
        <v>3</v>
      </c>
      <c r="BI108" s="2">
        <v>1</v>
      </c>
      <c r="BJ108" s="2" t="s">
        <v>6</v>
      </c>
      <c r="BK108" s="2"/>
      <c r="BL108" s="2"/>
      <c r="BM108" s="2">
        <v>0</v>
      </c>
      <c r="BN108" s="2">
        <v>0</v>
      </c>
      <c r="BO108" s="2" t="s">
        <v>6</v>
      </c>
      <c r="BP108" s="2">
        <v>0</v>
      </c>
      <c r="BQ108" s="2">
        <v>20</v>
      </c>
      <c r="BR108" s="2">
        <v>0</v>
      </c>
      <c r="BS108" s="2">
        <v>1</v>
      </c>
      <c r="BT108" s="2">
        <v>1</v>
      </c>
      <c r="BU108" s="2">
        <v>1</v>
      </c>
      <c r="BV108" s="2">
        <v>1</v>
      </c>
      <c r="BW108" s="2">
        <v>1</v>
      </c>
      <c r="BX108" s="2">
        <v>1</v>
      </c>
      <c r="BY108" s="2" t="s">
        <v>6</v>
      </c>
      <c r="BZ108" s="2">
        <v>106</v>
      </c>
      <c r="CA108" s="2">
        <v>65</v>
      </c>
      <c r="CB108" s="2"/>
      <c r="CC108" s="2"/>
      <c r="CD108" s="2"/>
      <c r="CE108" s="2"/>
      <c r="CF108" s="2">
        <v>0</v>
      </c>
      <c r="CG108" s="2">
        <v>0</v>
      </c>
      <c r="CH108" s="2"/>
      <c r="CI108" s="2"/>
      <c r="CJ108" s="2"/>
      <c r="CK108" s="2"/>
      <c r="CL108" s="2"/>
      <c r="CM108" s="2">
        <v>0</v>
      </c>
      <c r="CN108" s="2" t="s">
        <v>6</v>
      </c>
      <c r="CO108" s="2">
        <v>0</v>
      </c>
      <c r="CP108" s="2">
        <f t="shared" si="112"/>
        <v>0</v>
      </c>
      <c r="CQ108" s="2">
        <f t="shared" si="113"/>
        <v>94.4</v>
      </c>
      <c r="CR108" s="2">
        <f t="shared" si="114"/>
        <v>0</v>
      </c>
      <c r="CS108" s="2">
        <f t="shared" si="115"/>
        <v>0</v>
      </c>
      <c r="CT108" s="2">
        <f t="shared" si="116"/>
        <v>0</v>
      </c>
      <c r="CU108" s="2">
        <f t="shared" si="117"/>
        <v>0</v>
      </c>
      <c r="CV108" s="2">
        <f t="shared" si="118"/>
        <v>0</v>
      </c>
      <c r="CW108" s="2">
        <f t="shared" si="119"/>
        <v>0</v>
      </c>
      <c r="CX108" s="2">
        <f t="shared" si="120"/>
        <v>0</v>
      </c>
      <c r="CY108" s="2">
        <f t="shared" si="121"/>
        <v>0</v>
      </c>
      <c r="CZ108" s="2">
        <f t="shared" si="122"/>
        <v>0</v>
      </c>
      <c r="DA108" s="2"/>
      <c r="DB108" s="2"/>
      <c r="DC108" s="2" t="s">
        <v>6</v>
      </c>
      <c r="DD108" s="2" t="s">
        <v>6</v>
      </c>
      <c r="DE108" s="2" t="s">
        <v>6</v>
      </c>
      <c r="DF108" s="2" t="s">
        <v>6</v>
      </c>
      <c r="DG108" s="2" t="s">
        <v>6</v>
      </c>
      <c r="DH108" s="2" t="s">
        <v>6</v>
      </c>
      <c r="DI108" s="2" t="s">
        <v>6</v>
      </c>
      <c r="DJ108" s="2" t="s">
        <v>6</v>
      </c>
      <c r="DK108" s="2" t="s">
        <v>6</v>
      </c>
      <c r="DL108" s="2" t="s">
        <v>6</v>
      </c>
      <c r="DM108" s="2" t="s">
        <v>6</v>
      </c>
      <c r="DN108" s="2">
        <v>0</v>
      </c>
      <c r="DO108" s="2">
        <v>0</v>
      </c>
      <c r="DP108" s="2">
        <v>1</v>
      </c>
      <c r="DQ108" s="2">
        <v>1</v>
      </c>
      <c r="DR108" s="2"/>
      <c r="DS108" s="2"/>
      <c r="DT108" s="2"/>
      <c r="DU108" s="2">
        <v>1010</v>
      </c>
      <c r="DV108" s="2" t="s">
        <v>79</v>
      </c>
      <c r="DW108" s="2" t="s">
        <v>79</v>
      </c>
      <c r="DX108" s="2">
        <v>1</v>
      </c>
      <c r="DY108" s="2"/>
      <c r="DZ108" s="2"/>
      <c r="EA108" s="2"/>
      <c r="EB108" s="2"/>
      <c r="EC108" s="2"/>
      <c r="ED108" s="2"/>
      <c r="EE108" s="2">
        <v>32653299</v>
      </c>
      <c r="EF108" s="2">
        <v>20</v>
      </c>
      <c r="EG108" s="2" t="s">
        <v>60</v>
      </c>
      <c r="EH108" s="2">
        <v>0</v>
      </c>
      <c r="EI108" s="2" t="s">
        <v>6</v>
      </c>
      <c r="EJ108" s="2">
        <v>1</v>
      </c>
      <c r="EK108" s="2">
        <v>0</v>
      </c>
      <c r="EL108" s="2" t="s">
        <v>85</v>
      </c>
      <c r="EM108" s="2" t="s">
        <v>86</v>
      </c>
      <c r="EN108" s="2"/>
      <c r="EO108" s="2" t="s">
        <v>6</v>
      </c>
      <c r="EP108" s="2"/>
      <c r="EQ108" s="2">
        <v>0</v>
      </c>
      <c r="ER108" s="2">
        <v>0</v>
      </c>
      <c r="ES108" s="2">
        <v>94.4</v>
      </c>
      <c r="ET108" s="2">
        <v>0</v>
      </c>
      <c r="EU108" s="2">
        <v>0</v>
      </c>
      <c r="EV108" s="2">
        <v>0</v>
      </c>
      <c r="EW108" s="2">
        <v>0</v>
      </c>
      <c r="EX108" s="2">
        <v>0</v>
      </c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>
        <v>0</v>
      </c>
      <c r="FR108" s="2">
        <f t="shared" si="123"/>
        <v>0</v>
      </c>
      <c r="FS108" s="2">
        <v>0</v>
      </c>
      <c r="FT108" s="2"/>
      <c r="FU108" s="2"/>
      <c r="FV108" s="2"/>
      <c r="FW108" s="2"/>
      <c r="FX108" s="2">
        <v>106</v>
      </c>
      <c r="FY108" s="2">
        <v>65</v>
      </c>
      <c r="FZ108" s="2"/>
      <c r="GA108" s="2" t="s">
        <v>164</v>
      </c>
      <c r="GB108" s="2"/>
      <c r="GC108" s="2"/>
      <c r="GD108" s="2">
        <v>0</v>
      </c>
      <c r="GE108" s="2"/>
      <c r="GF108" s="2">
        <v>700096182</v>
      </c>
      <c r="GG108" s="2">
        <v>2</v>
      </c>
      <c r="GH108" s="2">
        <v>4</v>
      </c>
      <c r="GI108" s="2">
        <v>-2</v>
      </c>
      <c r="GJ108" s="2">
        <v>0</v>
      </c>
      <c r="GK108" s="2">
        <f>ROUND(R108*(R12)/100,0)</f>
        <v>0</v>
      </c>
      <c r="GL108" s="2">
        <f t="shared" si="124"/>
        <v>0</v>
      </c>
      <c r="GM108" s="2">
        <f t="shared" si="125"/>
        <v>0</v>
      </c>
      <c r="GN108" s="2">
        <f t="shared" si="126"/>
        <v>0</v>
      </c>
      <c r="GO108" s="2">
        <f t="shared" si="127"/>
        <v>0</v>
      </c>
      <c r="GP108" s="2">
        <f t="shared" si="128"/>
        <v>0</v>
      </c>
      <c r="GQ108" s="2"/>
      <c r="GR108" s="2">
        <v>0</v>
      </c>
      <c r="GS108" s="2">
        <v>2</v>
      </c>
      <c r="GT108" s="2">
        <v>0</v>
      </c>
      <c r="GU108" s="2" t="s">
        <v>6</v>
      </c>
      <c r="GV108" s="2">
        <f t="shared" si="129"/>
        <v>0</v>
      </c>
      <c r="GW108" s="2">
        <v>1</v>
      </c>
      <c r="GX108" s="2">
        <f t="shared" si="130"/>
        <v>0</v>
      </c>
      <c r="GY108" s="2"/>
      <c r="GZ108" s="2"/>
      <c r="HA108" s="2">
        <v>0</v>
      </c>
      <c r="HB108" s="2">
        <v>0</v>
      </c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>
        <v>0</v>
      </c>
      <c r="IL108" s="2"/>
      <c r="IM108" s="2"/>
      <c r="IN108" s="2"/>
      <c r="IO108" s="2"/>
      <c r="IP108" s="2"/>
      <c r="IQ108" s="2"/>
      <c r="IR108" s="2"/>
      <c r="IS108" s="2"/>
      <c r="IT108" s="2"/>
      <c r="IU108" s="2"/>
    </row>
    <row r="109" spans="1:255" x14ac:dyDescent="0.2">
      <c r="A109">
        <v>18</v>
      </c>
      <c r="B109">
        <v>1</v>
      </c>
      <c r="C109">
        <v>169</v>
      </c>
      <c r="E109" t="s">
        <v>162</v>
      </c>
      <c r="F109" t="s">
        <v>153</v>
      </c>
      <c r="G109" t="s">
        <v>163</v>
      </c>
      <c r="H109" t="s">
        <v>79</v>
      </c>
      <c r="I109">
        <f>I101*J109</f>
        <v>0</v>
      </c>
      <c r="J109">
        <v>0</v>
      </c>
      <c r="O109">
        <f t="shared" si="98"/>
        <v>0</v>
      </c>
      <c r="P109">
        <f t="shared" si="99"/>
        <v>0</v>
      </c>
      <c r="Q109">
        <f t="shared" si="100"/>
        <v>0</v>
      </c>
      <c r="R109">
        <f t="shared" si="101"/>
        <v>0</v>
      </c>
      <c r="S109">
        <f t="shared" si="102"/>
        <v>0</v>
      </c>
      <c r="T109">
        <f t="shared" si="103"/>
        <v>0</v>
      </c>
      <c r="U109">
        <f t="shared" si="104"/>
        <v>0</v>
      </c>
      <c r="V109">
        <f t="shared" si="105"/>
        <v>0</v>
      </c>
      <c r="W109">
        <f t="shared" si="106"/>
        <v>0</v>
      </c>
      <c r="X109">
        <f t="shared" si="107"/>
        <v>0</v>
      </c>
      <c r="Y109">
        <f t="shared" si="108"/>
        <v>0</v>
      </c>
      <c r="AA109">
        <v>34645224</v>
      </c>
      <c r="AB109">
        <f t="shared" si="109"/>
        <v>94.4</v>
      </c>
      <c r="AC109">
        <f t="shared" si="131"/>
        <v>94.4</v>
      </c>
      <c r="AD109">
        <f t="shared" si="132"/>
        <v>0</v>
      </c>
      <c r="AE109">
        <f t="shared" si="133"/>
        <v>0</v>
      </c>
      <c r="AF109">
        <f t="shared" si="134"/>
        <v>0</v>
      </c>
      <c r="AG109">
        <f t="shared" si="110"/>
        <v>0</v>
      </c>
      <c r="AH109">
        <f t="shared" si="135"/>
        <v>0</v>
      </c>
      <c r="AI109">
        <f t="shared" si="136"/>
        <v>0</v>
      </c>
      <c r="AJ109">
        <f t="shared" si="111"/>
        <v>0</v>
      </c>
      <c r="AK109">
        <v>94.4</v>
      </c>
      <c r="AL109">
        <v>94.4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90</v>
      </c>
      <c r="AU109">
        <v>52</v>
      </c>
      <c r="AV109">
        <v>1</v>
      </c>
      <c r="AW109">
        <v>1</v>
      </c>
      <c r="AZ109">
        <v>1</v>
      </c>
      <c r="BA109">
        <v>1</v>
      </c>
      <c r="BB109">
        <v>1</v>
      </c>
      <c r="BC109">
        <v>7.5</v>
      </c>
      <c r="BD109" t="s">
        <v>6</v>
      </c>
      <c r="BE109" t="s">
        <v>6</v>
      </c>
      <c r="BF109" t="s">
        <v>6</v>
      </c>
      <c r="BG109" t="s">
        <v>6</v>
      </c>
      <c r="BH109">
        <v>3</v>
      </c>
      <c r="BI109">
        <v>1</v>
      </c>
      <c r="BJ109" t="s">
        <v>6</v>
      </c>
      <c r="BM109">
        <v>0</v>
      </c>
      <c r="BN109">
        <v>0</v>
      </c>
      <c r="BO109" t="s">
        <v>6</v>
      </c>
      <c r="BP109">
        <v>0</v>
      </c>
      <c r="BQ109">
        <v>20</v>
      </c>
      <c r="BR109">
        <v>0</v>
      </c>
      <c r="BS109">
        <v>1</v>
      </c>
      <c r="BT109">
        <v>1</v>
      </c>
      <c r="BU109">
        <v>1</v>
      </c>
      <c r="BV109">
        <v>1</v>
      </c>
      <c r="BW109">
        <v>1</v>
      </c>
      <c r="BX109">
        <v>1</v>
      </c>
      <c r="BY109" t="s">
        <v>6</v>
      </c>
      <c r="BZ109">
        <v>106</v>
      </c>
      <c r="CA109">
        <v>65</v>
      </c>
      <c r="CF109">
        <v>0</v>
      </c>
      <c r="CG109">
        <v>0</v>
      </c>
      <c r="CM109">
        <v>0</v>
      </c>
      <c r="CN109" t="s">
        <v>6</v>
      </c>
      <c r="CO109">
        <v>0</v>
      </c>
      <c r="CP109">
        <f t="shared" si="112"/>
        <v>0</v>
      </c>
      <c r="CQ109">
        <f t="shared" si="113"/>
        <v>708</v>
      </c>
      <c r="CR109">
        <f t="shared" si="114"/>
        <v>0</v>
      </c>
      <c r="CS109">
        <f t="shared" si="115"/>
        <v>0</v>
      </c>
      <c r="CT109">
        <f t="shared" si="116"/>
        <v>0</v>
      </c>
      <c r="CU109">
        <f t="shared" si="117"/>
        <v>0</v>
      </c>
      <c r="CV109">
        <f t="shared" si="118"/>
        <v>0</v>
      </c>
      <c r="CW109">
        <f t="shared" si="119"/>
        <v>0</v>
      </c>
      <c r="CX109">
        <f t="shared" si="120"/>
        <v>0</v>
      </c>
      <c r="CY109">
        <f t="shared" si="121"/>
        <v>0</v>
      </c>
      <c r="CZ109">
        <f t="shared" si="122"/>
        <v>0</v>
      </c>
      <c r="DC109" t="s">
        <v>6</v>
      </c>
      <c r="DD109" t="s">
        <v>6</v>
      </c>
      <c r="DE109" t="s">
        <v>6</v>
      </c>
      <c r="DF109" t="s">
        <v>6</v>
      </c>
      <c r="DG109" t="s">
        <v>6</v>
      </c>
      <c r="DH109" t="s">
        <v>6</v>
      </c>
      <c r="DI109" t="s">
        <v>6</v>
      </c>
      <c r="DJ109" t="s">
        <v>6</v>
      </c>
      <c r="DK109" t="s">
        <v>6</v>
      </c>
      <c r="DL109" t="s">
        <v>6</v>
      </c>
      <c r="DM109" t="s">
        <v>6</v>
      </c>
      <c r="DN109">
        <v>0</v>
      </c>
      <c r="DO109">
        <v>0</v>
      </c>
      <c r="DP109">
        <v>1</v>
      </c>
      <c r="DQ109">
        <v>1</v>
      </c>
      <c r="DU109">
        <v>1010</v>
      </c>
      <c r="DV109" t="s">
        <v>79</v>
      </c>
      <c r="DW109" t="s">
        <v>79</v>
      </c>
      <c r="DX109">
        <v>1</v>
      </c>
      <c r="EE109">
        <v>32653299</v>
      </c>
      <c r="EF109">
        <v>20</v>
      </c>
      <c r="EG109" t="s">
        <v>60</v>
      </c>
      <c r="EH109">
        <v>0</v>
      </c>
      <c r="EI109" t="s">
        <v>6</v>
      </c>
      <c r="EJ109">
        <v>1</v>
      </c>
      <c r="EK109">
        <v>0</v>
      </c>
      <c r="EL109" t="s">
        <v>85</v>
      </c>
      <c r="EM109" t="s">
        <v>86</v>
      </c>
      <c r="EO109" t="s">
        <v>6</v>
      </c>
      <c r="EQ109">
        <v>0</v>
      </c>
      <c r="ER109">
        <v>102.61</v>
      </c>
      <c r="ES109">
        <v>94.4</v>
      </c>
      <c r="ET109">
        <v>0</v>
      </c>
      <c r="EU109">
        <v>0</v>
      </c>
      <c r="EV109">
        <v>0</v>
      </c>
      <c r="EW109">
        <v>0</v>
      </c>
      <c r="EX109">
        <v>0</v>
      </c>
      <c r="EZ109">
        <v>5</v>
      </c>
      <c r="FC109">
        <v>0</v>
      </c>
      <c r="FD109">
        <v>18</v>
      </c>
      <c r="FF109">
        <v>707.98</v>
      </c>
      <c r="FQ109">
        <v>0</v>
      </c>
      <c r="FR109">
        <f t="shared" si="123"/>
        <v>0</v>
      </c>
      <c r="FS109">
        <v>0</v>
      </c>
      <c r="FV109" t="s">
        <v>22</v>
      </c>
      <c r="FW109" t="s">
        <v>23</v>
      </c>
      <c r="FX109">
        <v>106</v>
      </c>
      <c r="FY109">
        <v>65</v>
      </c>
      <c r="GA109" t="s">
        <v>164</v>
      </c>
      <c r="GD109">
        <v>0</v>
      </c>
      <c r="GF109">
        <v>700096182</v>
      </c>
      <c r="GG109">
        <v>2</v>
      </c>
      <c r="GH109">
        <v>3</v>
      </c>
      <c r="GI109">
        <v>4</v>
      </c>
      <c r="GJ109">
        <v>0</v>
      </c>
      <c r="GK109">
        <f>ROUND(R109*(S12)/100,0)</f>
        <v>0</v>
      </c>
      <c r="GL109">
        <f t="shared" si="124"/>
        <v>0</v>
      </c>
      <c r="GM109">
        <f t="shared" si="125"/>
        <v>0</v>
      </c>
      <c r="GN109">
        <f t="shared" si="126"/>
        <v>0</v>
      </c>
      <c r="GO109">
        <f t="shared" si="127"/>
        <v>0</v>
      </c>
      <c r="GP109">
        <f t="shared" si="128"/>
        <v>0</v>
      </c>
      <c r="GR109">
        <v>1</v>
      </c>
      <c r="GS109">
        <v>1</v>
      </c>
      <c r="GT109">
        <v>0</v>
      </c>
      <c r="GU109" t="s">
        <v>6</v>
      </c>
      <c r="GV109">
        <f t="shared" si="129"/>
        <v>0</v>
      </c>
      <c r="GW109">
        <v>1</v>
      </c>
      <c r="GX109">
        <f t="shared" si="130"/>
        <v>0</v>
      </c>
      <c r="HA109">
        <v>0</v>
      </c>
      <c r="HB109">
        <v>0</v>
      </c>
      <c r="IK109">
        <v>0</v>
      </c>
    </row>
    <row r="110" spans="1:255" x14ac:dyDescent="0.2">
      <c r="A110" s="2">
        <v>18</v>
      </c>
      <c r="B110" s="2">
        <v>1</v>
      </c>
      <c r="C110" s="2">
        <v>147</v>
      </c>
      <c r="D110" s="2"/>
      <c r="E110" s="2" t="s">
        <v>165</v>
      </c>
      <c r="F110" s="2" t="s">
        <v>153</v>
      </c>
      <c r="G110" s="2" t="s">
        <v>166</v>
      </c>
      <c r="H110" s="2" t="s">
        <v>79</v>
      </c>
      <c r="I110" s="2">
        <f>I100*J110</f>
        <v>18</v>
      </c>
      <c r="J110" s="2">
        <v>18</v>
      </c>
      <c r="K110" s="2"/>
      <c r="L110" s="2"/>
      <c r="M110" s="2"/>
      <c r="N110" s="2"/>
      <c r="O110" s="2">
        <f t="shared" si="98"/>
        <v>1104</v>
      </c>
      <c r="P110" s="2">
        <f t="shared" si="99"/>
        <v>1104</v>
      </c>
      <c r="Q110" s="2">
        <f t="shared" si="100"/>
        <v>0</v>
      </c>
      <c r="R110" s="2">
        <f t="shared" si="101"/>
        <v>0</v>
      </c>
      <c r="S110" s="2">
        <f t="shared" si="102"/>
        <v>0</v>
      </c>
      <c r="T110" s="2">
        <f t="shared" si="103"/>
        <v>0</v>
      </c>
      <c r="U110" s="2">
        <f t="shared" si="104"/>
        <v>0</v>
      </c>
      <c r="V110" s="2">
        <f t="shared" si="105"/>
        <v>0</v>
      </c>
      <c r="W110" s="2">
        <f t="shared" si="106"/>
        <v>0</v>
      </c>
      <c r="X110" s="2">
        <f t="shared" si="107"/>
        <v>0</v>
      </c>
      <c r="Y110" s="2">
        <f t="shared" si="108"/>
        <v>0</v>
      </c>
      <c r="Z110" s="2"/>
      <c r="AA110" s="2">
        <v>34645223</v>
      </c>
      <c r="AB110" s="2">
        <f t="shared" si="109"/>
        <v>61.31</v>
      </c>
      <c r="AC110" s="2">
        <f t="shared" si="131"/>
        <v>61.31</v>
      </c>
      <c r="AD110" s="2">
        <f t="shared" si="132"/>
        <v>0</v>
      </c>
      <c r="AE110" s="2">
        <f t="shared" si="133"/>
        <v>0</v>
      </c>
      <c r="AF110" s="2">
        <f t="shared" si="134"/>
        <v>0</v>
      </c>
      <c r="AG110" s="2">
        <f t="shared" si="110"/>
        <v>0</v>
      </c>
      <c r="AH110" s="2">
        <f t="shared" si="135"/>
        <v>0</v>
      </c>
      <c r="AI110" s="2">
        <f t="shared" si="136"/>
        <v>0</v>
      </c>
      <c r="AJ110" s="2">
        <f t="shared" si="111"/>
        <v>0</v>
      </c>
      <c r="AK110" s="2">
        <v>61.31</v>
      </c>
      <c r="AL110" s="2">
        <v>61.31</v>
      </c>
      <c r="AM110" s="2">
        <v>0</v>
      </c>
      <c r="AN110" s="2">
        <v>0</v>
      </c>
      <c r="AO110" s="2">
        <v>0</v>
      </c>
      <c r="AP110" s="2">
        <v>0</v>
      </c>
      <c r="AQ110" s="2">
        <v>0</v>
      </c>
      <c r="AR110" s="2">
        <v>0</v>
      </c>
      <c r="AS110" s="2">
        <v>0</v>
      </c>
      <c r="AT110" s="2">
        <v>106</v>
      </c>
      <c r="AU110" s="2">
        <v>65</v>
      </c>
      <c r="AV110" s="2">
        <v>1</v>
      </c>
      <c r="AW110" s="2">
        <v>1</v>
      </c>
      <c r="AX110" s="2"/>
      <c r="AY110" s="2"/>
      <c r="AZ110" s="2">
        <v>1</v>
      </c>
      <c r="BA110" s="2">
        <v>1</v>
      </c>
      <c r="BB110" s="2">
        <v>1</v>
      </c>
      <c r="BC110" s="2">
        <v>1</v>
      </c>
      <c r="BD110" s="2" t="s">
        <v>6</v>
      </c>
      <c r="BE110" s="2" t="s">
        <v>6</v>
      </c>
      <c r="BF110" s="2" t="s">
        <v>6</v>
      </c>
      <c r="BG110" s="2" t="s">
        <v>6</v>
      </c>
      <c r="BH110" s="2">
        <v>3</v>
      </c>
      <c r="BI110" s="2">
        <v>1</v>
      </c>
      <c r="BJ110" s="2" t="s">
        <v>6</v>
      </c>
      <c r="BK110" s="2"/>
      <c r="BL110" s="2"/>
      <c r="BM110" s="2">
        <v>0</v>
      </c>
      <c r="BN110" s="2">
        <v>0</v>
      </c>
      <c r="BO110" s="2" t="s">
        <v>6</v>
      </c>
      <c r="BP110" s="2">
        <v>0</v>
      </c>
      <c r="BQ110" s="2">
        <v>20</v>
      </c>
      <c r="BR110" s="2">
        <v>0</v>
      </c>
      <c r="BS110" s="2">
        <v>1</v>
      </c>
      <c r="BT110" s="2">
        <v>1</v>
      </c>
      <c r="BU110" s="2">
        <v>1</v>
      </c>
      <c r="BV110" s="2">
        <v>1</v>
      </c>
      <c r="BW110" s="2">
        <v>1</v>
      </c>
      <c r="BX110" s="2">
        <v>1</v>
      </c>
      <c r="BY110" s="2" t="s">
        <v>6</v>
      </c>
      <c r="BZ110" s="2">
        <v>106</v>
      </c>
      <c r="CA110" s="2">
        <v>65</v>
      </c>
      <c r="CB110" s="2"/>
      <c r="CC110" s="2"/>
      <c r="CD110" s="2"/>
      <c r="CE110" s="2"/>
      <c r="CF110" s="2">
        <v>0</v>
      </c>
      <c r="CG110" s="2">
        <v>0</v>
      </c>
      <c r="CH110" s="2"/>
      <c r="CI110" s="2"/>
      <c r="CJ110" s="2"/>
      <c r="CK110" s="2"/>
      <c r="CL110" s="2"/>
      <c r="CM110" s="2">
        <v>0</v>
      </c>
      <c r="CN110" s="2" t="s">
        <v>6</v>
      </c>
      <c r="CO110" s="2">
        <v>0</v>
      </c>
      <c r="CP110" s="2">
        <f t="shared" si="112"/>
        <v>1104</v>
      </c>
      <c r="CQ110" s="2">
        <f t="shared" si="113"/>
        <v>61.31</v>
      </c>
      <c r="CR110" s="2">
        <f t="shared" si="114"/>
        <v>0</v>
      </c>
      <c r="CS110" s="2">
        <f t="shared" si="115"/>
        <v>0</v>
      </c>
      <c r="CT110" s="2">
        <f t="shared" si="116"/>
        <v>0</v>
      </c>
      <c r="CU110" s="2">
        <f t="shared" si="117"/>
        <v>0</v>
      </c>
      <c r="CV110" s="2">
        <f t="shared" si="118"/>
        <v>0</v>
      </c>
      <c r="CW110" s="2">
        <f t="shared" si="119"/>
        <v>0</v>
      </c>
      <c r="CX110" s="2">
        <f t="shared" si="120"/>
        <v>0</v>
      </c>
      <c r="CY110" s="2">
        <f t="shared" si="121"/>
        <v>0</v>
      </c>
      <c r="CZ110" s="2">
        <f t="shared" si="122"/>
        <v>0</v>
      </c>
      <c r="DA110" s="2"/>
      <c r="DB110" s="2"/>
      <c r="DC110" s="2" t="s">
        <v>6</v>
      </c>
      <c r="DD110" s="2" t="s">
        <v>6</v>
      </c>
      <c r="DE110" s="2" t="s">
        <v>6</v>
      </c>
      <c r="DF110" s="2" t="s">
        <v>6</v>
      </c>
      <c r="DG110" s="2" t="s">
        <v>6</v>
      </c>
      <c r="DH110" s="2" t="s">
        <v>6</v>
      </c>
      <c r="DI110" s="2" t="s">
        <v>6</v>
      </c>
      <c r="DJ110" s="2" t="s">
        <v>6</v>
      </c>
      <c r="DK110" s="2" t="s">
        <v>6</v>
      </c>
      <c r="DL110" s="2" t="s">
        <v>6</v>
      </c>
      <c r="DM110" s="2" t="s">
        <v>6</v>
      </c>
      <c r="DN110" s="2">
        <v>0</v>
      </c>
      <c r="DO110" s="2">
        <v>0</v>
      </c>
      <c r="DP110" s="2">
        <v>1</v>
      </c>
      <c r="DQ110" s="2">
        <v>1</v>
      </c>
      <c r="DR110" s="2"/>
      <c r="DS110" s="2"/>
      <c r="DT110" s="2"/>
      <c r="DU110" s="2">
        <v>1010</v>
      </c>
      <c r="DV110" s="2" t="s">
        <v>79</v>
      </c>
      <c r="DW110" s="2" t="s">
        <v>79</v>
      </c>
      <c r="DX110" s="2">
        <v>1</v>
      </c>
      <c r="DY110" s="2"/>
      <c r="DZ110" s="2"/>
      <c r="EA110" s="2"/>
      <c r="EB110" s="2"/>
      <c r="EC110" s="2"/>
      <c r="ED110" s="2"/>
      <c r="EE110" s="2">
        <v>32653299</v>
      </c>
      <c r="EF110" s="2">
        <v>20</v>
      </c>
      <c r="EG110" s="2" t="s">
        <v>60</v>
      </c>
      <c r="EH110" s="2">
        <v>0</v>
      </c>
      <c r="EI110" s="2" t="s">
        <v>6</v>
      </c>
      <c r="EJ110" s="2">
        <v>1</v>
      </c>
      <c r="EK110" s="2">
        <v>0</v>
      </c>
      <c r="EL110" s="2" t="s">
        <v>85</v>
      </c>
      <c r="EM110" s="2" t="s">
        <v>86</v>
      </c>
      <c r="EN110" s="2"/>
      <c r="EO110" s="2" t="s">
        <v>6</v>
      </c>
      <c r="EP110" s="2"/>
      <c r="EQ110" s="2">
        <v>2097152</v>
      </c>
      <c r="ER110" s="2">
        <v>0</v>
      </c>
      <c r="ES110" s="2">
        <v>61.31</v>
      </c>
      <c r="ET110" s="2">
        <v>0</v>
      </c>
      <c r="EU110" s="2">
        <v>0</v>
      </c>
      <c r="EV110" s="2">
        <v>0</v>
      </c>
      <c r="EW110" s="2">
        <v>0</v>
      </c>
      <c r="EX110" s="2">
        <v>0</v>
      </c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>
        <v>0</v>
      </c>
      <c r="FR110" s="2">
        <f t="shared" si="123"/>
        <v>0</v>
      </c>
      <c r="FS110" s="2">
        <v>0</v>
      </c>
      <c r="FT110" s="2"/>
      <c r="FU110" s="2"/>
      <c r="FV110" s="2"/>
      <c r="FW110" s="2"/>
      <c r="FX110" s="2">
        <v>106</v>
      </c>
      <c r="FY110" s="2">
        <v>65</v>
      </c>
      <c r="FZ110" s="2"/>
      <c r="GA110" s="2" t="s">
        <v>167</v>
      </c>
      <c r="GB110" s="2"/>
      <c r="GC110" s="2"/>
      <c r="GD110" s="2">
        <v>0</v>
      </c>
      <c r="GE110" s="2"/>
      <c r="GF110" s="2">
        <v>-1803002224</v>
      </c>
      <c r="GG110" s="2">
        <v>2</v>
      </c>
      <c r="GH110" s="2">
        <v>4</v>
      </c>
      <c r="GI110" s="2">
        <v>-2</v>
      </c>
      <c r="GJ110" s="2">
        <v>0</v>
      </c>
      <c r="GK110" s="2">
        <f>ROUND(R110*(R12)/100,0)</f>
        <v>0</v>
      </c>
      <c r="GL110" s="2">
        <f t="shared" si="124"/>
        <v>0</v>
      </c>
      <c r="GM110" s="2">
        <f t="shared" si="125"/>
        <v>1104</v>
      </c>
      <c r="GN110" s="2">
        <f t="shared" si="126"/>
        <v>1104</v>
      </c>
      <c r="GO110" s="2">
        <f t="shared" si="127"/>
        <v>0</v>
      </c>
      <c r="GP110" s="2">
        <f t="shared" si="128"/>
        <v>0</v>
      </c>
      <c r="GQ110" s="2"/>
      <c r="GR110" s="2">
        <v>0</v>
      </c>
      <c r="GS110" s="2">
        <v>2</v>
      </c>
      <c r="GT110" s="2">
        <v>0</v>
      </c>
      <c r="GU110" s="2" t="s">
        <v>6</v>
      </c>
      <c r="GV110" s="2">
        <f t="shared" si="129"/>
        <v>0</v>
      </c>
      <c r="GW110" s="2">
        <v>1</v>
      </c>
      <c r="GX110" s="2">
        <f t="shared" si="130"/>
        <v>0</v>
      </c>
      <c r="GY110" s="2"/>
      <c r="GZ110" s="2"/>
      <c r="HA110" s="2">
        <v>0</v>
      </c>
      <c r="HB110" s="2">
        <v>0</v>
      </c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>
        <v>0</v>
      </c>
      <c r="IL110" s="2"/>
      <c r="IM110" s="2"/>
      <c r="IN110" s="2"/>
      <c r="IO110" s="2"/>
      <c r="IP110" s="2"/>
      <c r="IQ110" s="2"/>
      <c r="IR110" s="2"/>
      <c r="IS110" s="2"/>
      <c r="IT110" s="2"/>
      <c r="IU110" s="2"/>
    </row>
    <row r="111" spans="1:255" x14ac:dyDescent="0.2">
      <c r="A111">
        <v>18</v>
      </c>
      <c r="B111">
        <v>1</v>
      </c>
      <c r="C111">
        <v>168</v>
      </c>
      <c r="E111" t="s">
        <v>165</v>
      </c>
      <c r="F111" t="str">
        <f>'1.Смета.или.Акт'!B73</f>
        <v>Накладная</v>
      </c>
      <c r="G111" t="str">
        <f>'1.Смета.или.Акт'!C73</f>
        <v>Зажим РА 1500</v>
      </c>
      <c r="H111" t="s">
        <v>79</v>
      </c>
      <c r="I111">
        <f>I101*J111</f>
        <v>18</v>
      </c>
      <c r="J111">
        <v>18</v>
      </c>
      <c r="O111">
        <f t="shared" si="98"/>
        <v>8277</v>
      </c>
      <c r="P111">
        <f t="shared" si="99"/>
        <v>8277</v>
      </c>
      <c r="Q111">
        <f t="shared" si="100"/>
        <v>0</v>
      </c>
      <c r="R111">
        <f t="shared" si="101"/>
        <v>0</v>
      </c>
      <c r="S111">
        <f t="shared" si="102"/>
        <v>0</v>
      </c>
      <c r="T111">
        <f t="shared" si="103"/>
        <v>0</v>
      </c>
      <c r="U111">
        <f t="shared" si="104"/>
        <v>0</v>
      </c>
      <c r="V111">
        <f t="shared" si="105"/>
        <v>0</v>
      </c>
      <c r="W111">
        <f t="shared" si="106"/>
        <v>0</v>
      </c>
      <c r="X111">
        <f t="shared" si="107"/>
        <v>0</v>
      </c>
      <c r="Y111">
        <f t="shared" si="108"/>
        <v>0</v>
      </c>
      <c r="AA111">
        <v>34645224</v>
      </c>
      <c r="AB111">
        <f t="shared" si="109"/>
        <v>61.31</v>
      </c>
      <c r="AC111">
        <f t="shared" si="131"/>
        <v>61.31</v>
      </c>
      <c r="AD111">
        <f t="shared" si="132"/>
        <v>0</v>
      </c>
      <c r="AE111">
        <f t="shared" si="133"/>
        <v>0</v>
      </c>
      <c r="AF111">
        <f t="shared" si="134"/>
        <v>0</v>
      </c>
      <c r="AG111">
        <f t="shared" si="110"/>
        <v>0</v>
      </c>
      <c r="AH111">
        <f t="shared" si="135"/>
        <v>0</v>
      </c>
      <c r="AI111">
        <f t="shared" si="136"/>
        <v>0</v>
      </c>
      <c r="AJ111">
        <f t="shared" si="111"/>
        <v>0</v>
      </c>
      <c r="AK111">
        <v>61.31</v>
      </c>
      <c r="AL111" s="55">
        <f>'1.Смета.или.Акт'!F73</f>
        <v>61.31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90</v>
      </c>
      <c r="AU111">
        <v>52</v>
      </c>
      <c r="AV111">
        <v>1</v>
      </c>
      <c r="AW111">
        <v>1</v>
      </c>
      <c r="AZ111">
        <v>1</v>
      </c>
      <c r="BA111">
        <v>1</v>
      </c>
      <c r="BB111">
        <v>1</v>
      </c>
      <c r="BC111">
        <f>'1.Смета.или.Акт'!J73</f>
        <v>7.5</v>
      </c>
      <c r="BD111" t="s">
        <v>6</v>
      </c>
      <c r="BE111" t="s">
        <v>6</v>
      </c>
      <c r="BF111" t="s">
        <v>6</v>
      </c>
      <c r="BG111" t="s">
        <v>6</v>
      </c>
      <c r="BH111">
        <v>3</v>
      </c>
      <c r="BI111">
        <v>1</v>
      </c>
      <c r="BJ111" t="s">
        <v>6</v>
      </c>
      <c r="BM111">
        <v>0</v>
      </c>
      <c r="BN111">
        <v>0</v>
      </c>
      <c r="BO111" t="s">
        <v>6</v>
      </c>
      <c r="BP111">
        <v>0</v>
      </c>
      <c r="BQ111">
        <v>20</v>
      </c>
      <c r="BR111">
        <v>0</v>
      </c>
      <c r="BS111">
        <v>1</v>
      </c>
      <c r="BT111">
        <v>1</v>
      </c>
      <c r="BU111">
        <v>1</v>
      </c>
      <c r="BV111">
        <v>1</v>
      </c>
      <c r="BW111">
        <v>1</v>
      </c>
      <c r="BX111">
        <v>1</v>
      </c>
      <c r="BY111" t="s">
        <v>6</v>
      </c>
      <c r="BZ111">
        <v>106</v>
      </c>
      <c r="CA111">
        <v>65</v>
      </c>
      <c r="CF111">
        <v>0</v>
      </c>
      <c r="CG111">
        <v>0</v>
      </c>
      <c r="CM111">
        <v>0</v>
      </c>
      <c r="CN111" t="s">
        <v>6</v>
      </c>
      <c r="CO111">
        <v>0</v>
      </c>
      <c r="CP111">
        <f t="shared" si="112"/>
        <v>8277</v>
      </c>
      <c r="CQ111">
        <f t="shared" si="113"/>
        <v>459.82500000000005</v>
      </c>
      <c r="CR111">
        <f t="shared" si="114"/>
        <v>0</v>
      </c>
      <c r="CS111">
        <f t="shared" si="115"/>
        <v>0</v>
      </c>
      <c r="CT111">
        <f t="shared" si="116"/>
        <v>0</v>
      </c>
      <c r="CU111">
        <f t="shared" si="117"/>
        <v>0</v>
      </c>
      <c r="CV111">
        <f t="shared" si="118"/>
        <v>0</v>
      </c>
      <c r="CW111">
        <f t="shared" si="119"/>
        <v>0</v>
      </c>
      <c r="CX111">
        <f t="shared" si="120"/>
        <v>0</v>
      </c>
      <c r="CY111">
        <f t="shared" si="121"/>
        <v>0</v>
      </c>
      <c r="CZ111">
        <f t="shared" si="122"/>
        <v>0</v>
      </c>
      <c r="DC111" t="s">
        <v>6</v>
      </c>
      <c r="DD111" t="s">
        <v>6</v>
      </c>
      <c r="DE111" t="s">
        <v>6</v>
      </c>
      <c r="DF111" t="s">
        <v>6</v>
      </c>
      <c r="DG111" t="s">
        <v>6</v>
      </c>
      <c r="DH111" t="s">
        <v>6</v>
      </c>
      <c r="DI111" t="s">
        <v>6</v>
      </c>
      <c r="DJ111" t="s">
        <v>6</v>
      </c>
      <c r="DK111" t="s">
        <v>6</v>
      </c>
      <c r="DL111" t="s">
        <v>6</v>
      </c>
      <c r="DM111" t="s">
        <v>6</v>
      </c>
      <c r="DN111">
        <v>0</v>
      </c>
      <c r="DO111">
        <v>0</v>
      </c>
      <c r="DP111">
        <v>1</v>
      </c>
      <c r="DQ111">
        <v>1</v>
      </c>
      <c r="DU111">
        <v>1010</v>
      </c>
      <c r="DV111" t="s">
        <v>79</v>
      </c>
      <c r="DW111" t="str">
        <f>'1.Смета.или.Акт'!D73</f>
        <v>шт.</v>
      </c>
      <c r="DX111">
        <v>1</v>
      </c>
      <c r="EE111">
        <v>32653299</v>
      </c>
      <c r="EF111">
        <v>20</v>
      </c>
      <c r="EG111" t="s">
        <v>60</v>
      </c>
      <c r="EH111">
        <v>0</v>
      </c>
      <c r="EI111" t="s">
        <v>6</v>
      </c>
      <c r="EJ111">
        <v>1</v>
      </c>
      <c r="EK111">
        <v>0</v>
      </c>
      <c r="EL111" t="s">
        <v>85</v>
      </c>
      <c r="EM111" t="s">
        <v>86</v>
      </c>
      <c r="EO111" t="s">
        <v>6</v>
      </c>
      <c r="EQ111">
        <v>2097152</v>
      </c>
      <c r="ER111">
        <v>66.64</v>
      </c>
      <c r="ES111" s="55">
        <f>'1.Смета.или.Акт'!F73</f>
        <v>61.31</v>
      </c>
      <c r="ET111">
        <v>0</v>
      </c>
      <c r="EU111">
        <v>0</v>
      </c>
      <c r="EV111">
        <v>0</v>
      </c>
      <c r="EW111">
        <v>0</v>
      </c>
      <c r="EX111">
        <v>0</v>
      </c>
      <c r="EZ111">
        <v>5</v>
      </c>
      <c r="FC111">
        <v>0</v>
      </c>
      <c r="FD111">
        <v>18</v>
      </c>
      <c r="FF111">
        <v>459.82</v>
      </c>
      <c r="FQ111">
        <v>0</v>
      </c>
      <c r="FR111">
        <f t="shared" si="123"/>
        <v>0</v>
      </c>
      <c r="FS111">
        <v>0</v>
      </c>
      <c r="FV111" t="s">
        <v>22</v>
      </c>
      <c r="FW111" t="s">
        <v>23</v>
      </c>
      <c r="FX111">
        <v>106</v>
      </c>
      <c r="FY111">
        <v>65</v>
      </c>
      <c r="GA111" t="s">
        <v>167</v>
      </c>
      <c r="GD111">
        <v>0</v>
      </c>
      <c r="GF111">
        <v>-1803002224</v>
      </c>
      <c r="GG111">
        <v>2</v>
      </c>
      <c r="GH111">
        <v>3</v>
      </c>
      <c r="GI111">
        <v>4</v>
      </c>
      <c r="GJ111">
        <v>0</v>
      </c>
      <c r="GK111">
        <f>ROUND(R111*(S12)/100,0)</f>
        <v>0</v>
      </c>
      <c r="GL111">
        <f t="shared" si="124"/>
        <v>0</v>
      </c>
      <c r="GM111">
        <f t="shared" si="125"/>
        <v>8277</v>
      </c>
      <c r="GN111">
        <f t="shared" si="126"/>
        <v>8277</v>
      </c>
      <c r="GO111">
        <f t="shared" si="127"/>
        <v>0</v>
      </c>
      <c r="GP111">
        <f t="shared" si="128"/>
        <v>0</v>
      </c>
      <c r="GR111">
        <v>1</v>
      </c>
      <c r="GS111">
        <v>1</v>
      </c>
      <c r="GT111">
        <v>0</v>
      </c>
      <c r="GU111" t="s">
        <v>6</v>
      </c>
      <c r="GV111">
        <f t="shared" si="129"/>
        <v>0</v>
      </c>
      <c r="GW111">
        <v>1</v>
      </c>
      <c r="GX111">
        <f t="shared" si="130"/>
        <v>0</v>
      </c>
      <c r="HA111">
        <v>0</v>
      </c>
      <c r="HB111">
        <v>0</v>
      </c>
      <c r="IK111">
        <v>0</v>
      </c>
    </row>
    <row r="112" spans="1:255" x14ac:dyDescent="0.2">
      <c r="A112" s="2">
        <v>18</v>
      </c>
      <c r="B112" s="2">
        <v>1</v>
      </c>
      <c r="C112" s="2">
        <v>146</v>
      </c>
      <c r="D112" s="2"/>
      <c r="E112" s="2" t="s">
        <v>168</v>
      </c>
      <c r="F112" s="2" t="s">
        <v>153</v>
      </c>
      <c r="G112" s="2" t="s">
        <v>169</v>
      </c>
      <c r="H112" s="2" t="s">
        <v>79</v>
      </c>
      <c r="I112" s="2">
        <f>I100*J112</f>
        <v>0</v>
      </c>
      <c r="J112" s="2">
        <v>0</v>
      </c>
      <c r="K112" s="2"/>
      <c r="L112" s="2"/>
      <c r="M112" s="2"/>
      <c r="N112" s="2"/>
      <c r="O112" s="2">
        <f t="shared" si="98"/>
        <v>0</v>
      </c>
      <c r="P112" s="2">
        <f t="shared" si="99"/>
        <v>0</v>
      </c>
      <c r="Q112" s="2">
        <f t="shared" si="100"/>
        <v>0</v>
      </c>
      <c r="R112" s="2">
        <f t="shared" si="101"/>
        <v>0</v>
      </c>
      <c r="S112" s="2">
        <f t="shared" si="102"/>
        <v>0</v>
      </c>
      <c r="T112" s="2">
        <f t="shared" si="103"/>
        <v>0</v>
      </c>
      <c r="U112" s="2">
        <f t="shared" si="104"/>
        <v>0</v>
      </c>
      <c r="V112" s="2">
        <f t="shared" si="105"/>
        <v>0</v>
      </c>
      <c r="W112" s="2">
        <f t="shared" si="106"/>
        <v>0</v>
      </c>
      <c r="X112" s="2">
        <f t="shared" si="107"/>
        <v>0</v>
      </c>
      <c r="Y112" s="2">
        <f t="shared" si="108"/>
        <v>0</v>
      </c>
      <c r="Z112" s="2"/>
      <c r="AA112" s="2">
        <v>34645223</v>
      </c>
      <c r="AB112" s="2">
        <f t="shared" si="109"/>
        <v>148.91</v>
      </c>
      <c r="AC112" s="2">
        <f t="shared" si="131"/>
        <v>148.91</v>
      </c>
      <c r="AD112" s="2">
        <f t="shared" si="132"/>
        <v>0</v>
      </c>
      <c r="AE112" s="2">
        <f t="shared" si="133"/>
        <v>0</v>
      </c>
      <c r="AF112" s="2">
        <f t="shared" si="134"/>
        <v>0</v>
      </c>
      <c r="AG112" s="2">
        <f t="shared" si="110"/>
        <v>0</v>
      </c>
      <c r="AH112" s="2">
        <f t="shared" si="135"/>
        <v>0</v>
      </c>
      <c r="AI112" s="2">
        <f t="shared" si="136"/>
        <v>0</v>
      </c>
      <c r="AJ112" s="2">
        <f t="shared" si="111"/>
        <v>0</v>
      </c>
      <c r="AK112" s="2">
        <v>148.91</v>
      </c>
      <c r="AL112" s="2">
        <v>148.91</v>
      </c>
      <c r="AM112" s="2">
        <v>0</v>
      </c>
      <c r="AN112" s="2">
        <v>0</v>
      </c>
      <c r="AO112" s="2">
        <v>0</v>
      </c>
      <c r="AP112" s="2">
        <v>0</v>
      </c>
      <c r="AQ112" s="2">
        <v>0</v>
      </c>
      <c r="AR112" s="2">
        <v>0</v>
      </c>
      <c r="AS112" s="2">
        <v>0</v>
      </c>
      <c r="AT112" s="2">
        <v>106</v>
      </c>
      <c r="AU112" s="2">
        <v>65</v>
      </c>
      <c r="AV112" s="2">
        <v>1</v>
      </c>
      <c r="AW112" s="2">
        <v>1</v>
      </c>
      <c r="AX112" s="2"/>
      <c r="AY112" s="2"/>
      <c r="AZ112" s="2">
        <v>1</v>
      </c>
      <c r="BA112" s="2">
        <v>1</v>
      </c>
      <c r="BB112" s="2">
        <v>1</v>
      </c>
      <c r="BC112" s="2">
        <v>1</v>
      </c>
      <c r="BD112" s="2" t="s">
        <v>6</v>
      </c>
      <c r="BE112" s="2" t="s">
        <v>6</v>
      </c>
      <c r="BF112" s="2" t="s">
        <v>6</v>
      </c>
      <c r="BG112" s="2" t="s">
        <v>6</v>
      </c>
      <c r="BH112" s="2">
        <v>3</v>
      </c>
      <c r="BI112" s="2">
        <v>1</v>
      </c>
      <c r="BJ112" s="2" t="s">
        <v>6</v>
      </c>
      <c r="BK112" s="2"/>
      <c r="BL112" s="2"/>
      <c r="BM112" s="2">
        <v>0</v>
      </c>
      <c r="BN112" s="2">
        <v>0</v>
      </c>
      <c r="BO112" s="2" t="s">
        <v>6</v>
      </c>
      <c r="BP112" s="2">
        <v>0</v>
      </c>
      <c r="BQ112" s="2">
        <v>20</v>
      </c>
      <c r="BR112" s="2">
        <v>0</v>
      </c>
      <c r="BS112" s="2">
        <v>1</v>
      </c>
      <c r="BT112" s="2">
        <v>1</v>
      </c>
      <c r="BU112" s="2">
        <v>1</v>
      </c>
      <c r="BV112" s="2">
        <v>1</v>
      </c>
      <c r="BW112" s="2">
        <v>1</v>
      </c>
      <c r="BX112" s="2">
        <v>1</v>
      </c>
      <c r="BY112" s="2" t="s">
        <v>6</v>
      </c>
      <c r="BZ112" s="2">
        <v>106</v>
      </c>
      <c r="CA112" s="2">
        <v>65</v>
      </c>
      <c r="CB112" s="2"/>
      <c r="CC112" s="2"/>
      <c r="CD112" s="2"/>
      <c r="CE112" s="2"/>
      <c r="CF112" s="2">
        <v>0</v>
      </c>
      <c r="CG112" s="2">
        <v>0</v>
      </c>
      <c r="CH112" s="2"/>
      <c r="CI112" s="2"/>
      <c r="CJ112" s="2"/>
      <c r="CK112" s="2"/>
      <c r="CL112" s="2"/>
      <c r="CM112" s="2">
        <v>0</v>
      </c>
      <c r="CN112" s="2" t="s">
        <v>6</v>
      </c>
      <c r="CO112" s="2">
        <v>0</v>
      </c>
      <c r="CP112" s="2">
        <f t="shared" si="112"/>
        <v>0</v>
      </c>
      <c r="CQ112" s="2">
        <f t="shared" si="113"/>
        <v>148.91</v>
      </c>
      <c r="CR112" s="2">
        <f t="shared" si="114"/>
        <v>0</v>
      </c>
      <c r="CS112" s="2">
        <f t="shared" si="115"/>
        <v>0</v>
      </c>
      <c r="CT112" s="2">
        <f t="shared" si="116"/>
        <v>0</v>
      </c>
      <c r="CU112" s="2">
        <f t="shared" si="117"/>
        <v>0</v>
      </c>
      <c r="CV112" s="2">
        <f t="shared" si="118"/>
        <v>0</v>
      </c>
      <c r="CW112" s="2">
        <f t="shared" si="119"/>
        <v>0</v>
      </c>
      <c r="CX112" s="2">
        <f t="shared" si="120"/>
        <v>0</v>
      </c>
      <c r="CY112" s="2">
        <f t="shared" si="121"/>
        <v>0</v>
      </c>
      <c r="CZ112" s="2">
        <f t="shared" si="122"/>
        <v>0</v>
      </c>
      <c r="DA112" s="2"/>
      <c r="DB112" s="2"/>
      <c r="DC112" s="2" t="s">
        <v>6</v>
      </c>
      <c r="DD112" s="2" t="s">
        <v>6</v>
      </c>
      <c r="DE112" s="2" t="s">
        <v>6</v>
      </c>
      <c r="DF112" s="2" t="s">
        <v>6</v>
      </c>
      <c r="DG112" s="2" t="s">
        <v>6</v>
      </c>
      <c r="DH112" s="2" t="s">
        <v>6</v>
      </c>
      <c r="DI112" s="2" t="s">
        <v>6</v>
      </c>
      <c r="DJ112" s="2" t="s">
        <v>6</v>
      </c>
      <c r="DK112" s="2" t="s">
        <v>6</v>
      </c>
      <c r="DL112" s="2" t="s">
        <v>6</v>
      </c>
      <c r="DM112" s="2" t="s">
        <v>6</v>
      </c>
      <c r="DN112" s="2">
        <v>0</v>
      </c>
      <c r="DO112" s="2">
        <v>0</v>
      </c>
      <c r="DP112" s="2">
        <v>1</v>
      </c>
      <c r="DQ112" s="2">
        <v>1</v>
      </c>
      <c r="DR112" s="2"/>
      <c r="DS112" s="2"/>
      <c r="DT112" s="2"/>
      <c r="DU112" s="2">
        <v>1010</v>
      </c>
      <c r="DV112" s="2" t="s">
        <v>79</v>
      </c>
      <c r="DW112" s="2" t="s">
        <v>79</v>
      </c>
      <c r="DX112" s="2">
        <v>1</v>
      </c>
      <c r="DY112" s="2"/>
      <c r="DZ112" s="2"/>
      <c r="EA112" s="2"/>
      <c r="EB112" s="2"/>
      <c r="EC112" s="2"/>
      <c r="ED112" s="2"/>
      <c r="EE112" s="2">
        <v>32653299</v>
      </c>
      <c r="EF112" s="2">
        <v>20</v>
      </c>
      <c r="EG112" s="2" t="s">
        <v>60</v>
      </c>
      <c r="EH112" s="2">
        <v>0</v>
      </c>
      <c r="EI112" s="2" t="s">
        <v>6</v>
      </c>
      <c r="EJ112" s="2">
        <v>1</v>
      </c>
      <c r="EK112" s="2">
        <v>0</v>
      </c>
      <c r="EL112" s="2" t="s">
        <v>85</v>
      </c>
      <c r="EM112" s="2" t="s">
        <v>86</v>
      </c>
      <c r="EN112" s="2"/>
      <c r="EO112" s="2" t="s">
        <v>6</v>
      </c>
      <c r="EP112" s="2"/>
      <c r="EQ112" s="2">
        <v>0</v>
      </c>
      <c r="ER112" s="2">
        <v>0</v>
      </c>
      <c r="ES112" s="2">
        <v>148.91</v>
      </c>
      <c r="ET112" s="2">
        <v>0</v>
      </c>
      <c r="EU112" s="2">
        <v>0</v>
      </c>
      <c r="EV112" s="2">
        <v>0</v>
      </c>
      <c r="EW112" s="2">
        <v>0</v>
      </c>
      <c r="EX112" s="2">
        <v>0</v>
      </c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>
        <v>0</v>
      </c>
      <c r="FR112" s="2">
        <f t="shared" si="123"/>
        <v>0</v>
      </c>
      <c r="FS112" s="2">
        <v>0</v>
      </c>
      <c r="FT112" s="2"/>
      <c r="FU112" s="2"/>
      <c r="FV112" s="2"/>
      <c r="FW112" s="2"/>
      <c r="FX112" s="2">
        <v>106</v>
      </c>
      <c r="FY112" s="2">
        <v>65</v>
      </c>
      <c r="FZ112" s="2"/>
      <c r="GA112" s="2" t="s">
        <v>170</v>
      </c>
      <c r="GB112" s="2"/>
      <c r="GC112" s="2"/>
      <c r="GD112" s="2">
        <v>0</v>
      </c>
      <c r="GE112" s="2"/>
      <c r="GF112" s="2">
        <v>150996679</v>
      </c>
      <c r="GG112" s="2">
        <v>2</v>
      </c>
      <c r="GH112" s="2">
        <v>4</v>
      </c>
      <c r="GI112" s="2">
        <v>-2</v>
      </c>
      <c r="GJ112" s="2">
        <v>0</v>
      </c>
      <c r="GK112" s="2">
        <f>ROUND(R112*(R12)/100,0)</f>
        <v>0</v>
      </c>
      <c r="GL112" s="2">
        <f t="shared" si="124"/>
        <v>0</v>
      </c>
      <c r="GM112" s="2">
        <f t="shared" si="125"/>
        <v>0</v>
      </c>
      <c r="GN112" s="2">
        <f t="shared" si="126"/>
        <v>0</v>
      </c>
      <c r="GO112" s="2">
        <f t="shared" si="127"/>
        <v>0</v>
      </c>
      <c r="GP112" s="2">
        <f t="shared" si="128"/>
        <v>0</v>
      </c>
      <c r="GQ112" s="2"/>
      <c r="GR112" s="2">
        <v>0</v>
      </c>
      <c r="GS112" s="2">
        <v>2</v>
      </c>
      <c r="GT112" s="2">
        <v>0</v>
      </c>
      <c r="GU112" s="2" t="s">
        <v>6</v>
      </c>
      <c r="GV112" s="2">
        <f t="shared" si="129"/>
        <v>0</v>
      </c>
      <c r="GW112" s="2">
        <v>1</v>
      </c>
      <c r="GX112" s="2">
        <f t="shared" si="130"/>
        <v>0</v>
      </c>
      <c r="GY112" s="2"/>
      <c r="GZ112" s="2"/>
      <c r="HA112" s="2">
        <v>0</v>
      </c>
      <c r="HB112" s="2">
        <v>0</v>
      </c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>
        <v>0</v>
      </c>
      <c r="IL112" s="2"/>
      <c r="IM112" s="2"/>
      <c r="IN112" s="2"/>
      <c r="IO112" s="2"/>
      <c r="IP112" s="2"/>
      <c r="IQ112" s="2"/>
      <c r="IR112" s="2"/>
      <c r="IS112" s="2"/>
      <c r="IT112" s="2"/>
      <c r="IU112" s="2"/>
    </row>
    <row r="113" spans="1:255" x14ac:dyDescent="0.2">
      <c r="A113">
        <v>18</v>
      </c>
      <c r="B113">
        <v>1</v>
      </c>
      <c r="C113">
        <v>167</v>
      </c>
      <c r="E113" t="s">
        <v>168</v>
      </c>
      <c r="F113" t="s">
        <v>153</v>
      </c>
      <c r="G113" t="s">
        <v>169</v>
      </c>
      <c r="H113" t="s">
        <v>79</v>
      </c>
      <c r="I113">
        <f>I101*J113</f>
        <v>0</v>
      </c>
      <c r="J113">
        <v>0</v>
      </c>
      <c r="O113">
        <f t="shared" si="98"/>
        <v>0</v>
      </c>
      <c r="P113">
        <f t="shared" si="99"/>
        <v>0</v>
      </c>
      <c r="Q113">
        <f t="shared" si="100"/>
        <v>0</v>
      </c>
      <c r="R113">
        <f t="shared" si="101"/>
        <v>0</v>
      </c>
      <c r="S113">
        <f t="shared" si="102"/>
        <v>0</v>
      </c>
      <c r="T113">
        <f t="shared" si="103"/>
        <v>0</v>
      </c>
      <c r="U113">
        <f t="shared" si="104"/>
        <v>0</v>
      </c>
      <c r="V113">
        <f t="shared" si="105"/>
        <v>0</v>
      </c>
      <c r="W113">
        <f t="shared" si="106"/>
        <v>0</v>
      </c>
      <c r="X113">
        <f t="shared" si="107"/>
        <v>0</v>
      </c>
      <c r="Y113">
        <f t="shared" si="108"/>
        <v>0</v>
      </c>
      <c r="AA113">
        <v>34645224</v>
      </c>
      <c r="AB113">
        <f t="shared" si="109"/>
        <v>148.91</v>
      </c>
      <c r="AC113">
        <f t="shared" si="131"/>
        <v>148.91</v>
      </c>
      <c r="AD113">
        <f t="shared" si="132"/>
        <v>0</v>
      </c>
      <c r="AE113">
        <f t="shared" si="133"/>
        <v>0</v>
      </c>
      <c r="AF113">
        <f t="shared" si="134"/>
        <v>0</v>
      </c>
      <c r="AG113">
        <f t="shared" si="110"/>
        <v>0</v>
      </c>
      <c r="AH113">
        <f t="shared" si="135"/>
        <v>0</v>
      </c>
      <c r="AI113">
        <f t="shared" si="136"/>
        <v>0</v>
      </c>
      <c r="AJ113">
        <f t="shared" si="111"/>
        <v>0</v>
      </c>
      <c r="AK113">
        <v>148.91</v>
      </c>
      <c r="AL113">
        <v>148.91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90</v>
      </c>
      <c r="AU113">
        <v>52</v>
      </c>
      <c r="AV113">
        <v>1</v>
      </c>
      <c r="AW113">
        <v>1</v>
      </c>
      <c r="AZ113">
        <v>1</v>
      </c>
      <c r="BA113">
        <v>1</v>
      </c>
      <c r="BB113">
        <v>1</v>
      </c>
      <c r="BC113">
        <v>7.5</v>
      </c>
      <c r="BD113" t="s">
        <v>6</v>
      </c>
      <c r="BE113" t="s">
        <v>6</v>
      </c>
      <c r="BF113" t="s">
        <v>6</v>
      </c>
      <c r="BG113" t="s">
        <v>6</v>
      </c>
      <c r="BH113">
        <v>3</v>
      </c>
      <c r="BI113">
        <v>1</v>
      </c>
      <c r="BJ113" t="s">
        <v>6</v>
      </c>
      <c r="BM113">
        <v>0</v>
      </c>
      <c r="BN113">
        <v>0</v>
      </c>
      <c r="BO113" t="s">
        <v>6</v>
      </c>
      <c r="BP113">
        <v>0</v>
      </c>
      <c r="BQ113">
        <v>20</v>
      </c>
      <c r="BR113">
        <v>0</v>
      </c>
      <c r="BS113">
        <v>1</v>
      </c>
      <c r="BT113">
        <v>1</v>
      </c>
      <c r="BU113">
        <v>1</v>
      </c>
      <c r="BV113">
        <v>1</v>
      </c>
      <c r="BW113">
        <v>1</v>
      </c>
      <c r="BX113">
        <v>1</v>
      </c>
      <c r="BY113" t="s">
        <v>6</v>
      </c>
      <c r="BZ113">
        <v>106</v>
      </c>
      <c r="CA113">
        <v>65</v>
      </c>
      <c r="CF113">
        <v>0</v>
      </c>
      <c r="CG113">
        <v>0</v>
      </c>
      <c r="CM113">
        <v>0</v>
      </c>
      <c r="CN113" t="s">
        <v>6</v>
      </c>
      <c r="CO113">
        <v>0</v>
      </c>
      <c r="CP113">
        <f t="shared" si="112"/>
        <v>0</v>
      </c>
      <c r="CQ113">
        <f t="shared" si="113"/>
        <v>1116.825</v>
      </c>
      <c r="CR113">
        <f t="shared" si="114"/>
        <v>0</v>
      </c>
      <c r="CS113">
        <f t="shared" si="115"/>
        <v>0</v>
      </c>
      <c r="CT113">
        <f t="shared" si="116"/>
        <v>0</v>
      </c>
      <c r="CU113">
        <f t="shared" si="117"/>
        <v>0</v>
      </c>
      <c r="CV113">
        <f t="shared" si="118"/>
        <v>0</v>
      </c>
      <c r="CW113">
        <f t="shared" si="119"/>
        <v>0</v>
      </c>
      <c r="CX113">
        <f t="shared" si="120"/>
        <v>0</v>
      </c>
      <c r="CY113">
        <f t="shared" si="121"/>
        <v>0</v>
      </c>
      <c r="CZ113">
        <f t="shared" si="122"/>
        <v>0</v>
      </c>
      <c r="DC113" t="s">
        <v>6</v>
      </c>
      <c r="DD113" t="s">
        <v>6</v>
      </c>
      <c r="DE113" t="s">
        <v>6</v>
      </c>
      <c r="DF113" t="s">
        <v>6</v>
      </c>
      <c r="DG113" t="s">
        <v>6</v>
      </c>
      <c r="DH113" t="s">
        <v>6</v>
      </c>
      <c r="DI113" t="s">
        <v>6</v>
      </c>
      <c r="DJ113" t="s">
        <v>6</v>
      </c>
      <c r="DK113" t="s">
        <v>6</v>
      </c>
      <c r="DL113" t="s">
        <v>6</v>
      </c>
      <c r="DM113" t="s">
        <v>6</v>
      </c>
      <c r="DN113">
        <v>0</v>
      </c>
      <c r="DO113">
        <v>0</v>
      </c>
      <c r="DP113">
        <v>1</v>
      </c>
      <c r="DQ113">
        <v>1</v>
      </c>
      <c r="DU113">
        <v>1010</v>
      </c>
      <c r="DV113" t="s">
        <v>79</v>
      </c>
      <c r="DW113" t="s">
        <v>79</v>
      </c>
      <c r="DX113">
        <v>1</v>
      </c>
      <c r="EE113">
        <v>32653299</v>
      </c>
      <c r="EF113">
        <v>20</v>
      </c>
      <c r="EG113" t="s">
        <v>60</v>
      </c>
      <c r="EH113">
        <v>0</v>
      </c>
      <c r="EI113" t="s">
        <v>6</v>
      </c>
      <c r="EJ113">
        <v>1</v>
      </c>
      <c r="EK113">
        <v>0</v>
      </c>
      <c r="EL113" t="s">
        <v>85</v>
      </c>
      <c r="EM113" t="s">
        <v>86</v>
      </c>
      <c r="EO113" t="s">
        <v>6</v>
      </c>
      <c r="EQ113">
        <v>0</v>
      </c>
      <c r="ER113">
        <v>161.86000000000001</v>
      </c>
      <c r="ES113">
        <v>148.91</v>
      </c>
      <c r="ET113">
        <v>0</v>
      </c>
      <c r="EU113">
        <v>0</v>
      </c>
      <c r="EV113">
        <v>0</v>
      </c>
      <c r="EW113">
        <v>0</v>
      </c>
      <c r="EX113">
        <v>0</v>
      </c>
      <c r="EZ113">
        <v>5</v>
      </c>
      <c r="FC113">
        <v>0</v>
      </c>
      <c r="FD113">
        <v>18</v>
      </c>
      <c r="FF113">
        <v>1116.82</v>
      </c>
      <c r="FQ113">
        <v>0</v>
      </c>
      <c r="FR113">
        <f t="shared" si="123"/>
        <v>0</v>
      </c>
      <c r="FS113">
        <v>0</v>
      </c>
      <c r="FV113" t="s">
        <v>22</v>
      </c>
      <c r="FW113" t="s">
        <v>23</v>
      </c>
      <c r="FX113">
        <v>106</v>
      </c>
      <c r="FY113">
        <v>65</v>
      </c>
      <c r="GA113" t="s">
        <v>170</v>
      </c>
      <c r="GD113">
        <v>0</v>
      </c>
      <c r="GF113">
        <v>150996679</v>
      </c>
      <c r="GG113">
        <v>2</v>
      </c>
      <c r="GH113">
        <v>3</v>
      </c>
      <c r="GI113">
        <v>4</v>
      </c>
      <c r="GJ113">
        <v>0</v>
      </c>
      <c r="GK113">
        <f>ROUND(R113*(S12)/100,0)</f>
        <v>0</v>
      </c>
      <c r="GL113">
        <f t="shared" si="124"/>
        <v>0</v>
      </c>
      <c r="GM113">
        <f t="shared" si="125"/>
        <v>0</v>
      </c>
      <c r="GN113">
        <f t="shared" si="126"/>
        <v>0</v>
      </c>
      <c r="GO113">
        <f t="shared" si="127"/>
        <v>0</v>
      </c>
      <c r="GP113">
        <f t="shared" si="128"/>
        <v>0</v>
      </c>
      <c r="GR113">
        <v>1</v>
      </c>
      <c r="GS113">
        <v>1</v>
      </c>
      <c r="GT113">
        <v>0</v>
      </c>
      <c r="GU113" t="s">
        <v>6</v>
      </c>
      <c r="GV113">
        <f t="shared" si="129"/>
        <v>0</v>
      </c>
      <c r="GW113">
        <v>1</v>
      </c>
      <c r="GX113">
        <f t="shared" si="130"/>
        <v>0</v>
      </c>
      <c r="HA113">
        <v>0</v>
      </c>
      <c r="HB113">
        <v>0</v>
      </c>
      <c r="IK113">
        <v>0</v>
      </c>
    </row>
    <row r="114" spans="1:255" x14ac:dyDescent="0.2">
      <c r="A114" s="2">
        <v>18</v>
      </c>
      <c r="B114" s="2">
        <v>1</v>
      </c>
      <c r="C114" s="2">
        <v>138</v>
      </c>
      <c r="D114" s="2"/>
      <c r="E114" s="2" t="s">
        <v>171</v>
      </c>
      <c r="F114" s="2" t="s">
        <v>172</v>
      </c>
      <c r="G114" s="2" t="s">
        <v>173</v>
      </c>
      <c r="H114" s="2" t="s">
        <v>79</v>
      </c>
      <c r="I114" s="2">
        <f>I100*J114</f>
        <v>32</v>
      </c>
      <c r="J114" s="2">
        <v>32</v>
      </c>
      <c r="K114" s="2"/>
      <c r="L114" s="2"/>
      <c r="M114" s="2"/>
      <c r="N114" s="2"/>
      <c r="O114" s="2">
        <f t="shared" si="98"/>
        <v>966</v>
      </c>
      <c r="P114" s="2">
        <f t="shared" si="99"/>
        <v>966</v>
      </c>
      <c r="Q114" s="2">
        <f t="shared" si="100"/>
        <v>0</v>
      </c>
      <c r="R114" s="2">
        <f t="shared" si="101"/>
        <v>0</v>
      </c>
      <c r="S114" s="2">
        <f t="shared" si="102"/>
        <v>0</v>
      </c>
      <c r="T114" s="2">
        <f t="shared" si="103"/>
        <v>0</v>
      </c>
      <c r="U114" s="2">
        <f t="shared" si="104"/>
        <v>0</v>
      </c>
      <c r="V114" s="2">
        <f t="shared" si="105"/>
        <v>0</v>
      </c>
      <c r="W114" s="2">
        <f t="shared" si="106"/>
        <v>0</v>
      </c>
      <c r="X114" s="2">
        <f t="shared" si="107"/>
        <v>0</v>
      </c>
      <c r="Y114" s="2">
        <f t="shared" si="108"/>
        <v>0</v>
      </c>
      <c r="Z114" s="2"/>
      <c r="AA114" s="2">
        <v>34645223</v>
      </c>
      <c r="AB114" s="2">
        <f t="shared" si="109"/>
        <v>30.18</v>
      </c>
      <c r="AC114" s="2">
        <f t="shared" si="131"/>
        <v>30.18</v>
      </c>
      <c r="AD114" s="2">
        <f t="shared" si="132"/>
        <v>0</v>
      </c>
      <c r="AE114" s="2">
        <f t="shared" si="133"/>
        <v>0</v>
      </c>
      <c r="AF114" s="2">
        <f t="shared" si="134"/>
        <v>0</v>
      </c>
      <c r="AG114" s="2">
        <f t="shared" si="110"/>
        <v>0</v>
      </c>
      <c r="AH114" s="2">
        <f t="shared" si="135"/>
        <v>0</v>
      </c>
      <c r="AI114" s="2">
        <f t="shared" si="136"/>
        <v>0</v>
      </c>
      <c r="AJ114" s="2">
        <f t="shared" si="111"/>
        <v>0</v>
      </c>
      <c r="AK114" s="2">
        <v>30.18</v>
      </c>
      <c r="AL114" s="2">
        <v>30.18</v>
      </c>
      <c r="AM114" s="2">
        <v>0</v>
      </c>
      <c r="AN114" s="2">
        <v>0</v>
      </c>
      <c r="AO114" s="2">
        <v>0</v>
      </c>
      <c r="AP114" s="2">
        <v>0</v>
      </c>
      <c r="AQ114" s="2">
        <v>0</v>
      </c>
      <c r="AR114" s="2">
        <v>0</v>
      </c>
      <c r="AS114" s="2">
        <v>0</v>
      </c>
      <c r="AT114" s="2">
        <v>0</v>
      </c>
      <c r="AU114" s="2">
        <v>0</v>
      </c>
      <c r="AV114" s="2">
        <v>1</v>
      </c>
      <c r="AW114" s="2">
        <v>1</v>
      </c>
      <c r="AX114" s="2"/>
      <c r="AY114" s="2"/>
      <c r="AZ114" s="2">
        <v>1</v>
      </c>
      <c r="BA114" s="2">
        <v>1</v>
      </c>
      <c r="BB114" s="2">
        <v>1</v>
      </c>
      <c r="BC114" s="2">
        <v>1</v>
      </c>
      <c r="BD114" s="2" t="s">
        <v>6</v>
      </c>
      <c r="BE114" s="2" t="s">
        <v>6</v>
      </c>
      <c r="BF114" s="2" t="s">
        <v>6</v>
      </c>
      <c r="BG114" s="2" t="s">
        <v>6</v>
      </c>
      <c r="BH114" s="2">
        <v>3</v>
      </c>
      <c r="BI114" s="2">
        <v>2</v>
      </c>
      <c r="BJ114" s="2" t="s">
        <v>174</v>
      </c>
      <c r="BK114" s="2"/>
      <c r="BL114" s="2"/>
      <c r="BM114" s="2">
        <v>500002</v>
      </c>
      <c r="BN114" s="2">
        <v>0</v>
      </c>
      <c r="BO114" s="2" t="s">
        <v>6</v>
      </c>
      <c r="BP114" s="2">
        <v>0</v>
      </c>
      <c r="BQ114" s="2">
        <v>21</v>
      </c>
      <c r="BR114" s="2">
        <v>0</v>
      </c>
      <c r="BS114" s="2">
        <v>1</v>
      </c>
      <c r="BT114" s="2">
        <v>1</v>
      </c>
      <c r="BU114" s="2">
        <v>1</v>
      </c>
      <c r="BV114" s="2">
        <v>1</v>
      </c>
      <c r="BW114" s="2">
        <v>1</v>
      </c>
      <c r="BX114" s="2">
        <v>1</v>
      </c>
      <c r="BY114" s="2" t="s">
        <v>6</v>
      </c>
      <c r="BZ114" s="2">
        <v>0</v>
      </c>
      <c r="CA114" s="2">
        <v>0</v>
      </c>
      <c r="CB114" s="2"/>
      <c r="CC114" s="2"/>
      <c r="CD114" s="2"/>
      <c r="CE114" s="2"/>
      <c r="CF114" s="2">
        <v>0</v>
      </c>
      <c r="CG114" s="2">
        <v>0</v>
      </c>
      <c r="CH114" s="2"/>
      <c r="CI114" s="2"/>
      <c r="CJ114" s="2"/>
      <c r="CK114" s="2"/>
      <c r="CL114" s="2"/>
      <c r="CM114" s="2">
        <v>0</v>
      </c>
      <c r="CN114" s="2" t="s">
        <v>6</v>
      </c>
      <c r="CO114" s="2">
        <v>0</v>
      </c>
      <c r="CP114" s="2">
        <f t="shared" si="112"/>
        <v>966</v>
      </c>
      <c r="CQ114" s="2">
        <f t="shared" si="113"/>
        <v>30.18</v>
      </c>
      <c r="CR114" s="2">
        <f t="shared" si="114"/>
        <v>0</v>
      </c>
      <c r="CS114" s="2">
        <f t="shared" si="115"/>
        <v>0</v>
      </c>
      <c r="CT114" s="2">
        <f t="shared" si="116"/>
        <v>0</v>
      </c>
      <c r="CU114" s="2">
        <f t="shared" si="117"/>
        <v>0</v>
      </c>
      <c r="CV114" s="2">
        <f t="shared" si="118"/>
        <v>0</v>
      </c>
      <c r="CW114" s="2">
        <f t="shared" si="119"/>
        <v>0</v>
      </c>
      <c r="CX114" s="2">
        <f t="shared" si="120"/>
        <v>0</v>
      </c>
      <c r="CY114" s="2">
        <f t="shared" si="121"/>
        <v>0</v>
      </c>
      <c r="CZ114" s="2">
        <f t="shared" si="122"/>
        <v>0</v>
      </c>
      <c r="DA114" s="2"/>
      <c r="DB114" s="2"/>
      <c r="DC114" s="2" t="s">
        <v>6</v>
      </c>
      <c r="DD114" s="2" t="s">
        <v>6</v>
      </c>
      <c r="DE114" s="2" t="s">
        <v>6</v>
      </c>
      <c r="DF114" s="2" t="s">
        <v>6</v>
      </c>
      <c r="DG114" s="2" t="s">
        <v>6</v>
      </c>
      <c r="DH114" s="2" t="s">
        <v>6</v>
      </c>
      <c r="DI114" s="2" t="s">
        <v>6</v>
      </c>
      <c r="DJ114" s="2" t="s">
        <v>6</v>
      </c>
      <c r="DK114" s="2" t="s">
        <v>6</v>
      </c>
      <c r="DL114" s="2" t="s">
        <v>6</v>
      </c>
      <c r="DM114" s="2" t="s">
        <v>6</v>
      </c>
      <c r="DN114" s="2">
        <v>0</v>
      </c>
      <c r="DO114" s="2">
        <v>0</v>
      </c>
      <c r="DP114" s="2">
        <v>1</v>
      </c>
      <c r="DQ114" s="2">
        <v>1</v>
      </c>
      <c r="DR114" s="2"/>
      <c r="DS114" s="2"/>
      <c r="DT114" s="2"/>
      <c r="DU114" s="2">
        <v>1010</v>
      </c>
      <c r="DV114" s="2" t="s">
        <v>79</v>
      </c>
      <c r="DW114" s="2" t="s">
        <v>79</v>
      </c>
      <c r="DX114" s="2">
        <v>1</v>
      </c>
      <c r="DY114" s="2"/>
      <c r="DZ114" s="2"/>
      <c r="EA114" s="2"/>
      <c r="EB114" s="2"/>
      <c r="EC114" s="2"/>
      <c r="ED114" s="2"/>
      <c r="EE114" s="2">
        <v>32653292</v>
      </c>
      <c r="EF114" s="2">
        <v>21</v>
      </c>
      <c r="EG114" s="2" t="s">
        <v>106</v>
      </c>
      <c r="EH114" s="2">
        <v>0</v>
      </c>
      <c r="EI114" s="2" t="s">
        <v>6</v>
      </c>
      <c r="EJ114" s="2">
        <v>2</v>
      </c>
      <c r="EK114" s="2">
        <v>500002</v>
      </c>
      <c r="EL114" s="2" t="s">
        <v>107</v>
      </c>
      <c r="EM114" s="2" t="s">
        <v>108</v>
      </c>
      <c r="EN114" s="2"/>
      <c r="EO114" s="2" t="s">
        <v>6</v>
      </c>
      <c r="EP114" s="2"/>
      <c r="EQ114" s="2">
        <v>2097152</v>
      </c>
      <c r="ER114" s="2">
        <v>110.54</v>
      </c>
      <c r="ES114" s="2">
        <v>30.18</v>
      </c>
      <c r="ET114" s="2">
        <v>0</v>
      </c>
      <c r="EU114" s="2">
        <v>0</v>
      </c>
      <c r="EV114" s="2">
        <v>0</v>
      </c>
      <c r="EW114" s="2">
        <v>0</v>
      </c>
      <c r="EX114" s="2">
        <v>0</v>
      </c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>
        <v>0</v>
      </c>
      <c r="FR114" s="2">
        <f t="shared" si="123"/>
        <v>0</v>
      </c>
      <c r="FS114" s="2">
        <v>0</v>
      </c>
      <c r="FT114" s="2"/>
      <c r="FU114" s="2"/>
      <c r="FV114" s="2"/>
      <c r="FW114" s="2"/>
      <c r="FX114" s="2">
        <v>0</v>
      </c>
      <c r="FY114" s="2">
        <v>0</v>
      </c>
      <c r="FZ114" s="2"/>
      <c r="GA114" s="2" t="s">
        <v>175</v>
      </c>
      <c r="GB114" s="2"/>
      <c r="GC114" s="2"/>
      <c r="GD114" s="2">
        <v>0</v>
      </c>
      <c r="GE114" s="2"/>
      <c r="GF114" s="2">
        <v>516502224</v>
      </c>
      <c r="GG114" s="2">
        <v>2</v>
      </c>
      <c r="GH114" s="2">
        <v>4</v>
      </c>
      <c r="GI114" s="2">
        <v>-2</v>
      </c>
      <c r="GJ114" s="2">
        <v>0</v>
      </c>
      <c r="GK114" s="2">
        <f>ROUND(R114*(R12)/100,0)</f>
        <v>0</v>
      </c>
      <c r="GL114" s="2">
        <f t="shared" si="124"/>
        <v>0</v>
      </c>
      <c r="GM114" s="2">
        <f t="shared" si="125"/>
        <v>966</v>
      </c>
      <c r="GN114" s="2">
        <f t="shared" si="126"/>
        <v>0</v>
      </c>
      <c r="GO114" s="2">
        <f t="shared" si="127"/>
        <v>966</v>
      </c>
      <c r="GP114" s="2">
        <f t="shared" si="128"/>
        <v>0</v>
      </c>
      <c r="GQ114" s="2"/>
      <c r="GR114" s="2">
        <v>0</v>
      </c>
      <c r="GS114" s="2">
        <v>2</v>
      </c>
      <c r="GT114" s="2">
        <v>0</v>
      </c>
      <c r="GU114" s="2" t="s">
        <v>6</v>
      </c>
      <c r="GV114" s="2">
        <f t="shared" si="129"/>
        <v>0</v>
      </c>
      <c r="GW114" s="2">
        <v>1</v>
      </c>
      <c r="GX114" s="2">
        <f t="shared" si="130"/>
        <v>0</v>
      </c>
      <c r="GY114" s="2"/>
      <c r="GZ114" s="2"/>
      <c r="HA114" s="2">
        <v>0</v>
      </c>
      <c r="HB114" s="2">
        <v>0</v>
      </c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>
        <v>0</v>
      </c>
      <c r="IL114" s="2"/>
      <c r="IM114" s="2"/>
      <c r="IN114" s="2"/>
      <c r="IO114" s="2"/>
      <c r="IP114" s="2"/>
      <c r="IQ114" s="2"/>
      <c r="IR114" s="2"/>
      <c r="IS114" s="2"/>
      <c r="IT114" s="2"/>
      <c r="IU114" s="2"/>
    </row>
    <row r="115" spans="1:255" x14ac:dyDescent="0.2">
      <c r="A115">
        <v>18</v>
      </c>
      <c r="B115">
        <v>1</v>
      </c>
      <c r="C115">
        <v>159</v>
      </c>
      <c r="E115" t="s">
        <v>171</v>
      </c>
      <c r="F115" t="str">
        <f>'1.Смета.или.Акт'!B75</f>
        <v>Накладная</v>
      </c>
      <c r="G115" t="str">
        <f>'1.Смета.или.Акт'!C75</f>
        <v>Зажим ответвительный с прокалыванием изоляции (СИП) Р95</v>
      </c>
      <c r="H115" t="s">
        <v>79</v>
      </c>
      <c r="I115">
        <f>I101*J115</f>
        <v>32</v>
      </c>
      <c r="J115">
        <v>32</v>
      </c>
      <c r="O115">
        <f t="shared" si="98"/>
        <v>7243</v>
      </c>
      <c r="P115">
        <f t="shared" si="99"/>
        <v>7243</v>
      </c>
      <c r="Q115">
        <f t="shared" si="100"/>
        <v>0</v>
      </c>
      <c r="R115">
        <f t="shared" si="101"/>
        <v>0</v>
      </c>
      <c r="S115">
        <f t="shared" si="102"/>
        <v>0</v>
      </c>
      <c r="T115">
        <f t="shared" si="103"/>
        <v>0</v>
      </c>
      <c r="U115">
        <f t="shared" si="104"/>
        <v>0</v>
      </c>
      <c r="V115">
        <f t="shared" si="105"/>
        <v>0</v>
      </c>
      <c r="W115">
        <f t="shared" si="106"/>
        <v>0</v>
      </c>
      <c r="X115">
        <f t="shared" si="107"/>
        <v>0</v>
      </c>
      <c r="Y115">
        <f t="shared" si="108"/>
        <v>0</v>
      </c>
      <c r="AA115">
        <v>34645224</v>
      </c>
      <c r="AB115">
        <f t="shared" si="109"/>
        <v>30.18</v>
      </c>
      <c r="AC115">
        <f t="shared" si="131"/>
        <v>30.18</v>
      </c>
      <c r="AD115">
        <f t="shared" si="132"/>
        <v>0</v>
      </c>
      <c r="AE115">
        <f t="shared" si="133"/>
        <v>0</v>
      </c>
      <c r="AF115">
        <f t="shared" si="134"/>
        <v>0</v>
      </c>
      <c r="AG115">
        <f t="shared" si="110"/>
        <v>0</v>
      </c>
      <c r="AH115">
        <f t="shared" si="135"/>
        <v>0</v>
      </c>
      <c r="AI115">
        <f t="shared" si="136"/>
        <v>0</v>
      </c>
      <c r="AJ115">
        <f t="shared" si="111"/>
        <v>0</v>
      </c>
      <c r="AK115">
        <v>30.18</v>
      </c>
      <c r="AL115" s="55">
        <f>'1.Смета.или.Акт'!F75</f>
        <v>30.18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1</v>
      </c>
      <c r="AW115">
        <v>1</v>
      </c>
      <c r="AZ115">
        <v>1</v>
      </c>
      <c r="BA115">
        <v>1</v>
      </c>
      <c r="BB115">
        <v>1</v>
      </c>
      <c r="BC115">
        <f>'1.Смета.или.Акт'!J75</f>
        <v>7.5</v>
      </c>
      <c r="BD115" t="s">
        <v>6</v>
      </c>
      <c r="BE115" t="s">
        <v>6</v>
      </c>
      <c r="BF115" t="s">
        <v>6</v>
      </c>
      <c r="BG115" t="s">
        <v>6</v>
      </c>
      <c r="BH115">
        <v>3</v>
      </c>
      <c r="BI115">
        <v>2</v>
      </c>
      <c r="BJ115" t="s">
        <v>174</v>
      </c>
      <c r="BM115">
        <v>500002</v>
      </c>
      <c r="BN115">
        <v>0</v>
      </c>
      <c r="BO115" t="s">
        <v>6</v>
      </c>
      <c r="BP115">
        <v>0</v>
      </c>
      <c r="BQ115">
        <v>21</v>
      </c>
      <c r="BR115">
        <v>0</v>
      </c>
      <c r="BS115">
        <v>1</v>
      </c>
      <c r="BT115">
        <v>1</v>
      </c>
      <c r="BU115">
        <v>1</v>
      </c>
      <c r="BV115">
        <v>1</v>
      </c>
      <c r="BW115">
        <v>1</v>
      </c>
      <c r="BX115">
        <v>1</v>
      </c>
      <c r="BY115" t="s">
        <v>6</v>
      </c>
      <c r="BZ115">
        <v>0</v>
      </c>
      <c r="CA115">
        <v>0</v>
      </c>
      <c r="CF115">
        <v>0</v>
      </c>
      <c r="CG115">
        <v>0</v>
      </c>
      <c r="CM115">
        <v>0</v>
      </c>
      <c r="CN115" t="s">
        <v>6</v>
      </c>
      <c r="CO115">
        <v>0</v>
      </c>
      <c r="CP115">
        <f t="shared" si="112"/>
        <v>7243</v>
      </c>
      <c r="CQ115">
        <f t="shared" si="113"/>
        <v>226.35</v>
      </c>
      <c r="CR115">
        <f t="shared" si="114"/>
        <v>0</v>
      </c>
      <c r="CS115">
        <f t="shared" si="115"/>
        <v>0</v>
      </c>
      <c r="CT115">
        <f t="shared" si="116"/>
        <v>0</v>
      </c>
      <c r="CU115">
        <f t="shared" si="117"/>
        <v>0</v>
      </c>
      <c r="CV115">
        <f t="shared" si="118"/>
        <v>0</v>
      </c>
      <c r="CW115">
        <f t="shared" si="119"/>
        <v>0</v>
      </c>
      <c r="CX115">
        <f t="shared" si="120"/>
        <v>0</v>
      </c>
      <c r="CY115">
        <f t="shared" si="121"/>
        <v>0</v>
      </c>
      <c r="CZ115">
        <f t="shared" si="122"/>
        <v>0</v>
      </c>
      <c r="DC115" t="s">
        <v>6</v>
      </c>
      <c r="DD115" t="s">
        <v>6</v>
      </c>
      <c r="DE115" t="s">
        <v>6</v>
      </c>
      <c r="DF115" t="s">
        <v>6</v>
      </c>
      <c r="DG115" t="s">
        <v>6</v>
      </c>
      <c r="DH115" t="s">
        <v>6</v>
      </c>
      <c r="DI115" t="s">
        <v>6</v>
      </c>
      <c r="DJ115" t="s">
        <v>6</v>
      </c>
      <c r="DK115" t="s">
        <v>6</v>
      </c>
      <c r="DL115" t="s">
        <v>6</v>
      </c>
      <c r="DM115" t="s">
        <v>6</v>
      </c>
      <c r="DN115">
        <v>0</v>
      </c>
      <c r="DO115">
        <v>0</v>
      </c>
      <c r="DP115">
        <v>1</v>
      </c>
      <c r="DQ115">
        <v>1</v>
      </c>
      <c r="DU115">
        <v>1010</v>
      </c>
      <c r="DV115" t="s">
        <v>79</v>
      </c>
      <c r="DW115" t="str">
        <f>'1.Смета.или.Акт'!D75</f>
        <v>шт.</v>
      </c>
      <c r="DX115">
        <v>1</v>
      </c>
      <c r="EE115">
        <v>32653292</v>
      </c>
      <c r="EF115">
        <v>21</v>
      </c>
      <c r="EG115" t="s">
        <v>106</v>
      </c>
      <c r="EH115">
        <v>0</v>
      </c>
      <c r="EI115" t="s">
        <v>6</v>
      </c>
      <c r="EJ115">
        <v>2</v>
      </c>
      <c r="EK115">
        <v>500002</v>
      </c>
      <c r="EL115" t="s">
        <v>107</v>
      </c>
      <c r="EM115" t="s">
        <v>108</v>
      </c>
      <c r="EO115" t="s">
        <v>6</v>
      </c>
      <c r="EQ115">
        <v>2097152</v>
      </c>
      <c r="ER115">
        <v>32.81</v>
      </c>
      <c r="ES115" s="55">
        <f>'1.Смета.или.Акт'!F75</f>
        <v>30.18</v>
      </c>
      <c r="ET115">
        <v>0</v>
      </c>
      <c r="EU115">
        <v>0</v>
      </c>
      <c r="EV115">
        <v>0</v>
      </c>
      <c r="EW115">
        <v>0</v>
      </c>
      <c r="EX115">
        <v>0</v>
      </c>
      <c r="EZ115">
        <v>5</v>
      </c>
      <c r="FC115">
        <v>0</v>
      </c>
      <c r="FD115">
        <v>18</v>
      </c>
      <c r="FF115">
        <v>226.36</v>
      </c>
      <c r="FQ115">
        <v>0</v>
      </c>
      <c r="FR115">
        <f t="shared" si="123"/>
        <v>0</v>
      </c>
      <c r="FS115">
        <v>0</v>
      </c>
      <c r="FX115">
        <v>0</v>
      </c>
      <c r="FY115">
        <v>0</v>
      </c>
      <c r="GA115" t="s">
        <v>175</v>
      </c>
      <c r="GD115">
        <v>0</v>
      </c>
      <c r="GF115">
        <v>516502224</v>
      </c>
      <c r="GG115">
        <v>2</v>
      </c>
      <c r="GH115">
        <v>3</v>
      </c>
      <c r="GI115">
        <v>4</v>
      </c>
      <c r="GJ115">
        <v>0</v>
      </c>
      <c r="GK115">
        <f>ROUND(R115*(S12)/100,0)</f>
        <v>0</v>
      </c>
      <c r="GL115">
        <f t="shared" si="124"/>
        <v>0</v>
      </c>
      <c r="GM115">
        <f t="shared" si="125"/>
        <v>7243</v>
      </c>
      <c r="GN115">
        <f t="shared" si="126"/>
        <v>0</v>
      </c>
      <c r="GO115">
        <f t="shared" si="127"/>
        <v>7243</v>
      </c>
      <c r="GP115">
        <f t="shared" si="128"/>
        <v>0</v>
      </c>
      <c r="GR115">
        <v>1</v>
      </c>
      <c r="GS115">
        <v>1</v>
      </c>
      <c r="GT115">
        <v>0</v>
      </c>
      <c r="GU115" t="s">
        <v>6</v>
      </c>
      <c r="GV115">
        <f t="shared" si="129"/>
        <v>0</v>
      </c>
      <c r="GW115">
        <v>1</v>
      </c>
      <c r="GX115">
        <f t="shared" si="130"/>
        <v>0</v>
      </c>
      <c r="HA115">
        <v>0</v>
      </c>
      <c r="HB115">
        <v>0</v>
      </c>
      <c r="IK115">
        <v>0</v>
      </c>
    </row>
    <row r="116" spans="1:255" x14ac:dyDescent="0.2">
      <c r="A116" s="2">
        <v>18</v>
      </c>
      <c r="B116" s="2">
        <v>1</v>
      </c>
      <c r="C116" s="2">
        <v>139</v>
      </c>
      <c r="D116" s="2"/>
      <c r="E116" s="2" t="s">
        <v>176</v>
      </c>
      <c r="F116" s="2" t="s">
        <v>177</v>
      </c>
      <c r="G116" s="2" t="s">
        <v>178</v>
      </c>
      <c r="H116" s="2" t="s">
        <v>79</v>
      </c>
      <c r="I116" s="2">
        <f>I100*J116</f>
        <v>6</v>
      </c>
      <c r="J116" s="2">
        <v>6</v>
      </c>
      <c r="K116" s="2"/>
      <c r="L116" s="2"/>
      <c r="M116" s="2"/>
      <c r="N116" s="2"/>
      <c r="O116" s="2">
        <f t="shared" si="98"/>
        <v>292</v>
      </c>
      <c r="P116" s="2">
        <f t="shared" si="99"/>
        <v>292</v>
      </c>
      <c r="Q116" s="2">
        <f t="shared" si="100"/>
        <v>0</v>
      </c>
      <c r="R116" s="2">
        <f t="shared" si="101"/>
        <v>0</v>
      </c>
      <c r="S116" s="2">
        <f t="shared" si="102"/>
        <v>0</v>
      </c>
      <c r="T116" s="2">
        <f t="shared" si="103"/>
        <v>0</v>
      </c>
      <c r="U116" s="2">
        <f t="shared" si="104"/>
        <v>0</v>
      </c>
      <c r="V116" s="2">
        <f t="shared" si="105"/>
        <v>0</v>
      </c>
      <c r="W116" s="2">
        <f t="shared" si="106"/>
        <v>0</v>
      </c>
      <c r="X116" s="2">
        <f t="shared" si="107"/>
        <v>0</v>
      </c>
      <c r="Y116" s="2">
        <f t="shared" si="108"/>
        <v>0</v>
      </c>
      <c r="Z116" s="2"/>
      <c r="AA116" s="2">
        <v>34645223</v>
      </c>
      <c r="AB116" s="2">
        <f t="shared" si="109"/>
        <v>48.64</v>
      </c>
      <c r="AC116" s="2">
        <f t="shared" si="131"/>
        <v>48.64</v>
      </c>
      <c r="AD116" s="2">
        <f t="shared" si="132"/>
        <v>0</v>
      </c>
      <c r="AE116" s="2">
        <f t="shared" si="133"/>
        <v>0</v>
      </c>
      <c r="AF116" s="2">
        <f t="shared" si="134"/>
        <v>0</v>
      </c>
      <c r="AG116" s="2">
        <f t="shared" si="110"/>
        <v>0</v>
      </c>
      <c r="AH116" s="2">
        <f t="shared" si="135"/>
        <v>0</v>
      </c>
      <c r="AI116" s="2">
        <f t="shared" si="136"/>
        <v>0</v>
      </c>
      <c r="AJ116" s="2">
        <f t="shared" si="111"/>
        <v>0</v>
      </c>
      <c r="AK116" s="2">
        <v>48.64</v>
      </c>
      <c r="AL116" s="2">
        <v>48.64</v>
      </c>
      <c r="AM116" s="2">
        <v>0</v>
      </c>
      <c r="AN116" s="2">
        <v>0</v>
      </c>
      <c r="AO116" s="2">
        <v>0</v>
      </c>
      <c r="AP116" s="2">
        <v>0</v>
      </c>
      <c r="AQ116" s="2">
        <v>0</v>
      </c>
      <c r="AR116" s="2">
        <v>0</v>
      </c>
      <c r="AS116" s="2">
        <v>0</v>
      </c>
      <c r="AT116" s="2">
        <v>0</v>
      </c>
      <c r="AU116" s="2">
        <v>0</v>
      </c>
      <c r="AV116" s="2">
        <v>1</v>
      </c>
      <c r="AW116" s="2">
        <v>1</v>
      </c>
      <c r="AX116" s="2"/>
      <c r="AY116" s="2"/>
      <c r="AZ116" s="2">
        <v>1</v>
      </c>
      <c r="BA116" s="2">
        <v>1</v>
      </c>
      <c r="BB116" s="2">
        <v>1</v>
      </c>
      <c r="BC116" s="2">
        <v>1</v>
      </c>
      <c r="BD116" s="2" t="s">
        <v>6</v>
      </c>
      <c r="BE116" s="2" t="s">
        <v>6</v>
      </c>
      <c r="BF116" s="2" t="s">
        <v>6</v>
      </c>
      <c r="BG116" s="2" t="s">
        <v>6</v>
      </c>
      <c r="BH116" s="2">
        <v>3</v>
      </c>
      <c r="BI116" s="2">
        <v>2</v>
      </c>
      <c r="BJ116" s="2" t="s">
        <v>179</v>
      </c>
      <c r="BK116" s="2"/>
      <c r="BL116" s="2"/>
      <c r="BM116" s="2">
        <v>500002</v>
      </c>
      <c r="BN116" s="2">
        <v>0</v>
      </c>
      <c r="BO116" s="2" t="s">
        <v>6</v>
      </c>
      <c r="BP116" s="2">
        <v>0</v>
      </c>
      <c r="BQ116" s="2">
        <v>21</v>
      </c>
      <c r="BR116" s="2">
        <v>0</v>
      </c>
      <c r="BS116" s="2">
        <v>1</v>
      </c>
      <c r="BT116" s="2">
        <v>1</v>
      </c>
      <c r="BU116" s="2">
        <v>1</v>
      </c>
      <c r="BV116" s="2">
        <v>1</v>
      </c>
      <c r="BW116" s="2">
        <v>1</v>
      </c>
      <c r="BX116" s="2">
        <v>1</v>
      </c>
      <c r="BY116" s="2" t="s">
        <v>6</v>
      </c>
      <c r="BZ116" s="2">
        <v>0</v>
      </c>
      <c r="CA116" s="2">
        <v>0</v>
      </c>
      <c r="CB116" s="2"/>
      <c r="CC116" s="2"/>
      <c r="CD116" s="2"/>
      <c r="CE116" s="2"/>
      <c r="CF116" s="2">
        <v>0</v>
      </c>
      <c r="CG116" s="2">
        <v>0</v>
      </c>
      <c r="CH116" s="2"/>
      <c r="CI116" s="2"/>
      <c r="CJ116" s="2"/>
      <c r="CK116" s="2"/>
      <c r="CL116" s="2"/>
      <c r="CM116" s="2">
        <v>0</v>
      </c>
      <c r="CN116" s="2" t="s">
        <v>6</v>
      </c>
      <c r="CO116" s="2">
        <v>0</v>
      </c>
      <c r="CP116" s="2">
        <f t="shared" si="112"/>
        <v>292</v>
      </c>
      <c r="CQ116" s="2">
        <f t="shared" si="113"/>
        <v>48.64</v>
      </c>
      <c r="CR116" s="2">
        <f t="shared" si="114"/>
        <v>0</v>
      </c>
      <c r="CS116" s="2">
        <f t="shared" si="115"/>
        <v>0</v>
      </c>
      <c r="CT116" s="2">
        <f t="shared" si="116"/>
        <v>0</v>
      </c>
      <c r="CU116" s="2">
        <f t="shared" si="117"/>
        <v>0</v>
      </c>
      <c r="CV116" s="2">
        <f t="shared" si="118"/>
        <v>0</v>
      </c>
      <c r="CW116" s="2">
        <f t="shared" si="119"/>
        <v>0</v>
      </c>
      <c r="CX116" s="2">
        <f t="shared" si="120"/>
        <v>0</v>
      </c>
      <c r="CY116" s="2">
        <f t="shared" si="121"/>
        <v>0</v>
      </c>
      <c r="CZ116" s="2">
        <f t="shared" si="122"/>
        <v>0</v>
      </c>
      <c r="DA116" s="2"/>
      <c r="DB116" s="2"/>
      <c r="DC116" s="2" t="s">
        <v>6</v>
      </c>
      <c r="DD116" s="2" t="s">
        <v>6</v>
      </c>
      <c r="DE116" s="2" t="s">
        <v>6</v>
      </c>
      <c r="DF116" s="2" t="s">
        <v>6</v>
      </c>
      <c r="DG116" s="2" t="s">
        <v>6</v>
      </c>
      <c r="DH116" s="2" t="s">
        <v>6</v>
      </c>
      <c r="DI116" s="2" t="s">
        <v>6</v>
      </c>
      <c r="DJ116" s="2" t="s">
        <v>6</v>
      </c>
      <c r="DK116" s="2" t="s">
        <v>6</v>
      </c>
      <c r="DL116" s="2" t="s">
        <v>6</v>
      </c>
      <c r="DM116" s="2" t="s">
        <v>6</v>
      </c>
      <c r="DN116" s="2">
        <v>0</v>
      </c>
      <c r="DO116" s="2">
        <v>0</v>
      </c>
      <c r="DP116" s="2">
        <v>1</v>
      </c>
      <c r="DQ116" s="2">
        <v>1</v>
      </c>
      <c r="DR116" s="2"/>
      <c r="DS116" s="2"/>
      <c r="DT116" s="2"/>
      <c r="DU116" s="2">
        <v>1010</v>
      </c>
      <c r="DV116" s="2" t="s">
        <v>79</v>
      </c>
      <c r="DW116" s="2" t="s">
        <v>79</v>
      </c>
      <c r="DX116" s="2">
        <v>1</v>
      </c>
      <c r="DY116" s="2"/>
      <c r="DZ116" s="2"/>
      <c r="EA116" s="2"/>
      <c r="EB116" s="2"/>
      <c r="EC116" s="2"/>
      <c r="ED116" s="2"/>
      <c r="EE116" s="2">
        <v>32653292</v>
      </c>
      <c r="EF116" s="2">
        <v>21</v>
      </c>
      <c r="EG116" s="2" t="s">
        <v>106</v>
      </c>
      <c r="EH116" s="2">
        <v>0</v>
      </c>
      <c r="EI116" s="2" t="s">
        <v>6</v>
      </c>
      <c r="EJ116" s="2">
        <v>2</v>
      </c>
      <c r="EK116" s="2">
        <v>500002</v>
      </c>
      <c r="EL116" s="2" t="s">
        <v>107</v>
      </c>
      <c r="EM116" s="2" t="s">
        <v>108</v>
      </c>
      <c r="EN116" s="2"/>
      <c r="EO116" s="2" t="s">
        <v>6</v>
      </c>
      <c r="EP116" s="2"/>
      <c r="EQ116" s="2">
        <v>2097152</v>
      </c>
      <c r="ER116" s="2">
        <v>20.68</v>
      </c>
      <c r="ES116" s="2">
        <v>48.64</v>
      </c>
      <c r="ET116" s="2">
        <v>0</v>
      </c>
      <c r="EU116" s="2">
        <v>0</v>
      </c>
      <c r="EV116" s="2">
        <v>0</v>
      </c>
      <c r="EW116" s="2">
        <v>0</v>
      </c>
      <c r="EX116" s="2">
        <v>0</v>
      </c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>
        <v>0</v>
      </c>
      <c r="FR116" s="2">
        <f t="shared" si="123"/>
        <v>0</v>
      </c>
      <c r="FS116" s="2">
        <v>0</v>
      </c>
      <c r="FT116" s="2"/>
      <c r="FU116" s="2"/>
      <c r="FV116" s="2"/>
      <c r="FW116" s="2"/>
      <c r="FX116" s="2">
        <v>0</v>
      </c>
      <c r="FY116" s="2">
        <v>0</v>
      </c>
      <c r="FZ116" s="2"/>
      <c r="GA116" s="2" t="s">
        <v>180</v>
      </c>
      <c r="GB116" s="2"/>
      <c r="GC116" s="2"/>
      <c r="GD116" s="2">
        <v>0</v>
      </c>
      <c r="GE116" s="2"/>
      <c r="GF116" s="2">
        <v>-1266922102</v>
      </c>
      <c r="GG116" s="2">
        <v>2</v>
      </c>
      <c r="GH116" s="2">
        <v>4</v>
      </c>
      <c r="GI116" s="2">
        <v>-2</v>
      </c>
      <c r="GJ116" s="2">
        <v>0</v>
      </c>
      <c r="GK116" s="2">
        <f>ROUND(R116*(R12)/100,0)</f>
        <v>0</v>
      </c>
      <c r="GL116" s="2">
        <f t="shared" si="124"/>
        <v>0</v>
      </c>
      <c r="GM116" s="2">
        <f t="shared" si="125"/>
        <v>292</v>
      </c>
      <c r="GN116" s="2">
        <f t="shared" si="126"/>
        <v>0</v>
      </c>
      <c r="GO116" s="2">
        <f t="shared" si="127"/>
        <v>292</v>
      </c>
      <c r="GP116" s="2">
        <f t="shared" si="128"/>
        <v>0</v>
      </c>
      <c r="GQ116" s="2"/>
      <c r="GR116" s="2">
        <v>0</v>
      </c>
      <c r="GS116" s="2">
        <v>2</v>
      </c>
      <c r="GT116" s="2">
        <v>0</v>
      </c>
      <c r="GU116" s="2" t="s">
        <v>6</v>
      </c>
      <c r="GV116" s="2">
        <f t="shared" si="129"/>
        <v>0</v>
      </c>
      <c r="GW116" s="2">
        <v>1</v>
      </c>
      <c r="GX116" s="2">
        <f t="shared" si="130"/>
        <v>0</v>
      </c>
      <c r="GY116" s="2"/>
      <c r="GZ116" s="2"/>
      <c r="HA116" s="2">
        <v>0</v>
      </c>
      <c r="HB116" s="2">
        <v>0</v>
      </c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>
        <v>0</v>
      </c>
      <c r="IL116" s="2"/>
      <c r="IM116" s="2"/>
      <c r="IN116" s="2"/>
      <c r="IO116" s="2"/>
      <c r="IP116" s="2"/>
      <c r="IQ116" s="2"/>
      <c r="IR116" s="2"/>
      <c r="IS116" s="2"/>
      <c r="IT116" s="2"/>
      <c r="IU116" s="2"/>
    </row>
    <row r="117" spans="1:255" x14ac:dyDescent="0.2">
      <c r="A117">
        <v>18</v>
      </c>
      <c r="B117">
        <v>1</v>
      </c>
      <c r="C117">
        <v>160</v>
      </c>
      <c r="E117" t="s">
        <v>176</v>
      </c>
      <c r="F117" t="str">
        <f>'1.Смета.или.Акт'!B77</f>
        <v>Накладная</v>
      </c>
      <c r="G117" t="str">
        <f>'1.Смета.или.Акт'!C77</f>
        <v>Зажим MJPT 54,6</v>
      </c>
      <c r="H117" t="s">
        <v>79</v>
      </c>
      <c r="I117">
        <f>I101*J117</f>
        <v>6</v>
      </c>
      <c r="J117">
        <v>6</v>
      </c>
      <c r="O117">
        <f t="shared" si="98"/>
        <v>2189</v>
      </c>
      <c r="P117">
        <f t="shared" si="99"/>
        <v>2189</v>
      </c>
      <c r="Q117">
        <f t="shared" si="100"/>
        <v>0</v>
      </c>
      <c r="R117">
        <f t="shared" si="101"/>
        <v>0</v>
      </c>
      <c r="S117">
        <f t="shared" si="102"/>
        <v>0</v>
      </c>
      <c r="T117">
        <f t="shared" si="103"/>
        <v>0</v>
      </c>
      <c r="U117">
        <f t="shared" si="104"/>
        <v>0</v>
      </c>
      <c r="V117">
        <f t="shared" si="105"/>
        <v>0</v>
      </c>
      <c r="W117">
        <f t="shared" si="106"/>
        <v>0</v>
      </c>
      <c r="X117">
        <f t="shared" si="107"/>
        <v>0</v>
      </c>
      <c r="Y117">
        <f t="shared" si="108"/>
        <v>0</v>
      </c>
      <c r="AA117">
        <v>34645224</v>
      </c>
      <c r="AB117">
        <f t="shared" si="109"/>
        <v>48.64</v>
      </c>
      <c r="AC117">
        <f t="shared" si="131"/>
        <v>48.64</v>
      </c>
      <c r="AD117">
        <f t="shared" si="132"/>
        <v>0</v>
      </c>
      <c r="AE117">
        <f t="shared" si="133"/>
        <v>0</v>
      </c>
      <c r="AF117">
        <f t="shared" si="134"/>
        <v>0</v>
      </c>
      <c r="AG117">
        <f t="shared" si="110"/>
        <v>0</v>
      </c>
      <c r="AH117">
        <f t="shared" si="135"/>
        <v>0</v>
      </c>
      <c r="AI117">
        <f t="shared" si="136"/>
        <v>0</v>
      </c>
      <c r="AJ117">
        <f t="shared" si="111"/>
        <v>0</v>
      </c>
      <c r="AK117">
        <v>48.64</v>
      </c>
      <c r="AL117" s="55">
        <f>'1.Смета.или.Акт'!F77</f>
        <v>48.64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1</v>
      </c>
      <c r="AW117">
        <v>1</v>
      </c>
      <c r="AZ117">
        <v>1</v>
      </c>
      <c r="BA117">
        <v>1</v>
      </c>
      <c r="BB117">
        <v>1</v>
      </c>
      <c r="BC117">
        <f>'1.Смета.или.Акт'!J77</f>
        <v>7.5</v>
      </c>
      <c r="BD117" t="s">
        <v>6</v>
      </c>
      <c r="BE117" t="s">
        <v>6</v>
      </c>
      <c r="BF117" t="s">
        <v>6</v>
      </c>
      <c r="BG117" t="s">
        <v>6</v>
      </c>
      <c r="BH117">
        <v>3</v>
      </c>
      <c r="BI117">
        <v>2</v>
      </c>
      <c r="BJ117" t="s">
        <v>179</v>
      </c>
      <c r="BM117">
        <v>500002</v>
      </c>
      <c r="BN117">
        <v>0</v>
      </c>
      <c r="BO117" t="s">
        <v>6</v>
      </c>
      <c r="BP117">
        <v>0</v>
      </c>
      <c r="BQ117">
        <v>21</v>
      </c>
      <c r="BR117">
        <v>0</v>
      </c>
      <c r="BS117">
        <v>1</v>
      </c>
      <c r="BT117">
        <v>1</v>
      </c>
      <c r="BU117">
        <v>1</v>
      </c>
      <c r="BV117">
        <v>1</v>
      </c>
      <c r="BW117">
        <v>1</v>
      </c>
      <c r="BX117">
        <v>1</v>
      </c>
      <c r="BY117" t="s">
        <v>6</v>
      </c>
      <c r="BZ117">
        <v>0</v>
      </c>
      <c r="CA117">
        <v>0</v>
      </c>
      <c r="CF117">
        <v>0</v>
      </c>
      <c r="CG117">
        <v>0</v>
      </c>
      <c r="CM117">
        <v>0</v>
      </c>
      <c r="CN117" t="s">
        <v>6</v>
      </c>
      <c r="CO117">
        <v>0</v>
      </c>
      <c r="CP117">
        <f t="shared" si="112"/>
        <v>2189</v>
      </c>
      <c r="CQ117">
        <f t="shared" si="113"/>
        <v>364.8</v>
      </c>
      <c r="CR117">
        <f t="shared" si="114"/>
        <v>0</v>
      </c>
      <c r="CS117">
        <f t="shared" si="115"/>
        <v>0</v>
      </c>
      <c r="CT117">
        <f t="shared" si="116"/>
        <v>0</v>
      </c>
      <c r="CU117">
        <f t="shared" si="117"/>
        <v>0</v>
      </c>
      <c r="CV117">
        <f t="shared" si="118"/>
        <v>0</v>
      </c>
      <c r="CW117">
        <f t="shared" si="119"/>
        <v>0</v>
      </c>
      <c r="CX117">
        <f t="shared" si="120"/>
        <v>0</v>
      </c>
      <c r="CY117">
        <f t="shared" si="121"/>
        <v>0</v>
      </c>
      <c r="CZ117">
        <f t="shared" si="122"/>
        <v>0</v>
      </c>
      <c r="DC117" t="s">
        <v>6</v>
      </c>
      <c r="DD117" t="s">
        <v>6</v>
      </c>
      <c r="DE117" t="s">
        <v>6</v>
      </c>
      <c r="DF117" t="s">
        <v>6</v>
      </c>
      <c r="DG117" t="s">
        <v>6</v>
      </c>
      <c r="DH117" t="s">
        <v>6</v>
      </c>
      <c r="DI117" t="s">
        <v>6</v>
      </c>
      <c r="DJ117" t="s">
        <v>6</v>
      </c>
      <c r="DK117" t="s">
        <v>6</v>
      </c>
      <c r="DL117" t="s">
        <v>6</v>
      </c>
      <c r="DM117" t="s">
        <v>6</v>
      </c>
      <c r="DN117">
        <v>0</v>
      </c>
      <c r="DO117">
        <v>0</v>
      </c>
      <c r="DP117">
        <v>1</v>
      </c>
      <c r="DQ117">
        <v>1</v>
      </c>
      <c r="DU117">
        <v>1010</v>
      </c>
      <c r="DV117" t="s">
        <v>79</v>
      </c>
      <c r="DW117" t="str">
        <f>'1.Смета.или.Акт'!D77</f>
        <v>шт.</v>
      </c>
      <c r="DX117">
        <v>1</v>
      </c>
      <c r="EE117">
        <v>32653292</v>
      </c>
      <c r="EF117">
        <v>21</v>
      </c>
      <c r="EG117" t="s">
        <v>106</v>
      </c>
      <c r="EH117">
        <v>0</v>
      </c>
      <c r="EI117" t="s">
        <v>6</v>
      </c>
      <c r="EJ117">
        <v>2</v>
      </c>
      <c r="EK117">
        <v>500002</v>
      </c>
      <c r="EL117" t="s">
        <v>107</v>
      </c>
      <c r="EM117" t="s">
        <v>108</v>
      </c>
      <c r="EO117" t="s">
        <v>6</v>
      </c>
      <c r="EQ117">
        <v>2097152</v>
      </c>
      <c r="ER117">
        <v>52.87</v>
      </c>
      <c r="ES117" s="55">
        <f>'1.Смета.или.Акт'!F77</f>
        <v>48.64</v>
      </c>
      <c r="ET117">
        <v>0</v>
      </c>
      <c r="EU117">
        <v>0</v>
      </c>
      <c r="EV117">
        <v>0</v>
      </c>
      <c r="EW117">
        <v>0</v>
      </c>
      <c r="EX117">
        <v>0</v>
      </c>
      <c r="EZ117">
        <v>5</v>
      </c>
      <c r="FC117">
        <v>0</v>
      </c>
      <c r="FD117">
        <v>18</v>
      </c>
      <c r="FF117">
        <v>364.8</v>
      </c>
      <c r="FQ117">
        <v>0</v>
      </c>
      <c r="FR117">
        <f t="shared" si="123"/>
        <v>0</v>
      </c>
      <c r="FS117">
        <v>0</v>
      </c>
      <c r="FX117">
        <v>0</v>
      </c>
      <c r="FY117">
        <v>0</v>
      </c>
      <c r="GA117" t="s">
        <v>180</v>
      </c>
      <c r="GD117">
        <v>0</v>
      </c>
      <c r="GF117">
        <v>-1266922102</v>
      </c>
      <c r="GG117">
        <v>2</v>
      </c>
      <c r="GH117">
        <v>3</v>
      </c>
      <c r="GI117">
        <v>4</v>
      </c>
      <c r="GJ117">
        <v>0</v>
      </c>
      <c r="GK117">
        <f>ROUND(R117*(S12)/100,0)</f>
        <v>0</v>
      </c>
      <c r="GL117">
        <f t="shared" si="124"/>
        <v>0</v>
      </c>
      <c r="GM117">
        <f t="shared" si="125"/>
        <v>2189</v>
      </c>
      <c r="GN117">
        <f t="shared" si="126"/>
        <v>0</v>
      </c>
      <c r="GO117">
        <f t="shared" si="127"/>
        <v>2189</v>
      </c>
      <c r="GP117">
        <f t="shared" si="128"/>
        <v>0</v>
      </c>
      <c r="GR117">
        <v>1</v>
      </c>
      <c r="GS117">
        <v>1</v>
      </c>
      <c r="GT117">
        <v>0</v>
      </c>
      <c r="GU117" t="s">
        <v>6</v>
      </c>
      <c r="GV117">
        <f t="shared" si="129"/>
        <v>0</v>
      </c>
      <c r="GW117">
        <v>1</v>
      </c>
      <c r="GX117">
        <f t="shared" si="130"/>
        <v>0</v>
      </c>
      <c r="HA117">
        <v>0</v>
      </c>
      <c r="HB117">
        <v>0</v>
      </c>
      <c r="IK117">
        <v>0</v>
      </c>
    </row>
    <row r="118" spans="1:255" x14ac:dyDescent="0.2">
      <c r="A118" s="2">
        <v>18</v>
      </c>
      <c r="B118" s="2">
        <v>1</v>
      </c>
      <c r="C118" s="2">
        <v>140</v>
      </c>
      <c r="D118" s="2"/>
      <c r="E118" s="2" t="s">
        <v>181</v>
      </c>
      <c r="F118" s="2" t="s">
        <v>182</v>
      </c>
      <c r="G118" s="2" t="s">
        <v>183</v>
      </c>
      <c r="H118" s="2" t="s">
        <v>184</v>
      </c>
      <c r="I118" s="2">
        <f>I100*J118</f>
        <v>1000</v>
      </c>
      <c r="J118" s="2">
        <v>1000</v>
      </c>
      <c r="K118" s="2"/>
      <c r="L118" s="2"/>
      <c r="M118" s="2"/>
      <c r="N118" s="2"/>
      <c r="O118" s="2">
        <f t="shared" si="98"/>
        <v>21110</v>
      </c>
      <c r="P118" s="2">
        <f t="shared" si="99"/>
        <v>21110</v>
      </c>
      <c r="Q118" s="2">
        <f t="shared" si="100"/>
        <v>0</v>
      </c>
      <c r="R118" s="2">
        <f t="shared" si="101"/>
        <v>0</v>
      </c>
      <c r="S118" s="2">
        <f t="shared" si="102"/>
        <v>0</v>
      </c>
      <c r="T118" s="2">
        <f t="shared" si="103"/>
        <v>0</v>
      </c>
      <c r="U118" s="2">
        <f t="shared" si="104"/>
        <v>0</v>
      </c>
      <c r="V118" s="2">
        <f t="shared" si="105"/>
        <v>0</v>
      </c>
      <c r="W118" s="2">
        <f t="shared" si="106"/>
        <v>0</v>
      </c>
      <c r="X118" s="2">
        <f t="shared" si="107"/>
        <v>0</v>
      </c>
      <c r="Y118" s="2">
        <f t="shared" si="108"/>
        <v>0</v>
      </c>
      <c r="Z118" s="2"/>
      <c r="AA118" s="2">
        <v>34645223</v>
      </c>
      <c r="AB118" s="2">
        <f t="shared" si="109"/>
        <v>21.11</v>
      </c>
      <c r="AC118" s="2">
        <f t="shared" si="131"/>
        <v>21.11</v>
      </c>
      <c r="AD118" s="2">
        <f t="shared" si="132"/>
        <v>0</v>
      </c>
      <c r="AE118" s="2">
        <f t="shared" si="133"/>
        <v>0</v>
      </c>
      <c r="AF118" s="2">
        <f t="shared" si="134"/>
        <v>0</v>
      </c>
      <c r="AG118" s="2">
        <f t="shared" si="110"/>
        <v>0</v>
      </c>
      <c r="AH118" s="2">
        <f t="shared" si="135"/>
        <v>0</v>
      </c>
      <c r="AI118" s="2">
        <f t="shared" si="136"/>
        <v>0</v>
      </c>
      <c r="AJ118" s="2">
        <f t="shared" si="111"/>
        <v>0</v>
      </c>
      <c r="AK118" s="2">
        <v>21.11</v>
      </c>
      <c r="AL118" s="2">
        <v>21.11</v>
      </c>
      <c r="AM118" s="2">
        <v>0</v>
      </c>
      <c r="AN118" s="2">
        <v>0</v>
      </c>
      <c r="AO118" s="2">
        <v>0</v>
      </c>
      <c r="AP118" s="2">
        <v>0</v>
      </c>
      <c r="AQ118" s="2">
        <v>0</v>
      </c>
      <c r="AR118" s="2">
        <v>0</v>
      </c>
      <c r="AS118" s="2">
        <v>0</v>
      </c>
      <c r="AT118" s="2">
        <v>106</v>
      </c>
      <c r="AU118" s="2">
        <v>65</v>
      </c>
      <c r="AV118" s="2">
        <v>1</v>
      </c>
      <c r="AW118" s="2">
        <v>1</v>
      </c>
      <c r="AX118" s="2"/>
      <c r="AY118" s="2"/>
      <c r="AZ118" s="2">
        <v>1</v>
      </c>
      <c r="BA118" s="2">
        <v>1</v>
      </c>
      <c r="BB118" s="2">
        <v>1</v>
      </c>
      <c r="BC118" s="2">
        <v>1</v>
      </c>
      <c r="BD118" s="2" t="s">
        <v>6</v>
      </c>
      <c r="BE118" s="2" t="s">
        <v>6</v>
      </c>
      <c r="BF118" s="2" t="s">
        <v>6</v>
      </c>
      <c r="BG118" s="2" t="s">
        <v>6</v>
      </c>
      <c r="BH118" s="2">
        <v>3</v>
      </c>
      <c r="BI118" s="2">
        <v>1</v>
      </c>
      <c r="BJ118" s="2" t="s">
        <v>6</v>
      </c>
      <c r="BK118" s="2"/>
      <c r="BL118" s="2"/>
      <c r="BM118" s="2">
        <v>0</v>
      </c>
      <c r="BN118" s="2">
        <v>0</v>
      </c>
      <c r="BO118" s="2" t="s">
        <v>6</v>
      </c>
      <c r="BP118" s="2">
        <v>0</v>
      </c>
      <c r="BQ118" s="2">
        <v>20</v>
      </c>
      <c r="BR118" s="2">
        <v>0</v>
      </c>
      <c r="BS118" s="2">
        <v>1</v>
      </c>
      <c r="BT118" s="2">
        <v>1</v>
      </c>
      <c r="BU118" s="2">
        <v>1</v>
      </c>
      <c r="BV118" s="2">
        <v>1</v>
      </c>
      <c r="BW118" s="2">
        <v>1</v>
      </c>
      <c r="BX118" s="2">
        <v>1</v>
      </c>
      <c r="BY118" s="2" t="s">
        <v>6</v>
      </c>
      <c r="BZ118" s="2">
        <v>106</v>
      </c>
      <c r="CA118" s="2">
        <v>65</v>
      </c>
      <c r="CB118" s="2"/>
      <c r="CC118" s="2"/>
      <c r="CD118" s="2"/>
      <c r="CE118" s="2"/>
      <c r="CF118" s="2">
        <v>0</v>
      </c>
      <c r="CG118" s="2">
        <v>0</v>
      </c>
      <c r="CH118" s="2"/>
      <c r="CI118" s="2"/>
      <c r="CJ118" s="2"/>
      <c r="CK118" s="2"/>
      <c r="CL118" s="2"/>
      <c r="CM118" s="2">
        <v>0</v>
      </c>
      <c r="CN118" s="2" t="s">
        <v>6</v>
      </c>
      <c r="CO118" s="2">
        <v>0</v>
      </c>
      <c r="CP118" s="2">
        <f t="shared" si="112"/>
        <v>21110</v>
      </c>
      <c r="CQ118" s="2">
        <f t="shared" si="113"/>
        <v>21.11</v>
      </c>
      <c r="CR118" s="2">
        <f t="shared" si="114"/>
        <v>0</v>
      </c>
      <c r="CS118" s="2">
        <f t="shared" si="115"/>
        <v>0</v>
      </c>
      <c r="CT118" s="2">
        <f t="shared" si="116"/>
        <v>0</v>
      </c>
      <c r="CU118" s="2">
        <f t="shared" si="117"/>
        <v>0</v>
      </c>
      <c r="CV118" s="2">
        <f t="shared" si="118"/>
        <v>0</v>
      </c>
      <c r="CW118" s="2">
        <f t="shared" si="119"/>
        <v>0</v>
      </c>
      <c r="CX118" s="2">
        <f t="shared" si="120"/>
        <v>0</v>
      </c>
      <c r="CY118" s="2">
        <f t="shared" si="121"/>
        <v>0</v>
      </c>
      <c r="CZ118" s="2">
        <f t="shared" si="122"/>
        <v>0</v>
      </c>
      <c r="DA118" s="2"/>
      <c r="DB118" s="2"/>
      <c r="DC118" s="2" t="s">
        <v>6</v>
      </c>
      <c r="DD118" s="2" t="s">
        <v>6</v>
      </c>
      <c r="DE118" s="2" t="s">
        <v>6</v>
      </c>
      <c r="DF118" s="2" t="s">
        <v>6</v>
      </c>
      <c r="DG118" s="2" t="s">
        <v>6</v>
      </c>
      <c r="DH118" s="2" t="s">
        <v>6</v>
      </c>
      <c r="DI118" s="2" t="s">
        <v>6</v>
      </c>
      <c r="DJ118" s="2" t="s">
        <v>6</v>
      </c>
      <c r="DK118" s="2" t="s">
        <v>6</v>
      </c>
      <c r="DL118" s="2" t="s">
        <v>6</v>
      </c>
      <c r="DM118" s="2" t="s">
        <v>6</v>
      </c>
      <c r="DN118" s="2">
        <v>0</v>
      </c>
      <c r="DO118" s="2">
        <v>0</v>
      </c>
      <c r="DP118" s="2">
        <v>1</v>
      </c>
      <c r="DQ118" s="2">
        <v>1</v>
      </c>
      <c r="DR118" s="2"/>
      <c r="DS118" s="2"/>
      <c r="DT118" s="2"/>
      <c r="DU118" s="2">
        <v>1003</v>
      </c>
      <c r="DV118" s="2" t="s">
        <v>184</v>
      </c>
      <c r="DW118" s="2" t="s">
        <v>184</v>
      </c>
      <c r="DX118" s="2">
        <v>1</v>
      </c>
      <c r="DY118" s="2"/>
      <c r="DZ118" s="2"/>
      <c r="EA118" s="2"/>
      <c r="EB118" s="2"/>
      <c r="EC118" s="2"/>
      <c r="ED118" s="2"/>
      <c r="EE118" s="2">
        <v>32653299</v>
      </c>
      <c r="EF118" s="2">
        <v>20</v>
      </c>
      <c r="EG118" s="2" t="s">
        <v>60</v>
      </c>
      <c r="EH118" s="2">
        <v>0</v>
      </c>
      <c r="EI118" s="2" t="s">
        <v>6</v>
      </c>
      <c r="EJ118" s="2">
        <v>1</v>
      </c>
      <c r="EK118" s="2">
        <v>0</v>
      </c>
      <c r="EL118" s="2" t="s">
        <v>85</v>
      </c>
      <c r="EM118" s="2" t="s">
        <v>86</v>
      </c>
      <c r="EN118" s="2"/>
      <c r="EO118" s="2" t="s">
        <v>6</v>
      </c>
      <c r="EP118" s="2"/>
      <c r="EQ118" s="2">
        <v>2097152</v>
      </c>
      <c r="ER118" s="2">
        <v>0</v>
      </c>
      <c r="ES118" s="2">
        <v>21.11</v>
      </c>
      <c r="ET118" s="2">
        <v>0</v>
      </c>
      <c r="EU118" s="2">
        <v>0</v>
      </c>
      <c r="EV118" s="2">
        <v>0</v>
      </c>
      <c r="EW118" s="2">
        <v>0</v>
      </c>
      <c r="EX118" s="2">
        <v>0</v>
      </c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>
        <v>0</v>
      </c>
      <c r="FR118" s="2">
        <f t="shared" si="123"/>
        <v>0</v>
      </c>
      <c r="FS118" s="2">
        <v>0</v>
      </c>
      <c r="FT118" s="2"/>
      <c r="FU118" s="2"/>
      <c r="FV118" s="2"/>
      <c r="FW118" s="2"/>
      <c r="FX118" s="2">
        <v>106</v>
      </c>
      <c r="FY118" s="2">
        <v>65</v>
      </c>
      <c r="FZ118" s="2"/>
      <c r="GA118" s="2" t="s">
        <v>185</v>
      </c>
      <c r="GB118" s="2"/>
      <c r="GC118" s="2"/>
      <c r="GD118" s="2">
        <v>0</v>
      </c>
      <c r="GE118" s="2"/>
      <c r="GF118" s="2">
        <v>1932744330</v>
      </c>
      <c r="GG118" s="2">
        <v>2</v>
      </c>
      <c r="GH118" s="2">
        <v>4</v>
      </c>
      <c r="GI118" s="2">
        <v>-2</v>
      </c>
      <c r="GJ118" s="2">
        <v>0</v>
      </c>
      <c r="GK118" s="2">
        <f>ROUND(R118*(R12)/100,0)</f>
        <v>0</v>
      </c>
      <c r="GL118" s="2">
        <f t="shared" si="124"/>
        <v>0</v>
      </c>
      <c r="GM118" s="2">
        <f t="shared" si="125"/>
        <v>21110</v>
      </c>
      <c r="GN118" s="2">
        <f t="shared" si="126"/>
        <v>21110</v>
      </c>
      <c r="GO118" s="2">
        <f t="shared" si="127"/>
        <v>0</v>
      </c>
      <c r="GP118" s="2">
        <f t="shared" si="128"/>
        <v>0</v>
      </c>
      <c r="GQ118" s="2"/>
      <c r="GR118" s="2">
        <v>0</v>
      </c>
      <c r="GS118" s="2">
        <v>2</v>
      </c>
      <c r="GT118" s="2">
        <v>0</v>
      </c>
      <c r="GU118" s="2" t="s">
        <v>6</v>
      </c>
      <c r="GV118" s="2">
        <f t="shared" si="129"/>
        <v>0</v>
      </c>
      <c r="GW118" s="2">
        <v>1</v>
      </c>
      <c r="GX118" s="2">
        <f t="shared" si="130"/>
        <v>0</v>
      </c>
      <c r="GY118" s="2"/>
      <c r="GZ118" s="2"/>
      <c r="HA118" s="2">
        <v>0</v>
      </c>
      <c r="HB118" s="2">
        <v>0</v>
      </c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>
        <v>0</v>
      </c>
      <c r="IL118" s="2"/>
      <c r="IM118" s="2"/>
      <c r="IN118" s="2"/>
      <c r="IO118" s="2"/>
      <c r="IP118" s="2"/>
      <c r="IQ118" s="2"/>
      <c r="IR118" s="2"/>
      <c r="IS118" s="2"/>
      <c r="IT118" s="2"/>
      <c r="IU118" s="2"/>
    </row>
    <row r="119" spans="1:255" x14ac:dyDescent="0.2">
      <c r="A119">
        <v>18</v>
      </c>
      <c r="B119">
        <v>1</v>
      </c>
      <c r="C119">
        <v>161</v>
      </c>
      <c r="E119" t="s">
        <v>181</v>
      </c>
      <c r="F119" t="str">
        <f>'1.Смета.или.Акт'!B79</f>
        <v>Накладная</v>
      </c>
      <c r="G119" t="str">
        <f>'1.Смета.или.Акт'!C79</f>
        <v>Провода самонесущие изолированные СИП 2 3х50+54,6</v>
      </c>
      <c r="H119" t="s">
        <v>184</v>
      </c>
      <c r="I119">
        <f>I101*J119</f>
        <v>1000</v>
      </c>
      <c r="J119">
        <v>1000</v>
      </c>
      <c r="O119">
        <f t="shared" si="98"/>
        <v>158325</v>
      </c>
      <c r="P119">
        <f t="shared" si="99"/>
        <v>158325</v>
      </c>
      <c r="Q119">
        <f t="shared" si="100"/>
        <v>0</v>
      </c>
      <c r="R119">
        <f t="shared" si="101"/>
        <v>0</v>
      </c>
      <c r="S119">
        <f t="shared" si="102"/>
        <v>0</v>
      </c>
      <c r="T119">
        <f t="shared" si="103"/>
        <v>0</v>
      </c>
      <c r="U119">
        <f t="shared" si="104"/>
        <v>0</v>
      </c>
      <c r="V119">
        <f t="shared" si="105"/>
        <v>0</v>
      </c>
      <c r="W119">
        <f t="shared" si="106"/>
        <v>0</v>
      </c>
      <c r="X119">
        <f t="shared" si="107"/>
        <v>0</v>
      </c>
      <c r="Y119">
        <f t="shared" si="108"/>
        <v>0</v>
      </c>
      <c r="AA119">
        <v>34645224</v>
      </c>
      <c r="AB119">
        <f t="shared" si="109"/>
        <v>21.11</v>
      </c>
      <c r="AC119">
        <f t="shared" si="131"/>
        <v>21.11</v>
      </c>
      <c r="AD119">
        <f t="shared" si="132"/>
        <v>0</v>
      </c>
      <c r="AE119">
        <f t="shared" si="133"/>
        <v>0</v>
      </c>
      <c r="AF119">
        <f t="shared" si="134"/>
        <v>0</v>
      </c>
      <c r="AG119">
        <f t="shared" si="110"/>
        <v>0</v>
      </c>
      <c r="AH119">
        <f t="shared" si="135"/>
        <v>0</v>
      </c>
      <c r="AI119">
        <f t="shared" si="136"/>
        <v>0</v>
      </c>
      <c r="AJ119">
        <f t="shared" si="111"/>
        <v>0</v>
      </c>
      <c r="AK119">
        <v>21.11</v>
      </c>
      <c r="AL119" s="55">
        <f>'1.Смета.или.Акт'!F79</f>
        <v>21.11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90</v>
      </c>
      <c r="AU119">
        <v>52</v>
      </c>
      <c r="AV119">
        <v>1</v>
      </c>
      <c r="AW119">
        <v>1</v>
      </c>
      <c r="AZ119">
        <v>1</v>
      </c>
      <c r="BA119">
        <v>1</v>
      </c>
      <c r="BB119">
        <v>1</v>
      </c>
      <c r="BC119">
        <f>'1.Смета.или.Акт'!J79</f>
        <v>7.5</v>
      </c>
      <c r="BD119" t="s">
        <v>6</v>
      </c>
      <c r="BE119" t="s">
        <v>6</v>
      </c>
      <c r="BF119" t="s">
        <v>6</v>
      </c>
      <c r="BG119" t="s">
        <v>6</v>
      </c>
      <c r="BH119">
        <v>3</v>
      </c>
      <c r="BI119">
        <v>1</v>
      </c>
      <c r="BJ119" t="s">
        <v>6</v>
      </c>
      <c r="BM119">
        <v>0</v>
      </c>
      <c r="BN119">
        <v>0</v>
      </c>
      <c r="BO119" t="s">
        <v>6</v>
      </c>
      <c r="BP119">
        <v>0</v>
      </c>
      <c r="BQ119">
        <v>20</v>
      </c>
      <c r="BR119">
        <v>0</v>
      </c>
      <c r="BS119">
        <v>1</v>
      </c>
      <c r="BT119">
        <v>1</v>
      </c>
      <c r="BU119">
        <v>1</v>
      </c>
      <c r="BV119">
        <v>1</v>
      </c>
      <c r="BW119">
        <v>1</v>
      </c>
      <c r="BX119">
        <v>1</v>
      </c>
      <c r="BY119" t="s">
        <v>6</v>
      </c>
      <c r="BZ119">
        <v>106</v>
      </c>
      <c r="CA119">
        <v>65</v>
      </c>
      <c r="CF119">
        <v>0</v>
      </c>
      <c r="CG119">
        <v>0</v>
      </c>
      <c r="CM119">
        <v>0</v>
      </c>
      <c r="CN119" t="s">
        <v>6</v>
      </c>
      <c r="CO119">
        <v>0</v>
      </c>
      <c r="CP119">
        <f t="shared" si="112"/>
        <v>158325</v>
      </c>
      <c r="CQ119">
        <f t="shared" si="113"/>
        <v>158.32499999999999</v>
      </c>
      <c r="CR119">
        <f t="shared" si="114"/>
        <v>0</v>
      </c>
      <c r="CS119">
        <f t="shared" si="115"/>
        <v>0</v>
      </c>
      <c r="CT119">
        <f t="shared" si="116"/>
        <v>0</v>
      </c>
      <c r="CU119">
        <f t="shared" si="117"/>
        <v>0</v>
      </c>
      <c r="CV119">
        <f t="shared" si="118"/>
        <v>0</v>
      </c>
      <c r="CW119">
        <f t="shared" si="119"/>
        <v>0</v>
      </c>
      <c r="CX119">
        <f t="shared" si="120"/>
        <v>0</v>
      </c>
      <c r="CY119">
        <f t="shared" si="121"/>
        <v>0</v>
      </c>
      <c r="CZ119">
        <f t="shared" si="122"/>
        <v>0</v>
      </c>
      <c r="DC119" t="s">
        <v>6</v>
      </c>
      <c r="DD119" t="s">
        <v>6</v>
      </c>
      <c r="DE119" t="s">
        <v>6</v>
      </c>
      <c r="DF119" t="s">
        <v>6</v>
      </c>
      <c r="DG119" t="s">
        <v>6</v>
      </c>
      <c r="DH119" t="s">
        <v>6</v>
      </c>
      <c r="DI119" t="s">
        <v>6</v>
      </c>
      <c r="DJ119" t="s">
        <v>6</v>
      </c>
      <c r="DK119" t="s">
        <v>6</v>
      </c>
      <c r="DL119" t="s">
        <v>6</v>
      </c>
      <c r="DM119" t="s">
        <v>6</v>
      </c>
      <c r="DN119">
        <v>0</v>
      </c>
      <c r="DO119">
        <v>0</v>
      </c>
      <c r="DP119">
        <v>1</v>
      </c>
      <c r="DQ119">
        <v>1</v>
      </c>
      <c r="DU119">
        <v>1003</v>
      </c>
      <c r="DV119" t="s">
        <v>184</v>
      </c>
      <c r="DW119" t="str">
        <f>'1.Смета.или.Акт'!D79</f>
        <v>м</v>
      </c>
      <c r="DX119">
        <v>1</v>
      </c>
      <c r="EE119">
        <v>32653299</v>
      </c>
      <c r="EF119">
        <v>20</v>
      </c>
      <c r="EG119" t="s">
        <v>60</v>
      </c>
      <c r="EH119">
        <v>0</v>
      </c>
      <c r="EI119" t="s">
        <v>6</v>
      </c>
      <c r="EJ119">
        <v>1</v>
      </c>
      <c r="EK119">
        <v>0</v>
      </c>
      <c r="EL119" t="s">
        <v>85</v>
      </c>
      <c r="EM119" t="s">
        <v>86</v>
      </c>
      <c r="EO119" t="s">
        <v>6</v>
      </c>
      <c r="EQ119">
        <v>2097152</v>
      </c>
      <c r="ER119">
        <v>21.11</v>
      </c>
      <c r="ES119" s="55">
        <f>'1.Смета.или.Акт'!F79</f>
        <v>21.11</v>
      </c>
      <c r="ET119">
        <v>0</v>
      </c>
      <c r="EU119">
        <v>0</v>
      </c>
      <c r="EV119">
        <v>0</v>
      </c>
      <c r="EW119">
        <v>0</v>
      </c>
      <c r="EX119">
        <v>0</v>
      </c>
      <c r="EZ119">
        <v>5</v>
      </c>
      <c r="FC119">
        <v>0</v>
      </c>
      <c r="FD119">
        <v>18</v>
      </c>
      <c r="FF119">
        <v>158.29</v>
      </c>
      <c r="FQ119">
        <v>0</v>
      </c>
      <c r="FR119">
        <f t="shared" si="123"/>
        <v>0</v>
      </c>
      <c r="FS119">
        <v>0</v>
      </c>
      <c r="FV119" t="s">
        <v>22</v>
      </c>
      <c r="FW119" t="s">
        <v>23</v>
      </c>
      <c r="FX119">
        <v>106</v>
      </c>
      <c r="FY119">
        <v>65</v>
      </c>
      <c r="GA119" t="s">
        <v>185</v>
      </c>
      <c r="GD119">
        <v>0</v>
      </c>
      <c r="GF119">
        <v>1932744330</v>
      </c>
      <c r="GG119">
        <v>2</v>
      </c>
      <c r="GH119">
        <v>3</v>
      </c>
      <c r="GI119">
        <v>4</v>
      </c>
      <c r="GJ119">
        <v>0</v>
      </c>
      <c r="GK119">
        <f>ROUND(R119*(S12)/100,0)</f>
        <v>0</v>
      </c>
      <c r="GL119">
        <f t="shared" si="124"/>
        <v>0</v>
      </c>
      <c r="GM119">
        <f t="shared" si="125"/>
        <v>158325</v>
      </c>
      <c r="GN119">
        <f t="shared" si="126"/>
        <v>158325</v>
      </c>
      <c r="GO119">
        <f t="shared" si="127"/>
        <v>0</v>
      </c>
      <c r="GP119">
        <f t="shared" si="128"/>
        <v>0</v>
      </c>
      <c r="GR119">
        <v>1</v>
      </c>
      <c r="GS119">
        <v>1</v>
      </c>
      <c r="GT119">
        <v>0</v>
      </c>
      <c r="GU119" t="s">
        <v>6</v>
      </c>
      <c r="GV119">
        <f t="shared" si="129"/>
        <v>0</v>
      </c>
      <c r="GW119">
        <v>1</v>
      </c>
      <c r="GX119">
        <f t="shared" si="130"/>
        <v>0</v>
      </c>
      <c r="HA119">
        <v>0</v>
      </c>
      <c r="HB119">
        <v>0</v>
      </c>
      <c r="IK119">
        <v>0</v>
      </c>
    </row>
    <row r="120" spans="1:255" x14ac:dyDescent="0.2">
      <c r="A120" s="2">
        <v>18</v>
      </c>
      <c r="B120" s="2">
        <v>1</v>
      </c>
      <c r="C120" s="2">
        <v>141</v>
      </c>
      <c r="D120" s="2"/>
      <c r="E120" s="2" t="s">
        <v>186</v>
      </c>
      <c r="F120" s="2" t="s">
        <v>187</v>
      </c>
      <c r="G120" s="2" t="s">
        <v>188</v>
      </c>
      <c r="H120" s="2" t="s">
        <v>79</v>
      </c>
      <c r="I120" s="2">
        <f>I100*J120</f>
        <v>18</v>
      </c>
      <c r="J120" s="2">
        <v>18</v>
      </c>
      <c r="K120" s="2"/>
      <c r="L120" s="2"/>
      <c r="M120" s="2"/>
      <c r="N120" s="2"/>
      <c r="O120" s="2">
        <f t="shared" ref="O120:O151" si="137">ROUND(CP120,0)</f>
        <v>468</v>
      </c>
      <c r="P120" s="2">
        <f t="shared" ref="P120:P151" si="138">ROUND(CQ120*I120,0)</f>
        <v>468</v>
      </c>
      <c r="Q120" s="2">
        <f t="shared" ref="Q120:Q151" si="139">ROUND(CR120*I120,0)</f>
        <v>0</v>
      </c>
      <c r="R120" s="2">
        <f t="shared" ref="R120:R151" si="140">ROUND(CS120*I120,0)</f>
        <v>0</v>
      </c>
      <c r="S120" s="2">
        <f t="shared" ref="S120:S151" si="141">ROUND(CT120*I120,0)</f>
        <v>0</v>
      </c>
      <c r="T120" s="2">
        <f t="shared" ref="T120:T151" si="142">ROUND(CU120*I120,0)</f>
        <v>0</v>
      </c>
      <c r="U120" s="2">
        <f t="shared" ref="U120:U151" si="143">CV120*I120</f>
        <v>0</v>
      </c>
      <c r="V120" s="2">
        <f t="shared" ref="V120:V151" si="144">CW120*I120</f>
        <v>0</v>
      </c>
      <c r="W120" s="2">
        <f t="shared" ref="W120:W151" si="145">ROUND(CX120*I120,0)</f>
        <v>0</v>
      </c>
      <c r="X120" s="2">
        <f t="shared" ref="X120:X151" si="146">ROUND(CY120,0)</f>
        <v>0</v>
      </c>
      <c r="Y120" s="2">
        <f t="shared" ref="Y120:Y151" si="147">ROUND(CZ120,0)</f>
        <v>0</v>
      </c>
      <c r="Z120" s="2"/>
      <c r="AA120" s="2">
        <v>34645223</v>
      </c>
      <c r="AB120" s="2">
        <f t="shared" ref="AB120:AB151" si="148">ROUND((AC120+AD120+AF120),2)</f>
        <v>26.01</v>
      </c>
      <c r="AC120" s="2">
        <f t="shared" si="131"/>
        <v>26.01</v>
      </c>
      <c r="AD120" s="2">
        <f t="shared" si="132"/>
        <v>0</v>
      </c>
      <c r="AE120" s="2">
        <f t="shared" si="133"/>
        <v>0</v>
      </c>
      <c r="AF120" s="2">
        <f t="shared" si="134"/>
        <v>0</v>
      </c>
      <c r="AG120" s="2">
        <f t="shared" ref="AG120:AG151" si="149">ROUND((AP120),2)</f>
        <v>0</v>
      </c>
      <c r="AH120" s="2">
        <f t="shared" si="135"/>
        <v>0</v>
      </c>
      <c r="AI120" s="2">
        <f t="shared" si="136"/>
        <v>0</v>
      </c>
      <c r="AJ120" s="2">
        <f t="shared" ref="AJ120:AJ151" si="150">ROUND((AS120),2)</f>
        <v>0</v>
      </c>
      <c r="AK120" s="2">
        <v>26.01</v>
      </c>
      <c r="AL120" s="2">
        <v>26.01</v>
      </c>
      <c r="AM120" s="2">
        <v>0</v>
      </c>
      <c r="AN120" s="2">
        <v>0</v>
      </c>
      <c r="AO120" s="2">
        <v>0</v>
      </c>
      <c r="AP120" s="2">
        <v>0</v>
      </c>
      <c r="AQ120" s="2">
        <v>0</v>
      </c>
      <c r="AR120" s="2">
        <v>0</v>
      </c>
      <c r="AS120" s="2">
        <v>0</v>
      </c>
      <c r="AT120" s="2">
        <v>0</v>
      </c>
      <c r="AU120" s="2">
        <v>0</v>
      </c>
      <c r="AV120" s="2">
        <v>1</v>
      </c>
      <c r="AW120" s="2">
        <v>1</v>
      </c>
      <c r="AX120" s="2"/>
      <c r="AY120" s="2"/>
      <c r="AZ120" s="2">
        <v>1</v>
      </c>
      <c r="BA120" s="2">
        <v>1</v>
      </c>
      <c r="BB120" s="2">
        <v>1</v>
      </c>
      <c r="BC120" s="2">
        <v>1</v>
      </c>
      <c r="BD120" s="2" t="s">
        <v>6</v>
      </c>
      <c r="BE120" s="2" t="s">
        <v>6</v>
      </c>
      <c r="BF120" s="2" t="s">
        <v>6</v>
      </c>
      <c r="BG120" s="2" t="s">
        <v>6</v>
      </c>
      <c r="BH120" s="2">
        <v>3</v>
      </c>
      <c r="BI120" s="2">
        <v>1</v>
      </c>
      <c r="BJ120" s="2" t="s">
        <v>189</v>
      </c>
      <c r="BK120" s="2"/>
      <c r="BL120" s="2"/>
      <c r="BM120" s="2">
        <v>500001</v>
      </c>
      <c r="BN120" s="2">
        <v>0</v>
      </c>
      <c r="BO120" s="2" t="s">
        <v>6</v>
      </c>
      <c r="BP120" s="2">
        <v>0</v>
      </c>
      <c r="BQ120" s="2">
        <v>20</v>
      </c>
      <c r="BR120" s="2">
        <v>0</v>
      </c>
      <c r="BS120" s="2">
        <v>1</v>
      </c>
      <c r="BT120" s="2">
        <v>1</v>
      </c>
      <c r="BU120" s="2">
        <v>1</v>
      </c>
      <c r="BV120" s="2">
        <v>1</v>
      </c>
      <c r="BW120" s="2">
        <v>1</v>
      </c>
      <c r="BX120" s="2">
        <v>1</v>
      </c>
      <c r="BY120" s="2" t="s">
        <v>6</v>
      </c>
      <c r="BZ120" s="2">
        <v>0</v>
      </c>
      <c r="CA120" s="2">
        <v>0</v>
      </c>
      <c r="CB120" s="2"/>
      <c r="CC120" s="2"/>
      <c r="CD120" s="2"/>
      <c r="CE120" s="2"/>
      <c r="CF120" s="2">
        <v>0</v>
      </c>
      <c r="CG120" s="2">
        <v>0</v>
      </c>
      <c r="CH120" s="2"/>
      <c r="CI120" s="2"/>
      <c r="CJ120" s="2"/>
      <c r="CK120" s="2"/>
      <c r="CL120" s="2"/>
      <c r="CM120" s="2">
        <v>0</v>
      </c>
      <c r="CN120" s="2" t="s">
        <v>6</v>
      </c>
      <c r="CO120" s="2">
        <v>0</v>
      </c>
      <c r="CP120" s="2">
        <f t="shared" ref="CP120:CP151" si="151">(P120+Q120+S120)</f>
        <v>468</v>
      </c>
      <c r="CQ120" s="2">
        <f t="shared" ref="CQ120:CQ151" si="152">AC120*BC120</f>
        <v>26.01</v>
      </c>
      <c r="CR120" s="2">
        <f t="shared" ref="CR120:CR151" si="153">AD120*BB120</f>
        <v>0</v>
      </c>
      <c r="CS120" s="2">
        <f t="shared" ref="CS120:CS151" si="154">AE120*BS120</f>
        <v>0</v>
      </c>
      <c r="CT120" s="2">
        <f t="shared" ref="CT120:CT151" si="155">AF120*BA120</f>
        <v>0</v>
      </c>
      <c r="CU120" s="2">
        <f t="shared" ref="CU120:CU151" si="156">AG120</f>
        <v>0</v>
      </c>
      <c r="CV120" s="2">
        <f t="shared" ref="CV120:CV151" si="157">AH120</f>
        <v>0</v>
      </c>
      <c r="CW120" s="2">
        <f t="shared" ref="CW120:CW151" si="158">AI120</f>
        <v>0</v>
      </c>
      <c r="CX120" s="2">
        <f t="shared" ref="CX120:CX151" si="159">AJ120</f>
        <v>0</v>
      </c>
      <c r="CY120" s="2">
        <f t="shared" ref="CY120:CY151" si="160">(((S120+(R120*IF(0,0,1)))*AT120)/100)</f>
        <v>0</v>
      </c>
      <c r="CZ120" s="2">
        <f t="shared" ref="CZ120:CZ151" si="161">(((S120+(R120*IF(0,0,1)))*AU120)/100)</f>
        <v>0</v>
      </c>
      <c r="DA120" s="2"/>
      <c r="DB120" s="2"/>
      <c r="DC120" s="2" t="s">
        <v>6</v>
      </c>
      <c r="DD120" s="2" t="s">
        <v>6</v>
      </c>
      <c r="DE120" s="2" t="s">
        <v>6</v>
      </c>
      <c r="DF120" s="2" t="s">
        <v>6</v>
      </c>
      <c r="DG120" s="2" t="s">
        <v>6</v>
      </c>
      <c r="DH120" s="2" t="s">
        <v>6</v>
      </c>
      <c r="DI120" s="2" t="s">
        <v>6</v>
      </c>
      <c r="DJ120" s="2" t="s">
        <v>6</v>
      </c>
      <c r="DK120" s="2" t="s">
        <v>6</v>
      </c>
      <c r="DL120" s="2" t="s">
        <v>6</v>
      </c>
      <c r="DM120" s="2" t="s">
        <v>6</v>
      </c>
      <c r="DN120" s="2">
        <v>0</v>
      </c>
      <c r="DO120" s="2">
        <v>0</v>
      </c>
      <c r="DP120" s="2">
        <v>1</v>
      </c>
      <c r="DQ120" s="2">
        <v>1</v>
      </c>
      <c r="DR120" s="2"/>
      <c r="DS120" s="2"/>
      <c r="DT120" s="2"/>
      <c r="DU120" s="2">
        <v>1010</v>
      </c>
      <c r="DV120" s="2" t="s">
        <v>79</v>
      </c>
      <c r="DW120" s="2" t="s">
        <v>79</v>
      </c>
      <c r="DX120" s="2">
        <v>1</v>
      </c>
      <c r="DY120" s="2"/>
      <c r="DZ120" s="2"/>
      <c r="EA120" s="2"/>
      <c r="EB120" s="2"/>
      <c r="EC120" s="2"/>
      <c r="ED120" s="2"/>
      <c r="EE120" s="2">
        <v>32653291</v>
      </c>
      <c r="EF120" s="2">
        <v>20</v>
      </c>
      <c r="EG120" s="2" t="s">
        <v>60</v>
      </c>
      <c r="EH120" s="2">
        <v>0</v>
      </c>
      <c r="EI120" s="2" t="s">
        <v>6</v>
      </c>
      <c r="EJ120" s="2">
        <v>1</v>
      </c>
      <c r="EK120" s="2">
        <v>500001</v>
      </c>
      <c r="EL120" s="2" t="s">
        <v>61</v>
      </c>
      <c r="EM120" s="2" t="s">
        <v>62</v>
      </c>
      <c r="EN120" s="2"/>
      <c r="EO120" s="2" t="s">
        <v>6</v>
      </c>
      <c r="EP120" s="2"/>
      <c r="EQ120" s="2">
        <v>2097152</v>
      </c>
      <c r="ER120" s="2">
        <v>242.4</v>
      </c>
      <c r="ES120" s="2">
        <v>26.01</v>
      </c>
      <c r="ET120" s="2">
        <v>0</v>
      </c>
      <c r="EU120" s="2">
        <v>0</v>
      </c>
      <c r="EV120" s="2">
        <v>0</v>
      </c>
      <c r="EW120" s="2">
        <v>0</v>
      </c>
      <c r="EX120" s="2">
        <v>0</v>
      </c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>
        <v>0</v>
      </c>
      <c r="FR120" s="2">
        <f t="shared" ref="FR120:FR151" si="162">ROUND(IF(AND(BH120=3,BI120=3),P120,0),0)</f>
        <v>0</v>
      </c>
      <c r="FS120" s="2">
        <v>0</v>
      </c>
      <c r="FT120" s="2"/>
      <c r="FU120" s="2"/>
      <c r="FV120" s="2"/>
      <c r="FW120" s="2"/>
      <c r="FX120" s="2">
        <v>0</v>
      </c>
      <c r="FY120" s="2">
        <v>0</v>
      </c>
      <c r="FZ120" s="2"/>
      <c r="GA120" s="2" t="s">
        <v>190</v>
      </c>
      <c r="GB120" s="2"/>
      <c r="GC120" s="2"/>
      <c r="GD120" s="2">
        <v>0</v>
      </c>
      <c r="GE120" s="2"/>
      <c r="GF120" s="2">
        <v>514279285</v>
      </c>
      <c r="GG120" s="2">
        <v>2</v>
      </c>
      <c r="GH120" s="2">
        <v>4</v>
      </c>
      <c r="GI120" s="2">
        <v>-2</v>
      </c>
      <c r="GJ120" s="2">
        <v>0</v>
      </c>
      <c r="GK120" s="2">
        <f>ROUND(R120*(R12)/100,0)</f>
        <v>0</v>
      </c>
      <c r="GL120" s="2">
        <f t="shared" ref="GL120:GL151" si="163">ROUND(IF(AND(BH120=3,BI120=3,FS120&lt;&gt;0),P120,0),0)</f>
        <v>0</v>
      </c>
      <c r="GM120" s="2">
        <f t="shared" ref="GM120:GM151" si="164">ROUND(O120+X120+Y120+GK120,0)+GX120</f>
        <v>468</v>
      </c>
      <c r="GN120" s="2">
        <f t="shared" ref="GN120:GN151" si="165">IF(OR(BI120=0,BI120=1),ROUND(O120+X120+Y120+GK120,0),0)</f>
        <v>468</v>
      </c>
      <c r="GO120" s="2">
        <f t="shared" ref="GO120:GO151" si="166">IF(BI120=2,ROUND(O120+X120+Y120+GK120,0),0)</f>
        <v>0</v>
      </c>
      <c r="GP120" s="2">
        <f t="shared" ref="GP120:GP151" si="167">IF(BI120=4,ROUND(O120+X120+Y120+GK120,0)+GX120,0)</f>
        <v>0</v>
      </c>
      <c r="GQ120" s="2"/>
      <c r="GR120" s="2">
        <v>0</v>
      </c>
      <c r="GS120" s="2">
        <v>2</v>
      </c>
      <c r="GT120" s="2">
        <v>0</v>
      </c>
      <c r="GU120" s="2" t="s">
        <v>6</v>
      </c>
      <c r="GV120" s="2">
        <f t="shared" ref="GV120:GV151" si="168">ROUND(GT120,2)</f>
        <v>0</v>
      </c>
      <c r="GW120" s="2">
        <v>1</v>
      </c>
      <c r="GX120" s="2">
        <f t="shared" ref="GX120:GX151" si="169">ROUND(GV120*GW120*I120,0)</f>
        <v>0</v>
      </c>
      <c r="GY120" s="2"/>
      <c r="GZ120" s="2"/>
      <c r="HA120" s="2">
        <v>0</v>
      </c>
      <c r="HB120" s="2">
        <v>0</v>
      </c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>
        <v>0</v>
      </c>
      <c r="IL120" s="2"/>
      <c r="IM120" s="2"/>
      <c r="IN120" s="2"/>
      <c r="IO120" s="2"/>
      <c r="IP120" s="2"/>
      <c r="IQ120" s="2"/>
      <c r="IR120" s="2"/>
      <c r="IS120" s="2"/>
      <c r="IT120" s="2"/>
      <c r="IU120" s="2"/>
    </row>
    <row r="121" spans="1:255" x14ac:dyDescent="0.2">
      <c r="A121">
        <v>18</v>
      </c>
      <c r="B121">
        <v>1</v>
      </c>
      <c r="C121">
        <v>162</v>
      </c>
      <c r="E121" t="s">
        <v>186</v>
      </c>
      <c r="F121" t="str">
        <f>'1.Смета.или.Акт'!B81</f>
        <v>Накладная</v>
      </c>
      <c r="G121" t="str">
        <f>'1.Смета.или.Акт'!C81</f>
        <v>Кронштейн CS10.3</v>
      </c>
      <c r="H121" t="s">
        <v>79</v>
      </c>
      <c r="I121">
        <f>I101*J121</f>
        <v>18</v>
      </c>
      <c r="J121">
        <v>18</v>
      </c>
      <c r="O121">
        <f t="shared" si="137"/>
        <v>3511</v>
      </c>
      <c r="P121">
        <f t="shared" si="138"/>
        <v>3511</v>
      </c>
      <c r="Q121">
        <f t="shared" si="139"/>
        <v>0</v>
      </c>
      <c r="R121">
        <f t="shared" si="140"/>
        <v>0</v>
      </c>
      <c r="S121">
        <f t="shared" si="141"/>
        <v>0</v>
      </c>
      <c r="T121">
        <f t="shared" si="142"/>
        <v>0</v>
      </c>
      <c r="U121">
        <f t="shared" si="143"/>
        <v>0</v>
      </c>
      <c r="V121">
        <f t="shared" si="144"/>
        <v>0</v>
      </c>
      <c r="W121">
        <f t="shared" si="145"/>
        <v>0</v>
      </c>
      <c r="X121">
        <f t="shared" si="146"/>
        <v>0</v>
      </c>
      <c r="Y121">
        <f t="shared" si="147"/>
        <v>0</v>
      </c>
      <c r="AA121">
        <v>34645224</v>
      </c>
      <c r="AB121">
        <f t="shared" si="148"/>
        <v>26.01</v>
      </c>
      <c r="AC121">
        <f t="shared" si="131"/>
        <v>26.01</v>
      </c>
      <c r="AD121">
        <f t="shared" si="132"/>
        <v>0</v>
      </c>
      <c r="AE121">
        <f t="shared" si="133"/>
        <v>0</v>
      </c>
      <c r="AF121">
        <f t="shared" si="134"/>
        <v>0</v>
      </c>
      <c r="AG121">
        <f t="shared" si="149"/>
        <v>0</v>
      </c>
      <c r="AH121">
        <f t="shared" si="135"/>
        <v>0</v>
      </c>
      <c r="AI121">
        <f t="shared" si="136"/>
        <v>0</v>
      </c>
      <c r="AJ121">
        <f t="shared" si="150"/>
        <v>0</v>
      </c>
      <c r="AK121">
        <v>26.01</v>
      </c>
      <c r="AL121" s="55">
        <f>'1.Смета.или.Акт'!F81</f>
        <v>26.01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1</v>
      </c>
      <c r="AW121">
        <v>1</v>
      </c>
      <c r="AZ121">
        <v>1</v>
      </c>
      <c r="BA121">
        <v>1</v>
      </c>
      <c r="BB121">
        <v>1</v>
      </c>
      <c r="BC121">
        <f>'1.Смета.или.Акт'!J81</f>
        <v>7.5</v>
      </c>
      <c r="BD121" t="s">
        <v>6</v>
      </c>
      <c r="BE121" t="s">
        <v>6</v>
      </c>
      <c r="BF121" t="s">
        <v>6</v>
      </c>
      <c r="BG121" t="s">
        <v>6</v>
      </c>
      <c r="BH121">
        <v>3</v>
      </c>
      <c r="BI121">
        <v>1</v>
      </c>
      <c r="BJ121" t="s">
        <v>189</v>
      </c>
      <c r="BM121">
        <v>500001</v>
      </c>
      <c r="BN121">
        <v>0</v>
      </c>
      <c r="BO121" t="s">
        <v>6</v>
      </c>
      <c r="BP121">
        <v>0</v>
      </c>
      <c r="BQ121">
        <v>20</v>
      </c>
      <c r="BR121">
        <v>0</v>
      </c>
      <c r="BS121">
        <v>1</v>
      </c>
      <c r="BT121">
        <v>1</v>
      </c>
      <c r="BU121">
        <v>1</v>
      </c>
      <c r="BV121">
        <v>1</v>
      </c>
      <c r="BW121">
        <v>1</v>
      </c>
      <c r="BX121">
        <v>1</v>
      </c>
      <c r="BY121" t="s">
        <v>6</v>
      </c>
      <c r="BZ121">
        <v>0</v>
      </c>
      <c r="CA121">
        <v>0</v>
      </c>
      <c r="CF121">
        <v>0</v>
      </c>
      <c r="CG121">
        <v>0</v>
      </c>
      <c r="CM121">
        <v>0</v>
      </c>
      <c r="CN121" t="s">
        <v>6</v>
      </c>
      <c r="CO121">
        <v>0</v>
      </c>
      <c r="CP121">
        <f t="shared" si="151"/>
        <v>3511</v>
      </c>
      <c r="CQ121">
        <f t="shared" si="152"/>
        <v>195.07500000000002</v>
      </c>
      <c r="CR121">
        <f t="shared" si="153"/>
        <v>0</v>
      </c>
      <c r="CS121">
        <f t="shared" si="154"/>
        <v>0</v>
      </c>
      <c r="CT121">
        <f t="shared" si="155"/>
        <v>0</v>
      </c>
      <c r="CU121">
        <f t="shared" si="156"/>
        <v>0</v>
      </c>
      <c r="CV121">
        <f t="shared" si="157"/>
        <v>0</v>
      </c>
      <c r="CW121">
        <f t="shared" si="158"/>
        <v>0</v>
      </c>
      <c r="CX121">
        <f t="shared" si="159"/>
        <v>0</v>
      </c>
      <c r="CY121">
        <f t="shared" si="160"/>
        <v>0</v>
      </c>
      <c r="CZ121">
        <f t="shared" si="161"/>
        <v>0</v>
      </c>
      <c r="DC121" t="s">
        <v>6</v>
      </c>
      <c r="DD121" t="s">
        <v>6</v>
      </c>
      <c r="DE121" t="s">
        <v>6</v>
      </c>
      <c r="DF121" t="s">
        <v>6</v>
      </c>
      <c r="DG121" t="s">
        <v>6</v>
      </c>
      <c r="DH121" t="s">
        <v>6</v>
      </c>
      <c r="DI121" t="s">
        <v>6</v>
      </c>
      <c r="DJ121" t="s">
        <v>6</v>
      </c>
      <c r="DK121" t="s">
        <v>6</v>
      </c>
      <c r="DL121" t="s">
        <v>6</v>
      </c>
      <c r="DM121" t="s">
        <v>6</v>
      </c>
      <c r="DN121">
        <v>0</v>
      </c>
      <c r="DO121">
        <v>0</v>
      </c>
      <c r="DP121">
        <v>1</v>
      </c>
      <c r="DQ121">
        <v>1</v>
      </c>
      <c r="DU121">
        <v>1010</v>
      </c>
      <c r="DV121" t="s">
        <v>79</v>
      </c>
      <c r="DW121" t="str">
        <f>'1.Смета.или.Акт'!D81</f>
        <v>шт.</v>
      </c>
      <c r="DX121">
        <v>1</v>
      </c>
      <c r="EE121">
        <v>32653291</v>
      </c>
      <c r="EF121">
        <v>20</v>
      </c>
      <c r="EG121" t="s">
        <v>60</v>
      </c>
      <c r="EH121">
        <v>0</v>
      </c>
      <c r="EI121" t="s">
        <v>6</v>
      </c>
      <c r="EJ121">
        <v>1</v>
      </c>
      <c r="EK121">
        <v>500001</v>
      </c>
      <c r="EL121" t="s">
        <v>61</v>
      </c>
      <c r="EM121" t="s">
        <v>62</v>
      </c>
      <c r="EO121" t="s">
        <v>6</v>
      </c>
      <c r="EQ121">
        <v>2097152</v>
      </c>
      <c r="ER121">
        <v>28.27</v>
      </c>
      <c r="ES121" s="55">
        <f>'1.Смета.или.Акт'!F81</f>
        <v>26.01</v>
      </c>
      <c r="ET121">
        <v>0</v>
      </c>
      <c r="EU121">
        <v>0</v>
      </c>
      <c r="EV121">
        <v>0</v>
      </c>
      <c r="EW121">
        <v>0</v>
      </c>
      <c r="EX121">
        <v>0</v>
      </c>
      <c r="EZ121">
        <v>5</v>
      </c>
      <c r="FC121">
        <v>0</v>
      </c>
      <c r="FD121">
        <v>18</v>
      </c>
      <c r="FF121">
        <v>195.05</v>
      </c>
      <c r="FQ121">
        <v>0</v>
      </c>
      <c r="FR121">
        <f t="shared" si="162"/>
        <v>0</v>
      </c>
      <c r="FS121">
        <v>0</v>
      </c>
      <c r="FX121">
        <v>0</v>
      </c>
      <c r="FY121">
        <v>0</v>
      </c>
      <c r="GA121" t="s">
        <v>190</v>
      </c>
      <c r="GD121">
        <v>0</v>
      </c>
      <c r="GF121">
        <v>514279285</v>
      </c>
      <c r="GG121">
        <v>2</v>
      </c>
      <c r="GH121">
        <v>3</v>
      </c>
      <c r="GI121">
        <v>4</v>
      </c>
      <c r="GJ121">
        <v>0</v>
      </c>
      <c r="GK121">
        <f>ROUND(R121*(S12)/100,0)</f>
        <v>0</v>
      </c>
      <c r="GL121">
        <f t="shared" si="163"/>
        <v>0</v>
      </c>
      <c r="GM121">
        <f t="shared" si="164"/>
        <v>3511</v>
      </c>
      <c r="GN121">
        <f t="shared" si="165"/>
        <v>3511</v>
      </c>
      <c r="GO121">
        <f t="shared" si="166"/>
        <v>0</v>
      </c>
      <c r="GP121">
        <f t="shared" si="167"/>
        <v>0</v>
      </c>
      <c r="GR121">
        <v>1</v>
      </c>
      <c r="GS121">
        <v>1</v>
      </c>
      <c r="GT121">
        <v>0</v>
      </c>
      <c r="GU121" t="s">
        <v>6</v>
      </c>
      <c r="GV121">
        <f t="shared" si="168"/>
        <v>0</v>
      </c>
      <c r="GW121">
        <v>1</v>
      </c>
      <c r="GX121">
        <f t="shared" si="169"/>
        <v>0</v>
      </c>
      <c r="HA121">
        <v>0</v>
      </c>
      <c r="HB121">
        <v>0</v>
      </c>
      <c r="IK121">
        <v>0</v>
      </c>
    </row>
    <row r="122" spans="1:255" x14ac:dyDescent="0.2">
      <c r="A122" s="2">
        <v>18</v>
      </c>
      <c r="B122" s="2">
        <v>1</v>
      </c>
      <c r="C122" s="2">
        <v>142</v>
      </c>
      <c r="D122" s="2"/>
      <c r="E122" s="2" t="s">
        <v>191</v>
      </c>
      <c r="F122" s="2" t="s">
        <v>192</v>
      </c>
      <c r="G122" s="2" t="s">
        <v>193</v>
      </c>
      <c r="H122" s="2" t="s">
        <v>79</v>
      </c>
      <c r="I122" s="2">
        <f>I100*J122</f>
        <v>19</v>
      </c>
      <c r="J122" s="2">
        <v>19</v>
      </c>
      <c r="K122" s="2"/>
      <c r="L122" s="2"/>
      <c r="M122" s="2"/>
      <c r="N122" s="2"/>
      <c r="O122" s="2">
        <f t="shared" si="137"/>
        <v>1347</v>
      </c>
      <c r="P122" s="2">
        <f t="shared" si="138"/>
        <v>1347</v>
      </c>
      <c r="Q122" s="2">
        <f t="shared" si="139"/>
        <v>0</v>
      </c>
      <c r="R122" s="2">
        <f t="shared" si="140"/>
        <v>0</v>
      </c>
      <c r="S122" s="2">
        <f t="shared" si="141"/>
        <v>0</v>
      </c>
      <c r="T122" s="2">
        <f t="shared" si="142"/>
        <v>0</v>
      </c>
      <c r="U122" s="2">
        <f t="shared" si="143"/>
        <v>0</v>
      </c>
      <c r="V122" s="2">
        <f t="shared" si="144"/>
        <v>0</v>
      </c>
      <c r="W122" s="2">
        <f t="shared" si="145"/>
        <v>0</v>
      </c>
      <c r="X122" s="2">
        <f t="shared" si="146"/>
        <v>0</v>
      </c>
      <c r="Y122" s="2">
        <f t="shared" si="147"/>
        <v>0</v>
      </c>
      <c r="Z122" s="2"/>
      <c r="AA122" s="2">
        <v>34645223</v>
      </c>
      <c r="AB122" s="2">
        <f t="shared" si="148"/>
        <v>70.89</v>
      </c>
      <c r="AC122" s="2">
        <f t="shared" si="131"/>
        <v>70.89</v>
      </c>
      <c r="AD122" s="2">
        <f t="shared" si="132"/>
        <v>0</v>
      </c>
      <c r="AE122" s="2">
        <f t="shared" si="133"/>
        <v>0</v>
      </c>
      <c r="AF122" s="2">
        <f t="shared" si="134"/>
        <v>0</v>
      </c>
      <c r="AG122" s="2">
        <f t="shared" si="149"/>
        <v>0</v>
      </c>
      <c r="AH122" s="2">
        <f t="shared" si="135"/>
        <v>0</v>
      </c>
      <c r="AI122" s="2">
        <f t="shared" si="136"/>
        <v>0</v>
      </c>
      <c r="AJ122" s="2">
        <f t="shared" si="150"/>
        <v>0</v>
      </c>
      <c r="AK122" s="2">
        <v>70.89</v>
      </c>
      <c r="AL122" s="2">
        <v>70.89</v>
      </c>
      <c r="AM122" s="2">
        <v>0</v>
      </c>
      <c r="AN122" s="2">
        <v>0</v>
      </c>
      <c r="AO122" s="2">
        <v>0</v>
      </c>
      <c r="AP122" s="2">
        <v>0</v>
      </c>
      <c r="AQ122" s="2">
        <v>0</v>
      </c>
      <c r="AR122" s="2">
        <v>0</v>
      </c>
      <c r="AS122" s="2">
        <v>0</v>
      </c>
      <c r="AT122" s="2">
        <v>0</v>
      </c>
      <c r="AU122" s="2">
        <v>0</v>
      </c>
      <c r="AV122" s="2">
        <v>1</v>
      </c>
      <c r="AW122" s="2">
        <v>1</v>
      </c>
      <c r="AX122" s="2"/>
      <c r="AY122" s="2"/>
      <c r="AZ122" s="2">
        <v>1</v>
      </c>
      <c r="BA122" s="2">
        <v>1</v>
      </c>
      <c r="BB122" s="2">
        <v>1</v>
      </c>
      <c r="BC122" s="2">
        <v>1</v>
      </c>
      <c r="BD122" s="2" t="s">
        <v>6</v>
      </c>
      <c r="BE122" s="2" t="s">
        <v>6</v>
      </c>
      <c r="BF122" s="2" t="s">
        <v>6</v>
      </c>
      <c r="BG122" s="2" t="s">
        <v>6</v>
      </c>
      <c r="BH122" s="2">
        <v>3</v>
      </c>
      <c r="BI122" s="2">
        <v>1</v>
      </c>
      <c r="BJ122" s="2" t="s">
        <v>194</v>
      </c>
      <c r="BK122" s="2"/>
      <c r="BL122" s="2"/>
      <c r="BM122" s="2">
        <v>500001</v>
      </c>
      <c r="BN122" s="2">
        <v>0</v>
      </c>
      <c r="BO122" s="2" t="s">
        <v>6</v>
      </c>
      <c r="BP122" s="2">
        <v>0</v>
      </c>
      <c r="BQ122" s="2">
        <v>20</v>
      </c>
      <c r="BR122" s="2">
        <v>0</v>
      </c>
      <c r="BS122" s="2">
        <v>1</v>
      </c>
      <c r="BT122" s="2">
        <v>1</v>
      </c>
      <c r="BU122" s="2">
        <v>1</v>
      </c>
      <c r="BV122" s="2">
        <v>1</v>
      </c>
      <c r="BW122" s="2">
        <v>1</v>
      </c>
      <c r="BX122" s="2">
        <v>1</v>
      </c>
      <c r="BY122" s="2" t="s">
        <v>6</v>
      </c>
      <c r="BZ122" s="2">
        <v>0</v>
      </c>
      <c r="CA122" s="2">
        <v>0</v>
      </c>
      <c r="CB122" s="2"/>
      <c r="CC122" s="2"/>
      <c r="CD122" s="2"/>
      <c r="CE122" s="2"/>
      <c r="CF122" s="2">
        <v>0</v>
      </c>
      <c r="CG122" s="2">
        <v>0</v>
      </c>
      <c r="CH122" s="2"/>
      <c r="CI122" s="2"/>
      <c r="CJ122" s="2"/>
      <c r="CK122" s="2"/>
      <c r="CL122" s="2"/>
      <c r="CM122" s="2">
        <v>0</v>
      </c>
      <c r="CN122" s="2" t="s">
        <v>6</v>
      </c>
      <c r="CO122" s="2">
        <v>0</v>
      </c>
      <c r="CP122" s="2">
        <f t="shared" si="151"/>
        <v>1347</v>
      </c>
      <c r="CQ122" s="2">
        <f t="shared" si="152"/>
        <v>70.89</v>
      </c>
      <c r="CR122" s="2">
        <f t="shared" si="153"/>
        <v>0</v>
      </c>
      <c r="CS122" s="2">
        <f t="shared" si="154"/>
        <v>0</v>
      </c>
      <c r="CT122" s="2">
        <f t="shared" si="155"/>
        <v>0</v>
      </c>
      <c r="CU122" s="2">
        <f t="shared" si="156"/>
        <v>0</v>
      </c>
      <c r="CV122" s="2">
        <f t="shared" si="157"/>
        <v>0</v>
      </c>
      <c r="CW122" s="2">
        <f t="shared" si="158"/>
        <v>0</v>
      </c>
      <c r="CX122" s="2">
        <f t="shared" si="159"/>
        <v>0</v>
      </c>
      <c r="CY122" s="2">
        <f t="shared" si="160"/>
        <v>0</v>
      </c>
      <c r="CZ122" s="2">
        <f t="shared" si="161"/>
        <v>0</v>
      </c>
      <c r="DA122" s="2"/>
      <c r="DB122" s="2"/>
      <c r="DC122" s="2" t="s">
        <v>6</v>
      </c>
      <c r="DD122" s="2" t="s">
        <v>6</v>
      </c>
      <c r="DE122" s="2" t="s">
        <v>6</v>
      </c>
      <c r="DF122" s="2" t="s">
        <v>6</v>
      </c>
      <c r="DG122" s="2" t="s">
        <v>6</v>
      </c>
      <c r="DH122" s="2" t="s">
        <v>6</v>
      </c>
      <c r="DI122" s="2" t="s">
        <v>6</v>
      </c>
      <c r="DJ122" s="2" t="s">
        <v>6</v>
      </c>
      <c r="DK122" s="2" t="s">
        <v>6</v>
      </c>
      <c r="DL122" s="2" t="s">
        <v>6</v>
      </c>
      <c r="DM122" s="2" t="s">
        <v>6</v>
      </c>
      <c r="DN122" s="2">
        <v>0</v>
      </c>
      <c r="DO122" s="2">
        <v>0</v>
      </c>
      <c r="DP122" s="2">
        <v>1</v>
      </c>
      <c r="DQ122" s="2">
        <v>1</v>
      </c>
      <c r="DR122" s="2"/>
      <c r="DS122" s="2"/>
      <c r="DT122" s="2"/>
      <c r="DU122" s="2">
        <v>1010</v>
      </c>
      <c r="DV122" s="2" t="s">
        <v>79</v>
      </c>
      <c r="DW122" s="2" t="s">
        <v>79</v>
      </c>
      <c r="DX122" s="2">
        <v>1</v>
      </c>
      <c r="DY122" s="2"/>
      <c r="DZ122" s="2"/>
      <c r="EA122" s="2"/>
      <c r="EB122" s="2"/>
      <c r="EC122" s="2"/>
      <c r="ED122" s="2"/>
      <c r="EE122" s="2">
        <v>32653291</v>
      </c>
      <c r="EF122" s="2">
        <v>20</v>
      </c>
      <c r="EG122" s="2" t="s">
        <v>60</v>
      </c>
      <c r="EH122" s="2">
        <v>0</v>
      </c>
      <c r="EI122" s="2" t="s">
        <v>6</v>
      </c>
      <c r="EJ122" s="2">
        <v>1</v>
      </c>
      <c r="EK122" s="2">
        <v>500001</v>
      </c>
      <c r="EL122" s="2" t="s">
        <v>61</v>
      </c>
      <c r="EM122" s="2" t="s">
        <v>62</v>
      </c>
      <c r="EN122" s="2"/>
      <c r="EO122" s="2" t="s">
        <v>6</v>
      </c>
      <c r="EP122" s="2"/>
      <c r="EQ122" s="2">
        <v>2097152</v>
      </c>
      <c r="ER122" s="2">
        <v>168.71</v>
      </c>
      <c r="ES122" s="2">
        <v>70.89</v>
      </c>
      <c r="ET122" s="2">
        <v>0</v>
      </c>
      <c r="EU122" s="2">
        <v>0</v>
      </c>
      <c r="EV122" s="2">
        <v>0</v>
      </c>
      <c r="EW122" s="2">
        <v>0</v>
      </c>
      <c r="EX122" s="2">
        <v>0</v>
      </c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>
        <v>0</v>
      </c>
      <c r="FR122" s="2">
        <f t="shared" si="162"/>
        <v>0</v>
      </c>
      <c r="FS122" s="2">
        <v>0</v>
      </c>
      <c r="FT122" s="2"/>
      <c r="FU122" s="2"/>
      <c r="FV122" s="2"/>
      <c r="FW122" s="2"/>
      <c r="FX122" s="2">
        <v>0</v>
      </c>
      <c r="FY122" s="2">
        <v>0</v>
      </c>
      <c r="FZ122" s="2"/>
      <c r="GA122" s="2" t="s">
        <v>195</v>
      </c>
      <c r="GB122" s="2"/>
      <c r="GC122" s="2"/>
      <c r="GD122" s="2">
        <v>0</v>
      </c>
      <c r="GE122" s="2"/>
      <c r="GF122" s="2">
        <v>299904969</v>
      </c>
      <c r="GG122" s="2">
        <v>2</v>
      </c>
      <c r="GH122" s="2">
        <v>4</v>
      </c>
      <c r="GI122" s="2">
        <v>-2</v>
      </c>
      <c r="GJ122" s="2">
        <v>0</v>
      </c>
      <c r="GK122" s="2">
        <f>ROUND(R122*(R12)/100,0)</f>
        <v>0</v>
      </c>
      <c r="GL122" s="2">
        <f t="shared" si="163"/>
        <v>0</v>
      </c>
      <c r="GM122" s="2">
        <f t="shared" si="164"/>
        <v>1347</v>
      </c>
      <c r="GN122" s="2">
        <f t="shared" si="165"/>
        <v>1347</v>
      </c>
      <c r="GO122" s="2">
        <f t="shared" si="166"/>
        <v>0</v>
      </c>
      <c r="GP122" s="2">
        <f t="shared" si="167"/>
        <v>0</v>
      </c>
      <c r="GQ122" s="2"/>
      <c r="GR122" s="2">
        <v>0</v>
      </c>
      <c r="GS122" s="2">
        <v>2</v>
      </c>
      <c r="GT122" s="2">
        <v>0</v>
      </c>
      <c r="GU122" s="2" t="s">
        <v>6</v>
      </c>
      <c r="GV122" s="2">
        <f t="shared" si="168"/>
        <v>0</v>
      </c>
      <c r="GW122" s="2">
        <v>1</v>
      </c>
      <c r="GX122" s="2">
        <f t="shared" si="169"/>
        <v>0</v>
      </c>
      <c r="GY122" s="2"/>
      <c r="GZ122" s="2"/>
      <c r="HA122" s="2">
        <v>0</v>
      </c>
      <c r="HB122" s="2">
        <v>0</v>
      </c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>
        <v>0</v>
      </c>
      <c r="IL122" s="2"/>
      <c r="IM122" s="2"/>
      <c r="IN122" s="2"/>
      <c r="IO122" s="2"/>
      <c r="IP122" s="2"/>
      <c r="IQ122" s="2"/>
      <c r="IR122" s="2"/>
      <c r="IS122" s="2"/>
      <c r="IT122" s="2"/>
      <c r="IU122" s="2"/>
    </row>
    <row r="123" spans="1:255" x14ac:dyDescent="0.2">
      <c r="A123">
        <v>18</v>
      </c>
      <c r="B123">
        <v>1</v>
      </c>
      <c r="C123">
        <v>163</v>
      </c>
      <c r="E123" t="s">
        <v>191</v>
      </c>
      <c r="F123" t="str">
        <f>'1.Смета.или.Акт'!B83</f>
        <v>Накладная</v>
      </c>
      <c r="G123" t="str">
        <f>'1.Смета.или.Акт'!C83</f>
        <v>Комплект промежуточной подвески (СИП) ES 1500E</v>
      </c>
      <c r="H123" t="s">
        <v>79</v>
      </c>
      <c r="I123">
        <f>I101*J123</f>
        <v>19</v>
      </c>
      <c r="J123">
        <v>19</v>
      </c>
      <c r="O123">
        <f t="shared" si="137"/>
        <v>10102</v>
      </c>
      <c r="P123">
        <f t="shared" si="138"/>
        <v>10102</v>
      </c>
      <c r="Q123">
        <f t="shared" si="139"/>
        <v>0</v>
      </c>
      <c r="R123">
        <f t="shared" si="140"/>
        <v>0</v>
      </c>
      <c r="S123">
        <f t="shared" si="141"/>
        <v>0</v>
      </c>
      <c r="T123">
        <f t="shared" si="142"/>
        <v>0</v>
      </c>
      <c r="U123">
        <f t="shared" si="143"/>
        <v>0</v>
      </c>
      <c r="V123">
        <f t="shared" si="144"/>
        <v>0</v>
      </c>
      <c r="W123">
        <f t="shared" si="145"/>
        <v>0</v>
      </c>
      <c r="X123">
        <f t="shared" si="146"/>
        <v>0</v>
      </c>
      <c r="Y123">
        <f t="shared" si="147"/>
        <v>0</v>
      </c>
      <c r="AA123">
        <v>34645224</v>
      </c>
      <c r="AB123">
        <f t="shared" si="148"/>
        <v>70.89</v>
      </c>
      <c r="AC123">
        <f t="shared" si="131"/>
        <v>70.89</v>
      </c>
      <c r="AD123">
        <f t="shared" si="132"/>
        <v>0</v>
      </c>
      <c r="AE123">
        <f t="shared" si="133"/>
        <v>0</v>
      </c>
      <c r="AF123">
        <f t="shared" si="134"/>
        <v>0</v>
      </c>
      <c r="AG123">
        <f t="shared" si="149"/>
        <v>0</v>
      </c>
      <c r="AH123">
        <f t="shared" si="135"/>
        <v>0</v>
      </c>
      <c r="AI123">
        <f t="shared" si="136"/>
        <v>0</v>
      </c>
      <c r="AJ123">
        <f t="shared" si="150"/>
        <v>0</v>
      </c>
      <c r="AK123">
        <v>70.89</v>
      </c>
      <c r="AL123" s="55">
        <f>'1.Смета.или.Акт'!F83</f>
        <v>70.89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1</v>
      </c>
      <c r="AW123">
        <v>1</v>
      </c>
      <c r="AZ123">
        <v>1</v>
      </c>
      <c r="BA123">
        <v>1</v>
      </c>
      <c r="BB123">
        <v>1</v>
      </c>
      <c r="BC123">
        <f>'1.Смета.или.Акт'!J83</f>
        <v>7.5</v>
      </c>
      <c r="BD123" t="s">
        <v>6</v>
      </c>
      <c r="BE123" t="s">
        <v>6</v>
      </c>
      <c r="BF123" t="s">
        <v>6</v>
      </c>
      <c r="BG123" t="s">
        <v>6</v>
      </c>
      <c r="BH123">
        <v>3</v>
      </c>
      <c r="BI123">
        <v>1</v>
      </c>
      <c r="BJ123" t="s">
        <v>194</v>
      </c>
      <c r="BM123">
        <v>500001</v>
      </c>
      <c r="BN123">
        <v>0</v>
      </c>
      <c r="BO123" t="s">
        <v>6</v>
      </c>
      <c r="BP123">
        <v>0</v>
      </c>
      <c r="BQ123">
        <v>20</v>
      </c>
      <c r="BR123">
        <v>0</v>
      </c>
      <c r="BS123">
        <v>1</v>
      </c>
      <c r="BT123">
        <v>1</v>
      </c>
      <c r="BU123">
        <v>1</v>
      </c>
      <c r="BV123">
        <v>1</v>
      </c>
      <c r="BW123">
        <v>1</v>
      </c>
      <c r="BX123">
        <v>1</v>
      </c>
      <c r="BY123" t="s">
        <v>6</v>
      </c>
      <c r="BZ123">
        <v>0</v>
      </c>
      <c r="CA123">
        <v>0</v>
      </c>
      <c r="CF123">
        <v>0</v>
      </c>
      <c r="CG123">
        <v>0</v>
      </c>
      <c r="CM123">
        <v>0</v>
      </c>
      <c r="CN123" t="s">
        <v>6</v>
      </c>
      <c r="CO123">
        <v>0</v>
      </c>
      <c r="CP123">
        <f t="shared" si="151"/>
        <v>10102</v>
      </c>
      <c r="CQ123">
        <f t="shared" si="152"/>
        <v>531.67499999999995</v>
      </c>
      <c r="CR123">
        <f t="shared" si="153"/>
        <v>0</v>
      </c>
      <c r="CS123">
        <f t="shared" si="154"/>
        <v>0</v>
      </c>
      <c r="CT123">
        <f t="shared" si="155"/>
        <v>0</v>
      </c>
      <c r="CU123">
        <f t="shared" si="156"/>
        <v>0</v>
      </c>
      <c r="CV123">
        <f t="shared" si="157"/>
        <v>0</v>
      </c>
      <c r="CW123">
        <f t="shared" si="158"/>
        <v>0</v>
      </c>
      <c r="CX123">
        <f t="shared" si="159"/>
        <v>0</v>
      </c>
      <c r="CY123">
        <f t="shared" si="160"/>
        <v>0</v>
      </c>
      <c r="CZ123">
        <f t="shared" si="161"/>
        <v>0</v>
      </c>
      <c r="DC123" t="s">
        <v>6</v>
      </c>
      <c r="DD123" t="s">
        <v>6</v>
      </c>
      <c r="DE123" t="s">
        <v>6</v>
      </c>
      <c r="DF123" t="s">
        <v>6</v>
      </c>
      <c r="DG123" t="s">
        <v>6</v>
      </c>
      <c r="DH123" t="s">
        <v>6</v>
      </c>
      <c r="DI123" t="s">
        <v>6</v>
      </c>
      <c r="DJ123" t="s">
        <v>6</v>
      </c>
      <c r="DK123" t="s">
        <v>6</v>
      </c>
      <c r="DL123" t="s">
        <v>6</v>
      </c>
      <c r="DM123" t="s">
        <v>6</v>
      </c>
      <c r="DN123">
        <v>0</v>
      </c>
      <c r="DO123">
        <v>0</v>
      </c>
      <c r="DP123">
        <v>1</v>
      </c>
      <c r="DQ123">
        <v>1</v>
      </c>
      <c r="DU123">
        <v>1010</v>
      </c>
      <c r="DV123" t="s">
        <v>79</v>
      </c>
      <c r="DW123" t="str">
        <f>'1.Смета.или.Акт'!D83</f>
        <v>шт.</v>
      </c>
      <c r="DX123">
        <v>1</v>
      </c>
      <c r="EE123">
        <v>32653291</v>
      </c>
      <c r="EF123">
        <v>20</v>
      </c>
      <c r="EG123" t="s">
        <v>60</v>
      </c>
      <c r="EH123">
        <v>0</v>
      </c>
      <c r="EI123" t="s">
        <v>6</v>
      </c>
      <c r="EJ123">
        <v>1</v>
      </c>
      <c r="EK123">
        <v>500001</v>
      </c>
      <c r="EL123" t="s">
        <v>61</v>
      </c>
      <c r="EM123" t="s">
        <v>62</v>
      </c>
      <c r="EO123" t="s">
        <v>6</v>
      </c>
      <c r="EQ123">
        <v>2097152</v>
      </c>
      <c r="ER123">
        <v>77.05</v>
      </c>
      <c r="ES123" s="55">
        <f>'1.Смета.или.Акт'!F83</f>
        <v>70.89</v>
      </c>
      <c r="ET123">
        <v>0</v>
      </c>
      <c r="EU123">
        <v>0</v>
      </c>
      <c r="EV123">
        <v>0</v>
      </c>
      <c r="EW123">
        <v>0</v>
      </c>
      <c r="EX123">
        <v>0</v>
      </c>
      <c r="EZ123">
        <v>5</v>
      </c>
      <c r="FC123">
        <v>0</v>
      </c>
      <c r="FD123">
        <v>18</v>
      </c>
      <c r="FF123">
        <v>531.66</v>
      </c>
      <c r="FQ123">
        <v>0</v>
      </c>
      <c r="FR123">
        <f t="shared" si="162"/>
        <v>0</v>
      </c>
      <c r="FS123">
        <v>0</v>
      </c>
      <c r="FX123">
        <v>0</v>
      </c>
      <c r="FY123">
        <v>0</v>
      </c>
      <c r="GA123" t="s">
        <v>195</v>
      </c>
      <c r="GD123">
        <v>0</v>
      </c>
      <c r="GF123">
        <v>299904969</v>
      </c>
      <c r="GG123">
        <v>2</v>
      </c>
      <c r="GH123">
        <v>3</v>
      </c>
      <c r="GI123">
        <v>4</v>
      </c>
      <c r="GJ123">
        <v>0</v>
      </c>
      <c r="GK123">
        <f>ROUND(R123*(S12)/100,0)</f>
        <v>0</v>
      </c>
      <c r="GL123">
        <f t="shared" si="163"/>
        <v>0</v>
      </c>
      <c r="GM123">
        <f t="shared" si="164"/>
        <v>10102</v>
      </c>
      <c r="GN123">
        <f t="shared" si="165"/>
        <v>10102</v>
      </c>
      <c r="GO123">
        <f t="shared" si="166"/>
        <v>0</v>
      </c>
      <c r="GP123">
        <f t="shared" si="167"/>
        <v>0</v>
      </c>
      <c r="GR123">
        <v>1</v>
      </c>
      <c r="GS123">
        <v>1</v>
      </c>
      <c r="GT123">
        <v>0</v>
      </c>
      <c r="GU123" t="s">
        <v>6</v>
      </c>
      <c r="GV123">
        <f t="shared" si="168"/>
        <v>0</v>
      </c>
      <c r="GW123">
        <v>1</v>
      </c>
      <c r="GX123">
        <f t="shared" si="169"/>
        <v>0</v>
      </c>
      <c r="HA123">
        <v>0</v>
      </c>
      <c r="HB123">
        <v>0</v>
      </c>
      <c r="IK123">
        <v>0</v>
      </c>
    </row>
    <row r="124" spans="1:255" x14ac:dyDescent="0.2">
      <c r="A124" s="2">
        <v>18</v>
      </c>
      <c r="B124" s="2">
        <v>1</v>
      </c>
      <c r="C124" s="2">
        <v>143</v>
      </c>
      <c r="D124" s="2"/>
      <c r="E124" s="2" t="s">
        <v>196</v>
      </c>
      <c r="F124" s="2" t="s">
        <v>197</v>
      </c>
      <c r="G124" s="2" t="s">
        <v>198</v>
      </c>
      <c r="H124" s="2" t="s">
        <v>79</v>
      </c>
      <c r="I124" s="2">
        <f>I100*J124</f>
        <v>16</v>
      </c>
      <c r="J124" s="2">
        <v>16</v>
      </c>
      <c r="K124" s="2"/>
      <c r="L124" s="2"/>
      <c r="M124" s="2"/>
      <c r="N124" s="2"/>
      <c r="O124" s="2">
        <f t="shared" si="137"/>
        <v>419</v>
      </c>
      <c r="P124" s="2">
        <f t="shared" si="138"/>
        <v>419</v>
      </c>
      <c r="Q124" s="2">
        <f t="shared" si="139"/>
        <v>0</v>
      </c>
      <c r="R124" s="2">
        <f t="shared" si="140"/>
        <v>0</v>
      </c>
      <c r="S124" s="2">
        <f t="shared" si="141"/>
        <v>0</v>
      </c>
      <c r="T124" s="2">
        <f t="shared" si="142"/>
        <v>0</v>
      </c>
      <c r="U124" s="2">
        <f t="shared" si="143"/>
        <v>0</v>
      </c>
      <c r="V124" s="2">
        <f t="shared" si="144"/>
        <v>0</v>
      </c>
      <c r="W124" s="2">
        <f t="shared" si="145"/>
        <v>0</v>
      </c>
      <c r="X124" s="2">
        <f t="shared" si="146"/>
        <v>0</v>
      </c>
      <c r="Y124" s="2">
        <f t="shared" si="147"/>
        <v>0</v>
      </c>
      <c r="Z124" s="2"/>
      <c r="AA124" s="2">
        <v>34645223</v>
      </c>
      <c r="AB124" s="2">
        <f t="shared" si="148"/>
        <v>26.18</v>
      </c>
      <c r="AC124" s="2">
        <f t="shared" si="131"/>
        <v>26.18</v>
      </c>
      <c r="AD124" s="2">
        <f t="shared" si="132"/>
        <v>0</v>
      </c>
      <c r="AE124" s="2">
        <f t="shared" si="133"/>
        <v>0</v>
      </c>
      <c r="AF124" s="2">
        <f t="shared" si="134"/>
        <v>0</v>
      </c>
      <c r="AG124" s="2">
        <f t="shared" si="149"/>
        <v>0</v>
      </c>
      <c r="AH124" s="2">
        <f t="shared" si="135"/>
        <v>0</v>
      </c>
      <c r="AI124" s="2">
        <f t="shared" si="136"/>
        <v>0</v>
      </c>
      <c r="AJ124" s="2">
        <f t="shared" si="150"/>
        <v>0</v>
      </c>
      <c r="AK124" s="2">
        <v>26.18</v>
      </c>
      <c r="AL124" s="2">
        <v>26.18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>
        <v>0</v>
      </c>
      <c r="AS124" s="2">
        <v>0</v>
      </c>
      <c r="AT124" s="2">
        <v>0</v>
      </c>
      <c r="AU124" s="2">
        <v>0</v>
      </c>
      <c r="AV124" s="2">
        <v>1</v>
      </c>
      <c r="AW124" s="2">
        <v>1</v>
      </c>
      <c r="AX124" s="2"/>
      <c r="AY124" s="2"/>
      <c r="AZ124" s="2">
        <v>1</v>
      </c>
      <c r="BA124" s="2">
        <v>1</v>
      </c>
      <c r="BB124" s="2">
        <v>1</v>
      </c>
      <c r="BC124" s="2">
        <v>1</v>
      </c>
      <c r="BD124" s="2" t="s">
        <v>6</v>
      </c>
      <c r="BE124" s="2" t="s">
        <v>6</v>
      </c>
      <c r="BF124" s="2" t="s">
        <v>6</v>
      </c>
      <c r="BG124" s="2" t="s">
        <v>6</v>
      </c>
      <c r="BH124" s="2">
        <v>3</v>
      </c>
      <c r="BI124" s="2">
        <v>1</v>
      </c>
      <c r="BJ124" s="2" t="s">
        <v>199</v>
      </c>
      <c r="BK124" s="2"/>
      <c r="BL124" s="2"/>
      <c r="BM124" s="2">
        <v>500001</v>
      </c>
      <c r="BN124" s="2">
        <v>0</v>
      </c>
      <c r="BO124" s="2" t="s">
        <v>6</v>
      </c>
      <c r="BP124" s="2">
        <v>0</v>
      </c>
      <c r="BQ124" s="2">
        <v>20</v>
      </c>
      <c r="BR124" s="2">
        <v>0</v>
      </c>
      <c r="BS124" s="2">
        <v>1</v>
      </c>
      <c r="BT124" s="2">
        <v>1</v>
      </c>
      <c r="BU124" s="2">
        <v>1</v>
      </c>
      <c r="BV124" s="2">
        <v>1</v>
      </c>
      <c r="BW124" s="2">
        <v>1</v>
      </c>
      <c r="BX124" s="2">
        <v>1</v>
      </c>
      <c r="BY124" s="2" t="s">
        <v>6</v>
      </c>
      <c r="BZ124" s="2">
        <v>0</v>
      </c>
      <c r="CA124" s="2">
        <v>0</v>
      </c>
      <c r="CB124" s="2"/>
      <c r="CC124" s="2"/>
      <c r="CD124" s="2"/>
      <c r="CE124" s="2"/>
      <c r="CF124" s="2">
        <v>0</v>
      </c>
      <c r="CG124" s="2">
        <v>0</v>
      </c>
      <c r="CH124" s="2"/>
      <c r="CI124" s="2"/>
      <c r="CJ124" s="2"/>
      <c r="CK124" s="2"/>
      <c r="CL124" s="2"/>
      <c r="CM124" s="2">
        <v>0</v>
      </c>
      <c r="CN124" s="2" t="s">
        <v>6</v>
      </c>
      <c r="CO124" s="2">
        <v>0</v>
      </c>
      <c r="CP124" s="2">
        <f t="shared" si="151"/>
        <v>419</v>
      </c>
      <c r="CQ124" s="2">
        <f t="shared" si="152"/>
        <v>26.18</v>
      </c>
      <c r="CR124" s="2">
        <f t="shared" si="153"/>
        <v>0</v>
      </c>
      <c r="CS124" s="2">
        <f t="shared" si="154"/>
        <v>0</v>
      </c>
      <c r="CT124" s="2">
        <f t="shared" si="155"/>
        <v>0</v>
      </c>
      <c r="CU124" s="2">
        <f t="shared" si="156"/>
        <v>0</v>
      </c>
      <c r="CV124" s="2">
        <f t="shared" si="157"/>
        <v>0</v>
      </c>
      <c r="CW124" s="2">
        <f t="shared" si="158"/>
        <v>0</v>
      </c>
      <c r="CX124" s="2">
        <f t="shared" si="159"/>
        <v>0</v>
      </c>
      <c r="CY124" s="2">
        <f t="shared" si="160"/>
        <v>0</v>
      </c>
      <c r="CZ124" s="2">
        <f t="shared" si="161"/>
        <v>0</v>
      </c>
      <c r="DA124" s="2"/>
      <c r="DB124" s="2"/>
      <c r="DC124" s="2" t="s">
        <v>6</v>
      </c>
      <c r="DD124" s="2" t="s">
        <v>6</v>
      </c>
      <c r="DE124" s="2" t="s">
        <v>6</v>
      </c>
      <c r="DF124" s="2" t="s">
        <v>6</v>
      </c>
      <c r="DG124" s="2" t="s">
        <v>6</v>
      </c>
      <c r="DH124" s="2" t="s">
        <v>6</v>
      </c>
      <c r="DI124" s="2" t="s">
        <v>6</v>
      </c>
      <c r="DJ124" s="2" t="s">
        <v>6</v>
      </c>
      <c r="DK124" s="2" t="s">
        <v>6</v>
      </c>
      <c r="DL124" s="2" t="s">
        <v>6</v>
      </c>
      <c r="DM124" s="2" t="s">
        <v>6</v>
      </c>
      <c r="DN124" s="2">
        <v>0</v>
      </c>
      <c r="DO124" s="2">
        <v>0</v>
      </c>
      <c r="DP124" s="2">
        <v>1</v>
      </c>
      <c r="DQ124" s="2">
        <v>1</v>
      </c>
      <c r="DR124" s="2"/>
      <c r="DS124" s="2"/>
      <c r="DT124" s="2"/>
      <c r="DU124" s="2">
        <v>1010</v>
      </c>
      <c r="DV124" s="2" t="s">
        <v>79</v>
      </c>
      <c r="DW124" s="2" t="s">
        <v>79</v>
      </c>
      <c r="DX124" s="2">
        <v>1</v>
      </c>
      <c r="DY124" s="2"/>
      <c r="DZ124" s="2"/>
      <c r="EA124" s="2"/>
      <c r="EB124" s="2"/>
      <c r="EC124" s="2"/>
      <c r="ED124" s="2"/>
      <c r="EE124" s="2">
        <v>32653291</v>
      </c>
      <c r="EF124" s="2">
        <v>20</v>
      </c>
      <c r="EG124" s="2" t="s">
        <v>60</v>
      </c>
      <c r="EH124" s="2">
        <v>0</v>
      </c>
      <c r="EI124" s="2" t="s">
        <v>6</v>
      </c>
      <c r="EJ124" s="2">
        <v>1</v>
      </c>
      <c r="EK124" s="2">
        <v>500001</v>
      </c>
      <c r="EL124" s="2" t="s">
        <v>61</v>
      </c>
      <c r="EM124" s="2" t="s">
        <v>62</v>
      </c>
      <c r="EN124" s="2"/>
      <c r="EO124" s="2" t="s">
        <v>6</v>
      </c>
      <c r="EP124" s="2"/>
      <c r="EQ124" s="2">
        <v>2097152</v>
      </c>
      <c r="ER124" s="2">
        <v>1.94</v>
      </c>
      <c r="ES124" s="2">
        <v>26.18</v>
      </c>
      <c r="ET124" s="2">
        <v>0</v>
      </c>
      <c r="EU124" s="2">
        <v>0</v>
      </c>
      <c r="EV124" s="2">
        <v>0</v>
      </c>
      <c r="EW124" s="2">
        <v>0</v>
      </c>
      <c r="EX124" s="2">
        <v>0</v>
      </c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>
        <v>0</v>
      </c>
      <c r="FR124" s="2">
        <f t="shared" si="162"/>
        <v>0</v>
      </c>
      <c r="FS124" s="2">
        <v>0</v>
      </c>
      <c r="FT124" s="2"/>
      <c r="FU124" s="2"/>
      <c r="FV124" s="2"/>
      <c r="FW124" s="2"/>
      <c r="FX124" s="2">
        <v>0</v>
      </c>
      <c r="FY124" s="2">
        <v>0</v>
      </c>
      <c r="FZ124" s="2"/>
      <c r="GA124" s="2" t="s">
        <v>200</v>
      </c>
      <c r="GB124" s="2"/>
      <c r="GC124" s="2"/>
      <c r="GD124" s="2">
        <v>0</v>
      </c>
      <c r="GE124" s="2"/>
      <c r="GF124" s="2">
        <v>-1932377642</v>
      </c>
      <c r="GG124" s="2">
        <v>2</v>
      </c>
      <c r="GH124" s="2">
        <v>4</v>
      </c>
      <c r="GI124" s="2">
        <v>-2</v>
      </c>
      <c r="GJ124" s="2">
        <v>0</v>
      </c>
      <c r="GK124" s="2">
        <f>ROUND(R124*(R12)/100,0)</f>
        <v>0</v>
      </c>
      <c r="GL124" s="2">
        <f t="shared" si="163"/>
        <v>0</v>
      </c>
      <c r="GM124" s="2">
        <f t="shared" si="164"/>
        <v>419</v>
      </c>
      <c r="GN124" s="2">
        <f t="shared" si="165"/>
        <v>419</v>
      </c>
      <c r="GO124" s="2">
        <f t="shared" si="166"/>
        <v>0</v>
      </c>
      <c r="GP124" s="2">
        <f t="shared" si="167"/>
        <v>0</v>
      </c>
      <c r="GQ124" s="2"/>
      <c r="GR124" s="2">
        <v>0</v>
      </c>
      <c r="GS124" s="2">
        <v>2</v>
      </c>
      <c r="GT124" s="2">
        <v>0</v>
      </c>
      <c r="GU124" s="2" t="s">
        <v>6</v>
      </c>
      <c r="GV124" s="2">
        <f t="shared" si="168"/>
        <v>0</v>
      </c>
      <c r="GW124" s="2">
        <v>1</v>
      </c>
      <c r="GX124" s="2">
        <f t="shared" si="169"/>
        <v>0</v>
      </c>
      <c r="GY124" s="2"/>
      <c r="GZ124" s="2"/>
      <c r="HA124" s="2">
        <v>0</v>
      </c>
      <c r="HB124" s="2">
        <v>0</v>
      </c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>
        <v>0</v>
      </c>
      <c r="IL124" s="2"/>
      <c r="IM124" s="2"/>
      <c r="IN124" s="2"/>
      <c r="IO124" s="2"/>
      <c r="IP124" s="2"/>
      <c r="IQ124" s="2"/>
      <c r="IR124" s="2"/>
      <c r="IS124" s="2"/>
      <c r="IT124" s="2"/>
      <c r="IU124" s="2"/>
    </row>
    <row r="125" spans="1:255" x14ac:dyDescent="0.2">
      <c r="A125">
        <v>18</v>
      </c>
      <c r="B125">
        <v>1</v>
      </c>
      <c r="C125">
        <v>164</v>
      </c>
      <c r="E125" t="s">
        <v>196</v>
      </c>
      <c r="F125" t="str">
        <f>'1.Смета.или.Акт'!B85</f>
        <v>Накладная</v>
      </c>
      <c r="G125" t="str">
        <f>'1.Смета.или.Акт'!C85</f>
        <v>Зажим MJPT 50</v>
      </c>
      <c r="H125" t="s">
        <v>79</v>
      </c>
      <c r="I125">
        <f>I101*J125</f>
        <v>16</v>
      </c>
      <c r="J125">
        <v>16</v>
      </c>
      <c r="O125">
        <f t="shared" si="137"/>
        <v>3142</v>
      </c>
      <c r="P125">
        <f t="shared" si="138"/>
        <v>3142</v>
      </c>
      <c r="Q125">
        <f t="shared" si="139"/>
        <v>0</v>
      </c>
      <c r="R125">
        <f t="shared" si="140"/>
        <v>0</v>
      </c>
      <c r="S125">
        <f t="shared" si="141"/>
        <v>0</v>
      </c>
      <c r="T125">
        <f t="shared" si="142"/>
        <v>0</v>
      </c>
      <c r="U125">
        <f t="shared" si="143"/>
        <v>0</v>
      </c>
      <c r="V125">
        <f t="shared" si="144"/>
        <v>0</v>
      </c>
      <c r="W125">
        <f t="shared" si="145"/>
        <v>0</v>
      </c>
      <c r="X125">
        <f t="shared" si="146"/>
        <v>0</v>
      </c>
      <c r="Y125">
        <f t="shared" si="147"/>
        <v>0</v>
      </c>
      <c r="AA125">
        <v>34645224</v>
      </c>
      <c r="AB125">
        <f t="shared" si="148"/>
        <v>26.18</v>
      </c>
      <c r="AC125">
        <f t="shared" si="131"/>
        <v>26.18</v>
      </c>
      <c r="AD125">
        <f t="shared" si="132"/>
        <v>0</v>
      </c>
      <c r="AE125">
        <f t="shared" si="133"/>
        <v>0</v>
      </c>
      <c r="AF125">
        <f t="shared" si="134"/>
        <v>0</v>
      </c>
      <c r="AG125">
        <f t="shared" si="149"/>
        <v>0</v>
      </c>
      <c r="AH125">
        <f t="shared" si="135"/>
        <v>0</v>
      </c>
      <c r="AI125">
        <f t="shared" si="136"/>
        <v>0</v>
      </c>
      <c r="AJ125">
        <f t="shared" si="150"/>
        <v>0</v>
      </c>
      <c r="AK125">
        <v>26.18</v>
      </c>
      <c r="AL125" s="55">
        <f>'1.Смета.или.Акт'!F85</f>
        <v>26.18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1</v>
      </c>
      <c r="AW125">
        <v>1</v>
      </c>
      <c r="AZ125">
        <v>1</v>
      </c>
      <c r="BA125">
        <v>1</v>
      </c>
      <c r="BB125">
        <v>1</v>
      </c>
      <c r="BC125">
        <f>'1.Смета.или.Акт'!J85</f>
        <v>7.5</v>
      </c>
      <c r="BD125" t="s">
        <v>6</v>
      </c>
      <c r="BE125" t="s">
        <v>6</v>
      </c>
      <c r="BF125" t="s">
        <v>6</v>
      </c>
      <c r="BG125" t="s">
        <v>6</v>
      </c>
      <c r="BH125">
        <v>3</v>
      </c>
      <c r="BI125">
        <v>1</v>
      </c>
      <c r="BJ125" t="s">
        <v>199</v>
      </c>
      <c r="BM125">
        <v>500001</v>
      </c>
      <c r="BN125">
        <v>0</v>
      </c>
      <c r="BO125" t="s">
        <v>6</v>
      </c>
      <c r="BP125">
        <v>0</v>
      </c>
      <c r="BQ125">
        <v>20</v>
      </c>
      <c r="BR125">
        <v>0</v>
      </c>
      <c r="BS125">
        <v>1</v>
      </c>
      <c r="BT125">
        <v>1</v>
      </c>
      <c r="BU125">
        <v>1</v>
      </c>
      <c r="BV125">
        <v>1</v>
      </c>
      <c r="BW125">
        <v>1</v>
      </c>
      <c r="BX125">
        <v>1</v>
      </c>
      <c r="BY125" t="s">
        <v>6</v>
      </c>
      <c r="BZ125">
        <v>0</v>
      </c>
      <c r="CA125">
        <v>0</v>
      </c>
      <c r="CF125">
        <v>0</v>
      </c>
      <c r="CG125">
        <v>0</v>
      </c>
      <c r="CM125">
        <v>0</v>
      </c>
      <c r="CN125" t="s">
        <v>6</v>
      </c>
      <c r="CO125">
        <v>0</v>
      </c>
      <c r="CP125">
        <f t="shared" si="151"/>
        <v>3142</v>
      </c>
      <c r="CQ125">
        <f t="shared" si="152"/>
        <v>196.35</v>
      </c>
      <c r="CR125">
        <f t="shared" si="153"/>
        <v>0</v>
      </c>
      <c r="CS125">
        <f t="shared" si="154"/>
        <v>0</v>
      </c>
      <c r="CT125">
        <f t="shared" si="155"/>
        <v>0</v>
      </c>
      <c r="CU125">
        <f t="shared" si="156"/>
        <v>0</v>
      </c>
      <c r="CV125">
        <f t="shared" si="157"/>
        <v>0</v>
      </c>
      <c r="CW125">
        <f t="shared" si="158"/>
        <v>0</v>
      </c>
      <c r="CX125">
        <f t="shared" si="159"/>
        <v>0</v>
      </c>
      <c r="CY125">
        <f t="shared" si="160"/>
        <v>0</v>
      </c>
      <c r="CZ125">
        <f t="shared" si="161"/>
        <v>0</v>
      </c>
      <c r="DC125" t="s">
        <v>6</v>
      </c>
      <c r="DD125" t="s">
        <v>6</v>
      </c>
      <c r="DE125" t="s">
        <v>6</v>
      </c>
      <c r="DF125" t="s">
        <v>6</v>
      </c>
      <c r="DG125" t="s">
        <v>6</v>
      </c>
      <c r="DH125" t="s">
        <v>6</v>
      </c>
      <c r="DI125" t="s">
        <v>6</v>
      </c>
      <c r="DJ125" t="s">
        <v>6</v>
      </c>
      <c r="DK125" t="s">
        <v>6</v>
      </c>
      <c r="DL125" t="s">
        <v>6</v>
      </c>
      <c r="DM125" t="s">
        <v>6</v>
      </c>
      <c r="DN125">
        <v>0</v>
      </c>
      <c r="DO125">
        <v>0</v>
      </c>
      <c r="DP125">
        <v>1</v>
      </c>
      <c r="DQ125">
        <v>1</v>
      </c>
      <c r="DU125">
        <v>1010</v>
      </c>
      <c r="DV125" t="s">
        <v>79</v>
      </c>
      <c r="DW125" t="str">
        <f>'1.Смета.или.Акт'!D85</f>
        <v>шт.</v>
      </c>
      <c r="DX125">
        <v>1</v>
      </c>
      <c r="EE125">
        <v>32653291</v>
      </c>
      <c r="EF125">
        <v>20</v>
      </c>
      <c r="EG125" t="s">
        <v>60</v>
      </c>
      <c r="EH125">
        <v>0</v>
      </c>
      <c r="EI125" t="s">
        <v>6</v>
      </c>
      <c r="EJ125">
        <v>1</v>
      </c>
      <c r="EK125">
        <v>500001</v>
      </c>
      <c r="EL125" t="s">
        <v>61</v>
      </c>
      <c r="EM125" t="s">
        <v>62</v>
      </c>
      <c r="EO125" t="s">
        <v>6</v>
      </c>
      <c r="EQ125">
        <v>2097152</v>
      </c>
      <c r="ER125">
        <v>28.46</v>
      </c>
      <c r="ES125" s="55">
        <f>'1.Смета.или.Акт'!F85</f>
        <v>26.18</v>
      </c>
      <c r="ET125">
        <v>0</v>
      </c>
      <c r="EU125">
        <v>0</v>
      </c>
      <c r="EV125">
        <v>0</v>
      </c>
      <c r="EW125">
        <v>0</v>
      </c>
      <c r="EX125">
        <v>0</v>
      </c>
      <c r="EZ125">
        <v>5</v>
      </c>
      <c r="FC125">
        <v>0</v>
      </c>
      <c r="FD125">
        <v>18</v>
      </c>
      <c r="FF125">
        <v>196.36</v>
      </c>
      <c r="FQ125">
        <v>0</v>
      </c>
      <c r="FR125">
        <f t="shared" si="162"/>
        <v>0</v>
      </c>
      <c r="FS125">
        <v>0</v>
      </c>
      <c r="FX125">
        <v>0</v>
      </c>
      <c r="FY125">
        <v>0</v>
      </c>
      <c r="GA125" t="s">
        <v>200</v>
      </c>
      <c r="GD125">
        <v>0</v>
      </c>
      <c r="GF125">
        <v>-1932377642</v>
      </c>
      <c r="GG125">
        <v>2</v>
      </c>
      <c r="GH125">
        <v>3</v>
      </c>
      <c r="GI125">
        <v>4</v>
      </c>
      <c r="GJ125">
        <v>0</v>
      </c>
      <c r="GK125">
        <f>ROUND(R125*(S12)/100,0)</f>
        <v>0</v>
      </c>
      <c r="GL125">
        <f t="shared" si="163"/>
        <v>0</v>
      </c>
      <c r="GM125">
        <f t="shared" si="164"/>
        <v>3142</v>
      </c>
      <c r="GN125">
        <f t="shared" si="165"/>
        <v>3142</v>
      </c>
      <c r="GO125">
        <f t="shared" si="166"/>
        <v>0</v>
      </c>
      <c r="GP125">
        <f t="shared" si="167"/>
        <v>0</v>
      </c>
      <c r="GR125">
        <v>1</v>
      </c>
      <c r="GS125">
        <v>1</v>
      </c>
      <c r="GT125">
        <v>0</v>
      </c>
      <c r="GU125" t="s">
        <v>6</v>
      </c>
      <c r="GV125">
        <f t="shared" si="168"/>
        <v>0</v>
      </c>
      <c r="GW125">
        <v>1</v>
      </c>
      <c r="GX125">
        <f t="shared" si="169"/>
        <v>0</v>
      </c>
      <c r="HA125">
        <v>0</v>
      </c>
      <c r="HB125">
        <v>0</v>
      </c>
      <c r="IK125">
        <v>0</v>
      </c>
    </row>
    <row r="126" spans="1:255" x14ac:dyDescent="0.2">
      <c r="A126" s="2">
        <v>18</v>
      </c>
      <c r="B126" s="2">
        <v>1</v>
      </c>
      <c r="C126" s="2">
        <v>144</v>
      </c>
      <c r="D126" s="2"/>
      <c r="E126" s="2" t="s">
        <v>201</v>
      </c>
      <c r="F126" s="2" t="s">
        <v>202</v>
      </c>
      <c r="G126" s="2" t="s">
        <v>203</v>
      </c>
      <c r="H126" s="2" t="s">
        <v>204</v>
      </c>
      <c r="I126" s="2">
        <f>I100*J126</f>
        <v>10</v>
      </c>
      <c r="J126" s="2">
        <v>10</v>
      </c>
      <c r="K126" s="2"/>
      <c r="L126" s="2"/>
      <c r="M126" s="2"/>
      <c r="N126" s="2"/>
      <c r="O126" s="2">
        <f t="shared" si="137"/>
        <v>1406</v>
      </c>
      <c r="P126" s="2">
        <f t="shared" si="138"/>
        <v>1406</v>
      </c>
      <c r="Q126" s="2">
        <f t="shared" si="139"/>
        <v>0</v>
      </c>
      <c r="R126" s="2">
        <f t="shared" si="140"/>
        <v>0</v>
      </c>
      <c r="S126" s="2">
        <f t="shared" si="141"/>
        <v>0</v>
      </c>
      <c r="T126" s="2">
        <f t="shared" si="142"/>
        <v>0</v>
      </c>
      <c r="U126" s="2">
        <f t="shared" si="143"/>
        <v>0</v>
      </c>
      <c r="V126" s="2">
        <f t="shared" si="144"/>
        <v>0</v>
      </c>
      <c r="W126" s="2">
        <f t="shared" si="145"/>
        <v>0</v>
      </c>
      <c r="X126" s="2">
        <f t="shared" si="146"/>
        <v>0</v>
      </c>
      <c r="Y126" s="2">
        <f t="shared" si="147"/>
        <v>0</v>
      </c>
      <c r="Z126" s="2"/>
      <c r="AA126" s="2">
        <v>34645223</v>
      </c>
      <c r="AB126" s="2">
        <f t="shared" si="148"/>
        <v>140.6</v>
      </c>
      <c r="AC126" s="2">
        <f t="shared" si="131"/>
        <v>140.6</v>
      </c>
      <c r="AD126" s="2">
        <f t="shared" si="132"/>
        <v>0</v>
      </c>
      <c r="AE126" s="2">
        <f t="shared" si="133"/>
        <v>0</v>
      </c>
      <c r="AF126" s="2">
        <f t="shared" si="134"/>
        <v>0</v>
      </c>
      <c r="AG126" s="2">
        <f t="shared" si="149"/>
        <v>0</v>
      </c>
      <c r="AH126" s="2">
        <f t="shared" si="135"/>
        <v>0</v>
      </c>
      <c r="AI126" s="2">
        <f t="shared" si="136"/>
        <v>0</v>
      </c>
      <c r="AJ126" s="2">
        <f t="shared" si="150"/>
        <v>0</v>
      </c>
      <c r="AK126" s="2">
        <v>140.6</v>
      </c>
      <c r="AL126" s="2">
        <v>140.6</v>
      </c>
      <c r="AM126" s="2">
        <v>0</v>
      </c>
      <c r="AN126" s="2">
        <v>0</v>
      </c>
      <c r="AO126" s="2">
        <v>0</v>
      </c>
      <c r="AP126" s="2">
        <v>0</v>
      </c>
      <c r="AQ126" s="2">
        <v>0</v>
      </c>
      <c r="AR126" s="2">
        <v>0</v>
      </c>
      <c r="AS126" s="2">
        <v>0</v>
      </c>
      <c r="AT126" s="2">
        <v>0</v>
      </c>
      <c r="AU126" s="2">
        <v>0</v>
      </c>
      <c r="AV126" s="2">
        <v>1</v>
      </c>
      <c r="AW126" s="2">
        <v>1</v>
      </c>
      <c r="AX126" s="2"/>
      <c r="AY126" s="2"/>
      <c r="AZ126" s="2">
        <v>1</v>
      </c>
      <c r="BA126" s="2">
        <v>1</v>
      </c>
      <c r="BB126" s="2">
        <v>1</v>
      </c>
      <c r="BC126" s="2">
        <v>1</v>
      </c>
      <c r="BD126" s="2" t="s">
        <v>6</v>
      </c>
      <c r="BE126" s="2" t="s">
        <v>6</v>
      </c>
      <c r="BF126" s="2" t="s">
        <v>6</v>
      </c>
      <c r="BG126" s="2" t="s">
        <v>6</v>
      </c>
      <c r="BH126" s="2">
        <v>3</v>
      </c>
      <c r="BI126" s="2">
        <v>1</v>
      </c>
      <c r="BJ126" s="2" t="s">
        <v>205</v>
      </c>
      <c r="BK126" s="2"/>
      <c r="BL126" s="2"/>
      <c r="BM126" s="2">
        <v>500001</v>
      </c>
      <c r="BN126" s="2">
        <v>0</v>
      </c>
      <c r="BO126" s="2" t="s">
        <v>6</v>
      </c>
      <c r="BP126" s="2">
        <v>0</v>
      </c>
      <c r="BQ126" s="2">
        <v>20</v>
      </c>
      <c r="BR126" s="2">
        <v>0</v>
      </c>
      <c r="BS126" s="2">
        <v>1</v>
      </c>
      <c r="BT126" s="2">
        <v>1</v>
      </c>
      <c r="BU126" s="2">
        <v>1</v>
      </c>
      <c r="BV126" s="2">
        <v>1</v>
      </c>
      <c r="BW126" s="2">
        <v>1</v>
      </c>
      <c r="BX126" s="2">
        <v>1</v>
      </c>
      <c r="BY126" s="2" t="s">
        <v>6</v>
      </c>
      <c r="BZ126" s="2">
        <v>0</v>
      </c>
      <c r="CA126" s="2">
        <v>0</v>
      </c>
      <c r="CB126" s="2"/>
      <c r="CC126" s="2"/>
      <c r="CD126" s="2"/>
      <c r="CE126" s="2"/>
      <c r="CF126" s="2">
        <v>0</v>
      </c>
      <c r="CG126" s="2">
        <v>0</v>
      </c>
      <c r="CH126" s="2"/>
      <c r="CI126" s="2"/>
      <c r="CJ126" s="2"/>
      <c r="CK126" s="2"/>
      <c r="CL126" s="2"/>
      <c r="CM126" s="2">
        <v>0</v>
      </c>
      <c r="CN126" s="2" t="s">
        <v>6</v>
      </c>
      <c r="CO126" s="2">
        <v>0</v>
      </c>
      <c r="CP126" s="2">
        <f t="shared" si="151"/>
        <v>1406</v>
      </c>
      <c r="CQ126" s="2">
        <f t="shared" si="152"/>
        <v>140.6</v>
      </c>
      <c r="CR126" s="2">
        <f t="shared" si="153"/>
        <v>0</v>
      </c>
      <c r="CS126" s="2">
        <f t="shared" si="154"/>
        <v>0</v>
      </c>
      <c r="CT126" s="2">
        <f t="shared" si="155"/>
        <v>0</v>
      </c>
      <c r="CU126" s="2">
        <f t="shared" si="156"/>
        <v>0</v>
      </c>
      <c r="CV126" s="2">
        <f t="shared" si="157"/>
        <v>0</v>
      </c>
      <c r="CW126" s="2">
        <f t="shared" si="158"/>
        <v>0</v>
      </c>
      <c r="CX126" s="2">
        <f t="shared" si="159"/>
        <v>0</v>
      </c>
      <c r="CY126" s="2">
        <f t="shared" si="160"/>
        <v>0</v>
      </c>
      <c r="CZ126" s="2">
        <f t="shared" si="161"/>
        <v>0</v>
      </c>
      <c r="DA126" s="2"/>
      <c r="DB126" s="2"/>
      <c r="DC126" s="2" t="s">
        <v>6</v>
      </c>
      <c r="DD126" s="2" t="s">
        <v>6</v>
      </c>
      <c r="DE126" s="2" t="s">
        <v>6</v>
      </c>
      <c r="DF126" s="2" t="s">
        <v>6</v>
      </c>
      <c r="DG126" s="2" t="s">
        <v>6</v>
      </c>
      <c r="DH126" s="2" t="s">
        <v>6</v>
      </c>
      <c r="DI126" s="2" t="s">
        <v>6</v>
      </c>
      <c r="DJ126" s="2" t="s">
        <v>6</v>
      </c>
      <c r="DK126" s="2" t="s">
        <v>6</v>
      </c>
      <c r="DL126" s="2" t="s">
        <v>6</v>
      </c>
      <c r="DM126" s="2" t="s">
        <v>6</v>
      </c>
      <c r="DN126" s="2">
        <v>0</v>
      </c>
      <c r="DO126" s="2">
        <v>0</v>
      </c>
      <c r="DP126" s="2">
        <v>1</v>
      </c>
      <c r="DQ126" s="2">
        <v>1</v>
      </c>
      <c r="DR126" s="2"/>
      <c r="DS126" s="2"/>
      <c r="DT126" s="2"/>
      <c r="DU126" s="2">
        <v>1013</v>
      </c>
      <c r="DV126" s="2" t="s">
        <v>204</v>
      </c>
      <c r="DW126" s="2" t="s">
        <v>204</v>
      </c>
      <c r="DX126" s="2">
        <v>1</v>
      </c>
      <c r="DY126" s="2"/>
      <c r="DZ126" s="2"/>
      <c r="EA126" s="2"/>
      <c r="EB126" s="2"/>
      <c r="EC126" s="2"/>
      <c r="ED126" s="2"/>
      <c r="EE126" s="2">
        <v>32653291</v>
      </c>
      <c r="EF126" s="2">
        <v>20</v>
      </c>
      <c r="EG126" s="2" t="s">
        <v>60</v>
      </c>
      <c r="EH126" s="2">
        <v>0</v>
      </c>
      <c r="EI126" s="2" t="s">
        <v>6</v>
      </c>
      <c r="EJ126" s="2">
        <v>1</v>
      </c>
      <c r="EK126" s="2">
        <v>500001</v>
      </c>
      <c r="EL126" s="2" t="s">
        <v>61</v>
      </c>
      <c r="EM126" s="2" t="s">
        <v>62</v>
      </c>
      <c r="EN126" s="2"/>
      <c r="EO126" s="2" t="s">
        <v>6</v>
      </c>
      <c r="EP126" s="2"/>
      <c r="EQ126" s="2">
        <v>2097152</v>
      </c>
      <c r="ER126" s="2">
        <v>943.06</v>
      </c>
      <c r="ES126" s="2">
        <v>140.6</v>
      </c>
      <c r="ET126" s="2">
        <v>0</v>
      </c>
      <c r="EU126" s="2">
        <v>0</v>
      </c>
      <c r="EV126" s="2">
        <v>0</v>
      </c>
      <c r="EW126" s="2">
        <v>0</v>
      </c>
      <c r="EX126" s="2">
        <v>0</v>
      </c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>
        <v>0</v>
      </c>
      <c r="FR126" s="2">
        <f t="shared" si="162"/>
        <v>0</v>
      </c>
      <c r="FS126" s="2">
        <v>0</v>
      </c>
      <c r="FT126" s="2"/>
      <c r="FU126" s="2"/>
      <c r="FV126" s="2"/>
      <c r="FW126" s="2"/>
      <c r="FX126" s="2">
        <v>0</v>
      </c>
      <c r="FY126" s="2">
        <v>0</v>
      </c>
      <c r="FZ126" s="2"/>
      <c r="GA126" s="2" t="s">
        <v>206</v>
      </c>
      <c r="GB126" s="2"/>
      <c r="GC126" s="2"/>
      <c r="GD126" s="2">
        <v>0</v>
      </c>
      <c r="GE126" s="2"/>
      <c r="GF126" s="2">
        <v>2093517811</v>
      </c>
      <c r="GG126" s="2">
        <v>2</v>
      </c>
      <c r="GH126" s="2">
        <v>4</v>
      </c>
      <c r="GI126" s="2">
        <v>-2</v>
      </c>
      <c r="GJ126" s="2">
        <v>0</v>
      </c>
      <c r="GK126" s="2">
        <f>ROUND(R126*(R12)/100,0)</f>
        <v>0</v>
      </c>
      <c r="GL126" s="2">
        <f t="shared" si="163"/>
        <v>0</v>
      </c>
      <c r="GM126" s="2">
        <f t="shared" si="164"/>
        <v>1406</v>
      </c>
      <c r="GN126" s="2">
        <f t="shared" si="165"/>
        <v>1406</v>
      </c>
      <c r="GO126" s="2">
        <f t="shared" si="166"/>
        <v>0</v>
      </c>
      <c r="GP126" s="2">
        <f t="shared" si="167"/>
        <v>0</v>
      </c>
      <c r="GQ126" s="2"/>
      <c r="GR126" s="2">
        <v>0</v>
      </c>
      <c r="GS126" s="2">
        <v>2</v>
      </c>
      <c r="GT126" s="2">
        <v>0</v>
      </c>
      <c r="GU126" s="2" t="s">
        <v>6</v>
      </c>
      <c r="GV126" s="2">
        <f t="shared" si="168"/>
        <v>0</v>
      </c>
      <c r="GW126" s="2">
        <v>1</v>
      </c>
      <c r="GX126" s="2">
        <f t="shared" si="169"/>
        <v>0</v>
      </c>
      <c r="GY126" s="2"/>
      <c r="GZ126" s="2"/>
      <c r="HA126" s="2">
        <v>0</v>
      </c>
      <c r="HB126" s="2">
        <v>0</v>
      </c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>
        <v>0</v>
      </c>
      <c r="IL126" s="2"/>
      <c r="IM126" s="2"/>
      <c r="IN126" s="2"/>
      <c r="IO126" s="2"/>
      <c r="IP126" s="2"/>
      <c r="IQ126" s="2"/>
      <c r="IR126" s="2"/>
      <c r="IS126" s="2"/>
      <c r="IT126" s="2"/>
      <c r="IU126" s="2"/>
    </row>
    <row r="127" spans="1:255" x14ac:dyDescent="0.2">
      <c r="A127">
        <v>18</v>
      </c>
      <c r="B127">
        <v>1</v>
      </c>
      <c r="C127">
        <v>165</v>
      </c>
      <c r="E127" t="s">
        <v>201</v>
      </c>
      <c r="F127" t="str">
        <f>'1.Смета.или.Акт'!B87</f>
        <v>Накладная</v>
      </c>
      <c r="G127" t="str">
        <f>'1.Смета.или.Акт'!C87</f>
        <v>Лента крепления шириной 20 мм, толщиной 0,7 мм, длиной 50 м из нержавеющей стали (в пластмасовой коробке с кабельной бухтой) F207 (СИП)</v>
      </c>
      <c r="H127" t="s">
        <v>204</v>
      </c>
      <c r="I127">
        <f>I101*J127</f>
        <v>10</v>
      </c>
      <c r="J127">
        <v>10</v>
      </c>
      <c r="O127">
        <f t="shared" si="137"/>
        <v>10545</v>
      </c>
      <c r="P127">
        <f t="shared" si="138"/>
        <v>10545</v>
      </c>
      <c r="Q127">
        <f t="shared" si="139"/>
        <v>0</v>
      </c>
      <c r="R127">
        <f t="shared" si="140"/>
        <v>0</v>
      </c>
      <c r="S127">
        <f t="shared" si="141"/>
        <v>0</v>
      </c>
      <c r="T127">
        <f t="shared" si="142"/>
        <v>0</v>
      </c>
      <c r="U127">
        <f t="shared" si="143"/>
        <v>0</v>
      </c>
      <c r="V127">
        <f t="shared" si="144"/>
        <v>0</v>
      </c>
      <c r="W127">
        <f t="shared" si="145"/>
        <v>0</v>
      </c>
      <c r="X127">
        <f t="shared" si="146"/>
        <v>0</v>
      </c>
      <c r="Y127">
        <f t="shared" si="147"/>
        <v>0</v>
      </c>
      <c r="AA127">
        <v>34645224</v>
      </c>
      <c r="AB127">
        <f t="shared" si="148"/>
        <v>140.6</v>
      </c>
      <c r="AC127">
        <f t="shared" si="131"/>
        <v>140.6</v>
      </c>
      <c r="AD127">
        <f t="shared" si="132"/>
        <v>0</v>
      </c>
      <c r="AE127">
        <f t="shared" si="133"/>
        <v>0</v>
      </c>
      <c r="AF127">
        <f t="shared" si="134"/>
        <v>0</v>
      </c>
      <c r="AG127">
        <f t="shared" si="149"/>
        <v>0</v>
      </c>
      <c r="AH127">
        <f t="shared" si="135"/>
        <v>0</v>
      </c>
      <c r="AI127">
        <f t="shared" si="136"/>
        <v>0</v>
      </c>
      <c r="AJ127">
        <f t="shared" si="150"/>
        <v>0</v>
      </c>
      <c r="AK127">
        <v>140.6</v>
      </c>
      <c r="AL127" s="55">
        <f>'1.Смета.или.Акт'!F87</f>
        <v>140.6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1</v>
      </c>
      <c r="AW127">
        <v>1</v>
      </c>
      <c r="AZ127">
        <v>1</v>
      </c>
      <c r="BA127">
        <v>1</v>
      </c>
      <c r="BB127">
        <v>1</v>
      </c>
      <c r="BC127">
        <f>'1.Смета.или.Акт'!J87</f>
        <v>7.5</v>
      </c>
      <c r="BD127" t="s">
        <v>6</v>
      </c>
      <c r="BE127" t="s">
        <v>6</v>
      </c>
      <c r="BF127" t="s">
        <v>6</v>
      </c>
      <c r="BG127" t="s">
        <v>6</v>
      </c>
      <c r="BH127">
        <v>3</v>
      </c>
      <c r="BI127">
        <v>1</v>
      </c>
      <c r="BJ127" t="s">
        <v>205</v>
      </c>
      <c r="BM127">
        <v>500001</v>
      </c>
      <c r="BN127">
        <v>0</v>
      </c>
      <c r="BO127" t="s">
        <v>6</v>
      </c>
      <c r="BP127">
        <v>0</v>
      </c>
      <c r="BQ127">
        <v>20</v>
      </c>
      <c r="BR127">
        <v>0</v>
      </c>
      <c r="BS127">
        <v>1</v>
      </c>
      <c r="BT127">
        <v>1</v>
      </c>
      <c r="BU127">
        <v>1</v>
      </c>
      <c r="BV127">
        <v>1</v>
      </c>
      <c r="BW127">
        <v>1</v>
      </c>
      <c r="BX127">
        <v>1</v>
      </c>
      <c r="BY127" t="s">
        <v>6</v>
      </c>
      <c r="BZ127">
        <v>0</v>
      </c>
      <c r="CA127">
        <v>0</v>
      </c>
      <c r="CF127">
        <v>0</v>
      </c>
      <c r="CG127">
        <v>0</v>
      </c>
      <c r="CM127">
        <v>0</v>
      </c>
      <c r="CN127" t="s">
        <v>6</v>
      </c>
      <c r="CO127">
        <v>0</v>
      </c>
      <c r="CP127">
        <f t="shared" si="151"/>
        <v>10545</v>
      </c>
      <c r="CQ127">
        <f t="shared" si="152"/>
        <v>1054.5</v>
      </c>
      <c r="CR127">
        <f t="shared" si="153"/>
        <v>0</v>
      </c>
      <c r="CS127">
        <f t="shared" si="154"/>
        <v>0</v>
      </c>
      <c r="CT127">
        <f t="shared" si="155"/>
        <v>0</v>
      </c>
      <c r="CU127">
        <f t="shared" si="156"/>
        <v>0</v>
      </c>
      <c r="CV127">
        <f t="shared" si="157"/>
        <v>0</v>
      </c>
      <c r="CW127">
        <f t="shared" si="158"/>
        <v>0</v>
      </c>
      <c r="CX127">
        <f t="shared" si="159"/>
        <v>0</v>
      </c>
      <c r="CY127">
        <f t="shared" si="160"/>
        <v>0</v>
      </c>
      <c r="CZ127">
        <f t="shared" si="161"/>
        <v>0</v>
      </c>
      <c r="DC127" t="s">
        <v>6</v>
      </c>
      <c r="DD127" t="s">
        <v>6</v>
      </c>
      <c r="DE127" t="s">
        <v>6</v>
      </c>
      <c r="DF127" t="s">
        <v>6</v>
      </c>
      <c r="DG127" t="s">
        <v>6</v>
      </c>
      <c r="DH127" t="s">
        <v>6</v>
      </c>
      <c r="DI127" t="s">
        <v>6</v>
      </c>
      <c r="DJ127" t="s">
        <v>6</v>
      </c>
      <c r="DK127" t="s">
        <v>6</v>
      </c>
      <c r="DL127" t="s">
        <v>6</v>
      </c>
      <c r="DM127" t="s">
        <v>6</v>
      </c>
      <c r="DN127">
        <v>0</v>
      </c>
      <c r="DO127">
        <v>0</v>
      </c>
      <c r="DP127">
        <v>1</v>
      </c>
      <c r="DQ127">
        <v>1</v>
      </c>
      <c r="DU127">
        <v>1013</v>
      </c>
      <c r="DV127" t="s">
        <v>204</v>
      </c>
      <c r="DW127" t="str">
        <f>'1.Смета.или.Акт'!D87</f>
        <v>упак.</v>
      </c>
      <c r="DX127">
        <v>1</v>
      </c>
      <c r="EE127">
        <v>32653291</v>
      </c>
      <c r="EF127">
        <v>20</v>
      </c>
      <c r="EG127" t="s">
        <v>60</v>
      </c>
      <c r="EH127">
        <v>0</v>
      </c>
      <c r="EI127" t="s">
        <v>6</v>
      </c>
      <c r="EJ127">
        <v>1</v>
      </c>
      <c r="EK127">
        <v>500001</v>
      </c>
      <c r="EL127" t="s">
        <v>61</v>
      </c>
      <c r="EM127" t="s">
        <v>62</v>
      </c>
      <c r="EO127" t="s">
        <v>6</v>
      </c>
      <c r="EQ127">
        <v>2097152</v>
      </c>
      <c r="ER127">
        <v>152.83000000000001</v>
      </c>
      <c r="ES127" s="55">
        <f>'1.Смета.или.Акт'!F87</f>
        <v>140.6</v>
      </c>
      <c r="ET127">
        <v>0</v>
      </c>
      <c r="EU127">
        <v>0</v>
      </c>
      <c r="EV127">
        <v>0</v>
      </c>
      <c r="EW127">
        <v>0</v>
      </c>
      <c r="EX127">
        <v>0</v>
      </c>
      <c r="EZ127">
        <v>5</v>
      </c>
      <c r="FC127">
        <v>0</v>
      </c>
      <c r="FD127">
        <v>18</v>
      </c>
      <c r="FF127">
        <v>1054.5</v>
      </c>
      <c r="FQ127">
        <v>0</v>
      </c>
      <c r="FR127">
        <f t="shared" si="162"/>
        <v>0</v>
      </c>
      <c r="FS127">
        <v>0</v>
      </c>
      <c r="FX127">
        <v>0</v>
      </c>
      <c r="FY127">
        <v>0</v>
      </c>
      <c r="GA127" t="s">
        <v>206</v>
      </c>
      <c r="GD127">
        <v>0</v>
      </c>
      <c r="GF127">
        <v>2093517811</v>
      </c>
      <c r="GG127">
        <v>2</v>
      </c>
      <c r="GH127">
        <v>3</v>
      </c>
      <c r="GI127">
        <v>4</v>
      </c>
      <c r="GJ127">
        <v>0</v>
      </c>
      <c r="GK127">
        <f>ROUND(R127*(S12)/100,0)</f>
        <v>0</v>
      </c>
      <c r="GL127">
        <f t="shared" si="163"/>
        <v>0</v>
      </c>
      <c r="GM127">
        <f t="shared" si="164"/>
        <v>10545</v>
      </c>
      <c r="GN127">
        <f t="shared" si="165"/>
        <v>10545</v>
      </c>
      <c r="GO127">
        <f t="shared" si="166"/>
        <v>0</v>
      </c>
      <c r="GP127">
        <f t="shared" si="167"/>
        <v>0</v>
      </c>
      <c r="GR127">
        <v>1</v>
      </c>
      <c r="GS127">
        <v>1</v>
      </c>
      <c r="GT127">
        <v>0</v>
      </c>
      <c r="GU127" t="s">
        <v>6</v>
      </c>
      <c r="GV127">
        <f t="shared" si="168"/>
        <v>0</v>
      </c>
      <c r="GW127">
        <v>1</v>
      </c>
      <c r="GX127">
        <f t="shared" si="169"/>
        <v>0</v>
      </c>
      <c r="HA127">
        <v>0</v>
      </c>
      <c r="HB127">
        <v>0</v>
      </c>
      <c r="IK127">
        <v>0</v>
      </c>
    </row>
    <row r="128" spans="1:255" x14ac:dyDescent="0.2">
      <c r="A128" s="2">
        <v>18</v>
      </c>
      <c r="B128" s="2">
        <v>1</v>
      </c>
      <c r="C128" s="2">
        <v>145</v>
      </c>
      <c r="D128" s="2"/>
      <c r="E128" s="2" t="s">
        <v>207</v>
      </c>
      <c r="F128" s="2" t="s">
        <v>208</v>
      </c>
      <c r="G128" s="2" t="s">
        <v>209</v>
      </c>
      <c r="H128" s="2" t="s">
        <v>79</v>
      </c>
      <c r="I128" s="2">
        <f>I100*J128</f>
        <v>200</v>
      </c>
      <c r="J128" s="2">
        <v>200</v>
      </c>
      <c r="K128" s="2"/>
      <c r="L128" s="2"/>
      <c r="M128" s="2"/>
      <c r="N128" s="2"/>
      <c r="O128" s="2">
        <f t="shared" si="137"/>
        <v>582</v>
      </c>
      <c r="P128" s="2">
        <f t="shared" si="138"/>
        <v>582</v>
      </c>
      <c r="Q128" s="2">
        <f t="shared" si="139"/>
        <v>0</v>
      </c>
      <c r="R128" s="2">
        <f t="shared" si="140"/>
        <v>0</v>
      </c>
      <c r="S128" s="2">
        <f t="shared" si="141"/>
        <v>0</v>
      </c>
      <c r="T128" s="2">
        <f t="shared" si="142"/>
        <v>0</v>
      </c>
      <c r="U128" s="2">
        <f t="shared" si="143"/>
        <v>0</v>
      </c>
      <c r="V128" s="2">
        <f t="shared" si="144"/>
        <v>0</v>
      </c>
      <c r="W128" s="2">
        <f t="shared" si="145"/>
        <v>0</v>
      </c>
      <c r="X128" s="2">
        <f t="shared" si="146"/>
        <v>0</v>
      </c>
      <c r="Y128" s="2">
        <f t="shared" si="147"/>
        <v>0</v>
      </c>
      <c r="Z128" s="2"/>
      <c r="AA128" s="2">
        <v>34645223</v>
      </c>
      <c r="AB128" s="2">
        <f t="shared" si="148"/>
        <v>2.91</v>
      </c>
      <c r="AC128" s="2">
        <f t="shared" si="131"/>
        <v>2.91</v>
      </c>
      <c r="AD128" s="2">
        <f t="shared" si="132"/>
        <v>0</v>
      </c>
      <c r="AE128" s="2">
        <f t="shared" si="133"/>
        <v>0</v>
      </c>
      <c r="AF128" s="2">
        <f t="shared" si="134"/>
        <v>0</v>
      </c>
      <c r="AG128" s="2">
        <f t="shared" si="149"/>
        <v>0</v>
      </c>
      <c r="AH128" s="2">
        <f t="shared" si="135"/>
        <v>0</v>
      </c>
      <c r="AI128" s="2">
        <f t="shared" si="136"/>
        <v>0</v>
      </c>
      <c r="AJ128" s="2">
        <f t="shared" si="150"/>
        <v>0</v>
      </c>
      <c r="AK128" s="2">
        <v>2.91</v>
      </c>
      <c r="AL128" s="2">
        <v>2.91</v>
      </c>
      <c r="AM128" s="2">
        <v>0</v>
      </c>
      <c r="AN128" s="2">
        <v>0</v>
      </c>
      <c r="AO128" s="2">
        <v>0</v>
      </c>
      <c r="AP128" s="2">
        <v>0</v>
      </c>
      <c r="AQ128" s="2">
        <v>0</v>
      </c>
      <c r="AR128" s="2">
        <v>0</v>
      </c>
      <c r="AS128" s="2">
        <v>0</v>
      </c>
      <c r="AT128" s="2">
        <v>0</v>
      </c>
      <c r="AU128" s="2">
        <v>0</v>
      </c>
      <c r="AV128" s="2">
        <v>1</v>
      </c>
      <c r="AW128" s="2">
        <v>1</v>
      </c>
      <c r="AX128" s="2"/>
      <c r="AY128" s="2"/>
      <c r="AZ128" s="2">
        <v>1</v>
      </c>
      <c r="BA128" s="2">
        <v>1</v>
      </c>
      <c r="BB128" s="2">
        <v>1</v>
      </c>
      <c r="BC128" s="2">
        <v>1</v>
      </c>
      <c r="BD128" s="2" t="s">
        <v>6</v>
      </c>
      <c r="BE128" s="2" t="s">
        <v>6</v>
      </c>
      <c r="BF128" s="2" t="s">
        <v>6</v>
      </c>
      <c r="BG128" s="2" t="s">
        <v>6</v>
      </c>
      <c r="BH128" s="2">
        <v>3</v>
      </c>
      <c r="BI128" s="2">
        <v>1</v>
      </c>
      <c r="BJ128" s="2" t="s">
        <v>210</v>
      </c>
      <c r="BK128" s="2"/>
      <c r="BL128" s="2"/>
      <c r="BM128" s="2">
        <v>500001</v>
      </c>
      <c r="BN128" s="2">
        <v>0</v>
      </c>
      <c r="BO128" s="2" t="s">
        <v>6</v>
      </c>
      <c r="BP128" s="2">
        <v>0</v>
      </c>
      <c r="BQ128" s="2">
        <v>20</v>
      </c>
      <c r="BR128" s="2">
        <v>0</v>
      </c>
      <c r="BS128" s="2">
        <v>1</v>
      </c>
      <c r="BT128" s="2">
        <v>1</v>
      </c>
      <c r="BU128" s="2">
        <v>1</v>
      </c>
      <c r="BV128" s="2">
        <v>1</v>
      </c>
      <c r="BW128" s="2">
        <v>1</v>
      </c>
      <c r="BX128" s="2">
        <v>1</v>
      </c>
      <c r="BY128" s="2" t="s">
        <v>6</v>
      </c>
      <c r="BZ128" s="2">
        <v>0</v>
      </c>
      <c r="CA128" s="2">
        <v>0</v>
      </c>
      <c r="CB128" s="2"/>
      <c r="CC128" s="2"/>
      <c r="CD128" s="2"/>
      <c r="CE128" s="2"/>
      <c r="CF128" s="2">
        <v>0</v>
      </c>
      <c r="CG128" s="2">
        <v>0</v>
      </c>
      <c r="CH128" s="2"/>
      <c r="CI128" s="2"/>
      <c r="CJ128" s="2"/>
      <c r="CK128" s="2"/>
      <c r="CL128" s="2"/>
      <c r="CM128" s="2">
        <v>0</v>
      </c>
      <c r="CN128" s="2" t="s">
        <v>6</v>
      </c>
      <c r="CO128" s="2">
        <v>0</v>
      </c>
      <c r="CP128" s="2">
        <f t="shared" si="151"/>
        <v>582</v>
      </c>
      <c r="CQ128" s="2">
        <f t="shared" si="152"/>
        <v>2.91</v>
      </c>
      <c r="CR128" s="2">
        <f t="shared" si="153"/>
        <v>0</v>
      </c>
      <c r="CS128" s="2">
        <f t="shared" si="154"/>
        <v>0</v>
      </c>
      <c r="CT128" s="2">
        <f t="shared" si="155"/>
        <v>0</v>
      </c>
      <c r="CU128" s="2">
        <f t="shared" si="156"/>
        <v>0</v>
      </c>
      <c r="CV128" s="2">
        <f t="shared" si="157"/>
        <v>0</v>
      </c>
      <c r="CW128" s="2">
        <f t="shared" si="158"/>
        <v>0</v>
      </c>
      <c r="CX128" s="2">
        <f t="shared" si="159"/>
        <v>0</v>
      </c>
      <c r="CY128" s="2">
        <f t="shared" si="160"/>
        <v>0</v>
      </c>
      <c r="CZ128" s="2">
        <f t="shared" si="161"/>
        <v>0</v>
      </c>
      <c r="DA128" s="2"/>
      <c r="DB128" s="2"/>
      <c r="DC128" s="2" t="s">
        <v>6</v>
      </c>
      <c r="DD128" s="2" t="s">
        <v>6</v>
      </c>
      <c r="DE128" s="2" t="s">
        <v>6</v>
      </c>
      <c r="DF128" s="2" t="s">
        <v>6</v>
      </c>
      <c r="DG128" s="2" t="s">
        <v>6</v>
      </c>
      <c r="DH128" s="2" t="s">
        <v>6</v>
      </c>
      <c r="DI128" s="2" t="s">
        <v>6</v>
      </c>
      <c r="DJ128" s="2" t="s">
        <v>6</v>
      </c>
      <c r="DK128" s="2" t="s">
        <v>6</v>
      </c>
      <c r="DL128" s="2" t="s">
        <v>6</v>
      </c>
      <c r="DM128" s="2" t="s">
        <v>6</v>
      </c>
      <c r="DN128" s="2">
        <v>0</v>
      </c>
      <c r="DO128" s="2">
        <v>0</v>
      </c>
      <c r="DP128" s="2">
        <v>1</v>
      </c>
      <c r="DQ128" s="2">
        <v>1</v>
      </c>
      <c r="DR128" s="2"/>
      <c r="DS128" s="2"/>
      <c r="DT128" s="2"/>
      <c r="DU128" s="2">
        <v>1010</v>
      </c>
      <c r="DV128" s="2" t="s">
        <v>79</v>
      </c>
      <c r="DW128" s="2" t="s">
        <v>79</v>
      </c>
      <c r="DX128" s="2">
        <v>1</v>
      </c>
      <c r="DY128" s="2"/>
      <c r="DZ128" s="2"/>
      <c r="EA128" s="2"/>
      <c r="EB128" s="2"/>
      <c r="EC128" s="2"/>
      <c r="ED128" s="2"/>
      <c r="EE128" s="2">
        <v>32653291</v>
      </c>
      <c r="EF128" s="2">
        <v>20</v>
      </c>
      <c r="EG128" s="2" t="s">
        <v>60</v>
      </c>
      <c r="EH128" s="2">
        <v>0</v>
      </c>
      <c r="EI128" s="2" t="s">
        <v>6</v>
      </c>
      <c r="EJ128" s="2">
        <v>1</v>
      </c>
      <c r="EK128" s="2">
        <v>500001</v>
      </c>
      <c r="EL128" s="2" t="s">
        <v>61</v>
      </c>
      <c r="EM128" s="2" t="s">
        <v>62</v>
      </c>
      <c r="EN128" s="2"/>
      <c r="EO128" s="2" t="s">
        <v>6</v>
      </c>
      <c r="EP128" s="2"/>
      <c r="EQ128" s="2">
        <v>2097152</v>
      </c>
      <c r="ER128" s="2">
        <v>5.82</v>
      </c>
      <c r="ES128" s="2">
        <v>2.91</v>
      </c>
      <c r="ET128" s="2">
        <v>0</v>
      </c>
      <c r="EU128" s="2">
        <v>0</v>
      </c>
      <c r="EV128" s="2">
        <v>0</v>
      </c>
      <c r="EW128" s="2">
        <v>0</v>
      </c>
      <c r="EX128" s="2">
        <v>0</v>
      </c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>
        <v>0</v>
      </c>
      <c r="FR128" s="2">
        <f t="shared" si="162"/>
        <v>0</v>
      </c>
      <c r="FS128" s="2">
        <v>0</v>
      </c>
      <c r="FT128" s="2"/>
      <c r="FU128" s="2"/>
      <c r="FV128" s="2"/>
      <c r="FW128" s="2"/>
      <c r="FX128" s="2">
        <v>0</v>
      </c>
      <c r="FY128" s="2">
        <v>0</v>
      </c>
      <c r="FZ128" s="2"/>
      <c r="GA128" s="2" t="s">
        <v>211</v>
      </c>
      <c r="GB128" s="2"/>
      <c r="GC128" s="2"/>
      <c r="GD128" s="2">
        <v>0</v>
      </c>
      <c r="GE128" s="2"/>
      <c r="GF128" s="2">
        <v>1795385233</v>
      </c>
      <c r="GG128" s="2">
        <v>2</v>
      </c>
      <c r="GH128" s="2">
        <v>4</v>
      </c>
      <c r="GI128" s="2">
        <v>-2</v>
      </c>
      <c r="GJ128" s="2">
        <v>0</v>
      </c>
      <c r="GK128" s="2">
        <f>ROUND(R128*(R12)/100,0)</f>
        <v>0</v>
      </c>
      <c r="GL128" s="2">
        <f t="shared" si="163"/>
        <v>0</v>
      </c>
      <c r="GM128" s="2">
        <f t="shared" si="164"/>
        <v>582</v>
      </c>
      <c r="GN128" s="2">
        <f t="shared" si="165"/>
        <v>582</v>
      </c>
      <c r="GO128" s="2">
        <f t="shared" si="166"/>
        <v>0</v>
      </c>
      <c r="GP128" s="2">
        <f t="shared" si="167"/>
        <v>0</v>
      </c>
      <c r="GQ128" s="2"/>
      <c r="GR128" s="2">
        <v>0</v>
      </c>
      <c r="GS128" s="2">
        <v>2</v>
      </c>
      <c r="GT128" s="2">
        <v>0</v>
      </c>
      <c r="GU128" s="2" t="s">
        <v>6</v>
      </c>
      <c r="GV128" s="2">
        <f t="shared" si="168"/>
        <v>0</v>
      </c>
      <c r="GW128" s="2">
        <v>1</v>
      </c>
      <c r="GX128" s="2">
        <f t="shared" si="169"/>
        <v>0</v>
      </c>
      <c r="GY128" s="2"/>
      <c r="GZ128" s="2"/>
      <c r="HA128" s="2">
        <v>0</v>
      </c>
      <c r="HB128" s="2">
        <v>0</v>
      </c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>
        <v>0</v>
      </c>
      <c r="IL128" s="2"/>
      <c r="IM128" s="2"/>
      <c r="IN128" s="2"/>
      <c r="IO128" s="2"/>
      <c r="IP128" s="2"/>
      <c r="IQ128" s="2"/>
      <c r="IR128" s="2"/>
      <c r="IS128" s="2"/>
      <c r="IT128" s="2"/>
      <c r="IU128" s="2"/>
    </row>
    <row r="129" spans="1:255" x14ac:dyDescent="0.2">
      <c r="A129">
        <v>18</v>
      </c>
      <c r="B129">
        <v>1</v>
      </c>
      <c r="C129">
        <v>166</v>
      </c>
      <c r="E129" t="s">
        <v>207</v>
      </c>
      <c r="F129" t="str">
        <f>'1.Смета.или.Акт'!B89</f>
        <v>Накладная</v>
      </c>
      <c r="G129" t="str">
        <f>'1.Смета.или.Акт'!C89</f>
        <v>Скрепа размером 20 мм NC20 (СИП)</v>
      </c>
      <c r="H129" t="s">
        <v>79</v>
      </c>
      <c r="I129">
        <f>I101*J129</f>
        <v>200</v>
      </c>
      <c r="J129">
        <v>200</v>
      </c>
      <c r="O129">
        <f t="shared" si="137"/>
        <v>4365</v>
      </c>
      <c r="P129">
        <f t="shared" si="138"/>
        <v>4365</v>
      </c>
      <c r="Q129">
        <f t="shared" si="139"/>
        <v>0</v>
      </c>
      <c r="R129">
        <f t="shared" si="140"/>
        <v>0</v>
      </c>
      <c r="S129">
        <f t="shared" si="141"/>
        <v>0</v>
      </c>
      <c r="T129">
        <f t="shared" si="142"/>
        <v>0</v>
      </c>
      <c r="U129">
        <f t="shared" si="143"/>
        <v>0</v>
      </c>
      <c r="V129">
        <f t="shared" si="144"/>
        <v>0</v>
      </c>
      <c r="W129">
        <f t="shared" si="145"/>
        <v>0</v>
      </c>
      <c r="X129">
        <f t="shared" si="146"/>
        <v>0</v>
      </c>
      <c r="Y129">
        <f t="shared" si="147"/>
        <v>0</v>
      </c>
      <c r="AA129">
        <v>34645224</v>
      </c>
      <c r="AB129">
        <f t="shared" si="148"/>
        <v>2.91</v>
      </c>
      <c r="AC129">
        <f t="shared" si="131"/>
        <v>2.91</v>
      </c>
      <c r="AD129">
        <f t="shared" si="132"/>
        <v>0</v>
      </c>
      <c r="AE129">
        <f t="shared" si="133"/>
        <v>0</v>
      </c>
      <c r="AF129">
        <f t="shared" si="134"/>
        <v>0</v>
      </c>
      <c r="AG129">
        <f t="shared" si="149"/>
        <v>0</v>
      </c>
      <c r="AH129">
        <f t="shared" si="135"/>
        <v>0</v>
      </c>
      <c r="AI129">
        <f t="shared" si="136"/>
        <v>0</v>
      </c>
      <c r="AJ129">
        <f t="shared" si="150"/>
        <v>0</v>
      </c>
      <c r="AK129">
        <v>2.91</v>
      </c>
      <c r="AL129" s="55">
        <f>'1.Смета.или.Акт'!F89</f>
        <v>2.91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1</v>
      </c>
      <c r="AW129">
        <v>1</v>
      </c>
      <c r="AZ129">
        <v>1</v>
      </c>
      <c r="BA129">
        <v>1</v>
      </c>
      <c r="BB129">
        <v>1</v>
      </c>
      <c r="BC129">
        <f>'1.Смета.или.Акт'!J89</f>
        <v>7.5</v>
      </c>
      <c r="BD129" t="s">
        <v>6</v>
      </c>
      <c r="BE129" t="s">
        <v>6</v>
      </c>
      <c r="BF129" t="s">
        <v>6</v>
      </c>
      <c r="BG129" t="s">
        <v>6</v>
      </c>
      <c r="BH129">
        <v>3</v>
      </c>
      <c r="BI129">
        <v>1</v>
      </c>
      <c r="BJ129" t="s">
        <v>210</v>
      </c>
      <c r="BM129">
        <v>500001</v>
      </c>
      <c r="BN129">
        <v>0</v>
      </c>
      <c r="BO129" t="s">
        <v>6</v>
      </c>
      <c r="BP129">
        <v>0</v>
      </c>
      <c r="BQ129">
        <v>20</v>
      </c>
      <c r="BR129">
        <v>0</v>
      </c>
      <c r="BS129">
        <v>1</v>
      </c>
      <c r="BT129">
        <v>1</v>
      </c>
      <c r="BU129">
        <v>1</v>
      </c>
      <c r="BV129">
        <v>1</v>
      </c>
      <c r="BW129">
        <v>1</v>
      </c>
      <c r="BX129">
        <v>1</v>
      </c>
      <c r="BY129" t="s">
        <v>6</v>
      </c>
      <c r="BZ129">
        <v>0</v>
      </c>
      <c r="CA129">
        <v>0</v>
      </c>
      <c r="CF129">
        <v>0</v>
      </c>
      <c r="CG129">
        <v>0</v>
      </c>
      <c r="CM129">
        <v>0</v>
      </c>
      <c r="CN129" t="s">
        <v>6</v>
      </c>
      <c r="CO129">
        <v>0</v>
      </c>
      <c r="CP129">
        <f t="shared" si="151"/>
        <v>4365</v>
      </c>
      <c r="CQ129">
        <f t="shared" si="152"/>
        <v>21.825000000000003</v>
      </c>
      <c r="CR129">
        <f t="shared" si="153"/>
        <v>0</v>
      </c>
      <c r="CS129">
        <f t="shared" si="154"/>
        <v>0</v>
      </c>
      <c r="CT129">
        <f t="shared" si="155"/>
        <v>0</v>
      </c>
      <c r="CU129">
        <f t="shared" si="156"/>
        <v>0</v>
      </c>
      <c r="CV129">
        <f t="shared" si="157"/>
        <v>0</v>
      </c>
      <c r="CW129">
        <f t="shared" si="158"/>
        <v>0</v>
      </c>
      <c r="CX129">
        <f t="shared" si="159"/>
        <v>0</v>
      </c>
      <c r="CY129">
        <f t="shared" si="160"/>
        <v>0</v>
      </c>
      <c r="CZ129">
        <f t="shared" si="161"/>
        <v>0</v>
      </c>
      <c r="DC129" t="s">
        <v>6</v>
      </c>
      <c r="DD129" t="s">
        <v>6</v>
      </c>
      <c r="DE129" t="s">
        <v>6</v>
      </c>
      <c r="DF129" t="s">
        <v>6</v>
      </c>
      <c r="DG129" t="s">
        <v>6</v>
      </c>
      <c r="DH129" t="s">
        <v>6</v>
      </c>
      <c r="DI129" t="s">
        <v>6</v>
      </c>
      <c r="DJ129" t="s">
        <v>6</v>
      </c>
      <c r="DK129" t="s">
        <v>6</v>
      </c>
      <c r="DL129" t="s">
        <v>6</v>
      </c>
      <c r="DM129" t="s">
        <v>6</v>
      </c>
      <c r="DN129">
        <v>0</v>
      </c>
      <c r="DO129">
        <v>0</v>
      </c>
      <c r="DP129">
        <v>1</v>
      </c>
      <c r="DQ129">
        <v>1</v>
      </c>
      <c r="DU129">
        <v>1010</v>
      </c>
      <c r="DV129" t="s">
        <v>79</v>
      </c>
      <c r="DW129" t="str">
        <f>'1.Смета.или.Акт'!D89</f>
        <v>шт.</v>
      </c>
      <c r="DX129">
        <v>1</v>
      </c>
      <c r="EE129">
        <v>32653291</v>
      </c>
      <c r="EF129">
        <v>20</v>
      </c>
      <c r="EG129" t="s">
        <v>60</v>
      </c>
      <c r="EH129">
        <v>0</v>
      </c>
      <c r="EI129" t="s">
        <v>6</v>
      </c>
      <c r="EJ129">
        <v>1</v>
      </c>
      <c r="EK129">
        <v>500001</v>
      </c>
      <c r="EL129" t="s">
        <v>61</v>
      </c>
      <c r="EM129" t="s">
        <v>62</v>
      </c>
      <c r="EO129" t="s">
        <v>6</v>
      </c>
      <c r="EQ129">
        <v>2097152</v>
      </c>
      <c r="ER129">
        <v>3.16</v>
      </c>
      <c r="ES129" s="55">
        <f>'1.Смета.или.Акт'!F89</f>
        <v>2.91</v>
      </c>
      <c r="ET129">
        <v>0</v>
      </c>
      <c r="EU129">
        <v>0</v>
      </c>
      <c r="EV129">
        <v>0</v>
      </c>
      <c r="EW129">
        <v>0</v>
      </c>
      <c r="EX129">
        <v>0</v>
      </c>
      <c r="EZ129">
        <v>5</v>
      </c>
      <c r="FC129">
        <v>0</v>
      </c>
      <c r="FD129">
        <v>18</v>
      </c>
      <c r="FF129">
        <v>21.8</v>
      </c>
      <c r="FQ129">
        <v>0</v>
      </c>
      <c r="FR129">
        <f t="shared" si="162"/>
        <v>0</v>
      </c>
      <c r="FS129">
        <v>0</v>
      </c>
      <c r="FX129">
        <v>0</v>
      </c>
      <c r="FY129">
        <v>0</v>
      </c>
      <c r="GA129" t="s">
        <v>211</v>
      </c>
      <c r="GD129">
        <v>0</v>
      </c>
      <c r="GF129">
        <v>1795385233</v>
      </c>
      <c r="GG129">
        <v>2</v>
      </c>
      <c r="GH129">
        <v>3</v>
      </c>
      <c r="GI129">
        <v>4</v>
      </c>
      <c r="GJ129">
        <v>0</v>
      </c>
      <c r="GK129">
        <f>ROUND(R129*(S12)/100,0)</f>
        <v>0</v>
      </c>
      <c r="GL129">
        <f t="shared" si="163"/>
        <v>0</v>
      </c>
      <c r="GM129">
        <f t="shared" si="164"/>
        <v>4365</v>
      </c>
      <c r="GN129">
        <f t="shared" si="165"/>
        <v>4365</v>
      </c>
      <c r="GO129">
        <f t="shared" si="166"/>
        <v>0</v>
      </c>
      <c r="GP129">
        <f t="shared" si="167"/>
        <v>0</v>
      </c>
      <c r="GR129">
        <v>1</v>
      </c>
      <c r="GS129">
        <v>1</v>
      </c>
      <c r="GT129">
        <v>0</v>
      </c>
      <c r="GU129" t="s">
        <v>6</v>
      </c>
      <c r="GV129">
        <f t="shared" si="168"/>
        <v>0</v>
      </c>
      <c r="GW129">
        <v>1</v>
      </c>
      <c r="GX129">
        <f t="shared" si="169"/>
        <v>0</v>
      </c>
      <c r="HA129">
        <v>0</v>
      </c>
      <c r="HB129">
        <v>0</v>
      </c>
      <c r="IK129">
        <v>0</v>
      </c>
    </row>
    <row r="130" spans="1:255" x14ac:dyDescent="0.2">
      <c r="A130" s="2">
        <v>17</v>
      </c>
      <c r="B130" s="2">
        <v>1</v>
      </c>
      <c r="C130" s="2">
        <f>ROW(SmtRes!A184)</f>
        <v>184</v>
      </c>
      <c r="D130" s="2">
        <f>ROW(EtalonRes!A171)</f>
        <v>171</v>
      </c>
      <c r="E130" s="2" t="s">
        <v>212</v>
      </c>
      <c r="F130" s="2" t="s">
        <v>213</v>
      </c>
      <c r="G130" s="2" t="s">
        <v>214</v>
      </c>
      <c r="H130" s="2" t="s">
        <v>31</v>
      </c>
      <c r="I130" s="2">
        <v>0</v>
      </c>
      <c r="J130" s="2">
        <v>0</v>
      </c>
      <c r="K130" s="2"/>
      <c r="L130" s="2"/>
      <c r="M130" s="2"/>
      <c r="N130" s="2"/>
      <c r="O130" s="2">
        <f t="shared" si="137"/>
        <v>0</v>
      </c>
      <c r="P130" s="2">
        <f t="shared" si="138"/>
        <v>0</v>
      </c>
      <c r="Q130" s="2">
        <f t="shared" si="139"/>
        <v>0</v>
      </c>
      <c r="R130" s="2">
        <f t="shared" si="140"/>
        <v>0</v>
      </c>
      <c r="S130" s="2">
        <f t="shared" si="141"/>
        <v>0</v>
      </c>
      <c r="T130" s="2">
        <f t="shared" si="142"/>
        <v>0</v>
      </c>
      <c r="U130" s="2">
        <f t="shared" si="143"/>
        <v>0</v>
      </c>
      <c r="V130" s="2">
        <f t="shared" si="144"/>
        <v>0</v>
      </c>
      <c r="W130" s="2">
        <f t="shared" si="145"/>
        <v>0</v>
      </c>
      <c r="X130" s="2">
        <f t="shared" si="146"/>
        <v>0</v>
      </c>
      <c r="Y130" s="2">
        <f t="shared" si="147"/>
        <v>0</v>
      </c>
      <c r="Z130" s="2"/>
      <c r="AA130" s="2">
        <v>34645223</v>
      </c>
      <c r="AB130" s="2">
        <f t="shared" si="148"/>
        <v>102.33</v>
      </c>
      <c r="AC130" s="2">
        <f>ROUND((ES130+(SUM(SmtRes!BC173:'SmtRes'!BC184)+SUM(EtalonRes!AL161:'EtalonRes'!AL171))),2)</f>
        <v>0</v>
      </c>
      <c r="AD130" s="2">
        <f>ROUND(((((ET130*1.2))-((EU130*1.2)))+AE130),2)</f>
        <v>80.89</v>
      </c>
      <c r="AE130" s="2">
        <f>ROUND(((EU130*1.2)),2)</f>
        <v>10.32</v>
      </c>
      <c r="AF130" s="2">
        <f>ROUND(((EV130*1.2)),2)</f>
        <v>21.44</v>
      </c>
      <c r="AG130" s="2">
        <f t="shared" si="149"/>
        <v>0</v>
      </c>
      <c r="AH130" s="2">
        <f>((EW130*1.2))</f>
        <v>2.3639999999999999</v>
      </c>
      <c r="AI130" s="2">
        <f>((EX130*1.2)+(SUM(SmtRes!BH173:'SmtRes'!BH184)+SUM(EtalonRes!AQ161:'EtalonRes'!AQ171)))</f>
        <v>0.84</v>
      </c>
      <c r="AJ130" s="2">
        <f t="shared" si="150"/>
        <v>0</v>
      </c>
      <c r="AK130" s="2">
        <v>86.72</v>
      </c>
      <c r="AL130" s="2">
        <v>1.44</v>
      </c>
      <c r="AM130" s="2">
        <v>67.41</v>
      </c>
      <c r="AN130" s="2">
        <v>8.6</v>
      </c>
      <c r="AO130" s="2">
        <v>17.87</v>
      </c>
      <c r="AP130" s="2">
        <v>0</v>
      </c>
      <c r="AQ130" s="2">
        <v>1.97</v>
      </c>
      <c r="AR130" s="2">
        <v>0.84</v>
      </c>
      <c r="AS130" s="2">
        <v>0</v>
      </c>
      <c r="AT130" s="2">
        <v>105</v>
      </c>
      <c r="AU130" s="2">
        <v>60</v>
      </c>
      <c r="AV130" s="2">
        <v>1</v>
      </c>
      <c r="AW130" s="2">
        <v>1</v>
      </c>
      <c r="AX130" s="2"/>
      <c r="AY130" s="2"/>
      <c r="AZ130" s="2">
        <v>1</v>
      </c>
      <c r="BA130" s="2">
        <v>1</v>
      </c>
      <c r="BB130" s="2">
        <v>1</v>
      </c>
      <c r="BC130" s="2">
        <v>1</v>
      </c>
      <c r="BD130" s="2" t="s">
        <v>6</v>
      </c>
      <c r="BE130" s="2" t="s">
        <v>6</v>
      </c>
      <c r="BF130" s="2" t="s">
        <v>6</v>
      </c>
      <c r="BG130" s="2" t="s">
        <v>6</v>
      </c>
      <c r="BH130" s="2">
        <v>0</v>
      </c>
      <c r="BI130" s="2">
        <v>1</v>
      </c>
      <c r="BJ130" s="2" t="s">
        <v>215</v>
      </c>
      <c r="BK130" s="2"/>
      <c r="BL130" s="2"/>
      <c r="BM130" s="2">
        <v>33001</v>
      </c>
      <c r="BN130" s="2">
        <v>0</v>
      </c>
      <c r="BO130" s="2" t="s">
        <v>6</v>
      </c>
      <c r="BP130" s="2">
        <v>0</v>
      </c>
      <c r="BQ130" s="2">
        <v>1</v>
      </c>
      <c r="BR130" s="2">
        <v>0</v>
      </c>
      <c r="BS130" s="2">
        <v>1</v>
      </c>
      <c r="BT130" s="2">
        <v>1</v>
      </c>
      <c r="BU130" s="2">
        <v>1</v>
      </c>
      <c r="BV130" s="2">
        <v>1</v>
      </c>
      <c r="BW130" s="2">
        <v>1</v>
      </c>
      <c r="BX130" s="2">
        <v>1</v>
      </c>
      <c r="BY130" s="2" t="s">
        <v>6</v>
      </c>
      <c r="BZ130" s="2">
        <v>105</v>
      </c>
      <c r="CA130" s="2">
        <v>60</v>
      </c>
      <c r="CB130" s="2"/>
      <c r="CC130" s="2"/>
      <c r="CD130" s="2"/>
      <c r="CE130" s="2"/>
      <c r="CF130" s="2">
        <v>0</v>
      </c>
      <c r="CG130" s="2">
        <v>0</v>
      </c>
      <c r="CH130" s="2"/>
      <c r="CI130" s="2"/>
      <c r="CJ130" s="2"/>
      <c r="CK130" s="2"/>
      <c r="CL130" s="2"/>
      <c r="CM130" s="2">
        <v>0</v>
      </c>
      <c r="CN130" s="2" t="s">
        <v>499</v>
      </c>
      <c r="CO130" s="2">
        <v>0</v>
      </c>
      <c r="CP130" s="2">
        <f t="shared" si="151"/>
        <v>0</v>
      </c>
      <c r="CQ130" s="2">
        <f t="shared" si="152"/>
        <v>0</v>
      </c>
      <c r="CR130" s="2">
        <f t="shared" si="153"/>
        <v>80.89</v>
      </c>
      <c r="CS130" s="2">
        <f t="shared" si="154"/>
        <v>10.32</v>
      </c>
      <c r="CT130" s="2">
        <f t="shared" si="155"/>
        <v>21.44</v>
      </c>
      <c r="CU130" s="2">
        <f t="shared" si="156"/>
        <v>0</v>
      </c>
      <c r="CV130" s="2">
        <f t="shared" si="157"/>
        <v>2.3639999999999999</v>
      </c>
      <c r="CW130" s="2">
        <f t="shared" si="158"/>
        <v>0.84</v>
      </c>
      <c r="CX130" s="2">
        <f t="shared" si="159"/>
        <v>0</v>
      </c>
      <c r="CY130" s="2">
        <f t="shared" si="160"/>
        <v>0</v>
      </c>
      <c r="CZ130" s="2">
        <f t="shared" si="161"/>
        <v>0</v>
      </c>
      <c r="DA130" s="2"/>
      <c r="DB130" s="2"/>
      <c r="DC130" s="2" t="s">
        <v>6</v>
      </c>
      <c r="DD130" s="2" t="s">
        <v>6</v>
      </c>
      <c r="DE130" s="2" t="s">
        <v>53</v>
      </c>
      <c r="DF130" s="2" t="s">
        <v>53</v>
      </c>
      <c r="DG130" s="2" t="s">
        <v>53</v>
      </c>
      <c r="DH130" s="2" t="s">
        <v>6</v>
      </c>
      <c r="DI130" s="2" t="s">
        <v>53</v>
      </c>
      <c r="DJ130" s="2" t="s">
        <v>53</v>
      </c>
      <c r="DK130" s="2" t="s">
        <v>6</v>
      </c>
      <c r="DL130" s="2" t="s">
        <v>6</v>
      </c>
      <c r="DM130" s="2" t="s">
        <v>6</v>
      </c>
      <c r="DN130" s="2">
        <v>0</v>
      </c>
      <c r="DO130" s="2">
        <v>0</v>
      </c>
      <c r="DP130" s="2">
        <v>1</v>
      </c>
      <c r="DQ130" s="2">
        <v>1</v>
      </c>
      <c r="DR130" s="2"/>
      <c r="DS130" s="2"/>
      <c r="DT130" s="2"/>
      <c r="DU130" s="2">
        <v>1013</v>
      </c>
      <c r="DV130" s="2" t="s">
        <v>31</v>
      </c>
      <c r="DW130" s="2" t="s">
        <v>31</v>
      </c>
      <c r="DX130" s="2">
        <v>1</v>
      </c>
      <c r="DY130" s="2"/>
      <c r="DZ130" s="2"/>
      <c r="EA130" s="2"/>
      <c r="EB130" s="2"/>
      <c r="EC130" s="2"/>
      <c r="ED130" s="2"/>
      <c r="EE130" s="2">
        <v>32653413</v>
      </c>
      <c r="EF130" s="2">
        <v>1</v>
      </c>
      <c r="EG130" s="2" t="s">
        <v>19</v>
      </c>
      <c r="EH130" s="2">
        <v>0</v>
      </c>
      <c r="EI130" s="2" t="s">
        <v>6</v>
      </c>
      <c r="EJ130" s="2">
        <v>1</v>
      </c>
      <c r="EK130" s="2">
        <v>33001</v>
      </c>
      <c r="EL130" s="2" t="s">
        <v>20</v>
      </c>
      <c r="EM130" s="2" t="s">
        <v>21</v>
      </c>
      <c r="EN130" s="2"/>
      <c r="EO130" s="2" t="s">
        <v>54</v>
      </c>
      <c r="EP130" s="2"/>
      <c r="EQ130" s="2">
        <v>0</v>
      </c>
      <c r="ER130" s="2">
        <v>86.72</v>
      </c>
      <c r="ES130" s="2">
        <v>1.44</v>
      </c>
      <c r="ET130" s="2">
        <v>67.41</v>
      </c>
      <c r="EU130" s="2">
        <v>8.6</v>
      </c>
      <c r="EV130" s="2">
        <v>17.87</v>
      </c>
      <c r="EW130" s="2">
        <v>1.97</v>
      </c>
      <c r="EX130" s="2">
        <v>0.84</v>
      </c>
      <c r="EY130" s="2">
        <v>1</v>
      </c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>
        <v>0</v>
      </c>
      <c r="FR130" s="2">
        <f t="shared" si="162"/>
        <v>0</v>
      </c>
      <c r="FS130" s="2">
        <v>0</v>
      </c>
      <c r="FT130" s="2"/>
      <c r="FU130" s="2"/>
      <c r="FV130" s="2"/>
      <c r="FW130" s="2"/>
      <c r="FX130" s="2">
        <v>105</v>
      </c>
      <c r="FY130" s="2">
        <v>60</v>
      </c>
      <c r="FZ130" s="2"/>
      <c r="GA130" s="2" t="s">
        <v>6</v>
      </c>
      <c r="GB130" s="2"/>
      <c r="GC130" s="2"/>
      <c r="GD130" s="2">
        <v>0</v>
      </c>
      <c r="GE130" s="2"/>
      <c r="GF130" s="2">
        <v>31373859</v>
      </c>
      <c r="GG130" s="2">
        <v>2</v>
      </c>
      <c r="GH130" s="2">
        <v>1</v>
      </c>
      <c r="GI130" s="2">
        <v>-2</v>
      </c>
      <c r="GJ130" s="2">
        <v>0</v>
      </c>
      <c r="GK130" s="2">
        <f>ROUND(R130*(R12)/100,0)</f>
        <v>0</v>
      </c>
      <c r="GL130" s="2">
        <f t="shared" si="163"/>
        <v>0</v>
      </c>
      <c r="GM130" s="2">
        <f t="shared" si="164"/>
        <v>0</v>
      </c>
      <c r="GN130" s="2">
        <f t="shared" si="165"/>
        <v>0</v>
      </c>
      <c r="GO130" s="2">
        <f t="shared" si="166"/>
        <v>0</v>
      </c>
      <c r="GP130" s="2">
        <f t="shared" si="167"/>
        <v>0</v>
      </c>
      <c r="GQ130" s="2"/>
      <c r="GR130" s="2">
        <v>0</v>
      </c>
      <c r="GS130" s="2">
        <v>3</v>
      </c>
      <c r="GT130" s="2">
        <v>0</v>
      </c>
      <c r="GU130" s="2" t="s">
        <v>6</v>
      </c>
      <c r="GV130" s="2">
        <f t="shared" si="168"/>
        <v>0</v>
      </c>
      <c r="GW130" s="2">
        <v>1</v>
      </c>
      <c r="GX130" s="2">
        <f t="shared" si="169"/>
        <v>0</v>
      </c>
      <c r="GY130" s="2"/>
      <c r="GZ130" s="2"/>
      <c r="HA130" s="2">
        <v>0</v>
      </c>
      <c r="HB130" s="2">
        <v>0</v>
      </c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>
        <v>0</v>
      </c>
      <c r="IL130" s="2"/>
      <c r="IM130" s="2"/>
      <c r="IN130" s="2"/>
      <c r="IO130" s="2"/>
      <c r="IP130" s="2"/>
      <c r="IQ130" s="2"/>
      <c r="IR130" s="2"/>
      <c r="IS130" s="2"/>
      <c r="IT130" s="2"/>
      <c r="IU130" s="2"/>
    </row>
    <row r="131" spans="1:255" x14ac:dyDescent="0.2">
      <c r="A131">
        <v>17</v>
      </c>
      <c r="B131">
        <v>1</v>
      </c>
      <c r="C131">
        <f>ROW(SmtRes!A196)</f>
        <v>196</v>
      </c>
      <c r="D131">
        <f>ROW(EtalonRes!A182)</f>
        <v>182</v>
      </c>
      <c r="E131" t="s">
        <v>212</v>
      </c>
      <c r="F131" t="s">
        <v>213</v>
      </c>
      <c r="G131" t="s">
        <v>214</v>
      </c>
      <c r="H131" t="s">
        <v>31</v>
      </c>
      <c r="I131">
        <v>0</v>
      </c>
      <c r="J131">
        <v>0</v>
      </c>
      <c r="O131">
        <f t="shared" si="137"/>
        <v>0</v>
      </c>
      <c r="P131">
        <f t="shared" si="138"/>
        <v>0</v>
      </c>
      <c r="Q131">
        <f t="shared" si="139"/>
        <v>0</v>
      </c>
      <c r="R131">
        <f t="shared" si="140"/>
        <v>0</v>
      </c>
      <c r="S131">
        <f t="shared" si="141"/>
        <v>0</v>
      </c>
      <c r="T131">
        <f t="shared" si="142"/>
        <v>0</v>
      </c>
      <c r="U131">
        <f t="shared" si="143"/>
        <v>0</v>
      </c>
      <c r="V131">
        <f t="shared" si="144"/>
        <v>0</v>
      </c>
      <c r="W131">
        <f t="shared" si="145"/>
        <v>0</v>
      </c>
      <c r="X131">
        <f t="shared" si="146"/>
        <v>0</v>
      </c>
      <c r="Y131">
        <f t="shared" si="147"/>
        <v>0</v>
      </c>
      <c r="AA131">
        <v>34645224</v>
      </c>
      <c r="AB131">
        <f t="shared" si="148"/>
        <v>102.33</v>
      </c>
      <c r="AC131">
        <f>ROUND((ES131+(SUM(SmtRes!BC185:'SmtRes'!BC196)+SUM(EtalonRes!AL172:'EtalonRes'!AL182))),2)</f>
        <v>0</v>
      </c>
      <c r="AD131">
        <f>ROUND(((((ET131*1.2))-((EU131*1.2)))+AE131),2)</f>
        <v>80.89</v>
      </c>
      <c r="AE131">
        <f>ROUND(((EU131*1.2)),2)</f>
        <v>10.32</v>
      </c>
      <c r="AF131">
        <f>ROUND(((EV131*1.2)),2)</f>
        <v>21.44</v>
      </c>
      <c r="AG131">
        <f t="shared" si="149"/>
        <v>0</v>
      </c>
      <c r="AH131">
        <f>((EW131*1.2))</f>
        <v>2.3639999999999999</v>
      </c>
      <c r="AI131">
        <f>((EX131*1.2)+(SUM(SmtRes!BH185:'SmtRes'!BH196)+SUM(EtalonRes!AQ172:'EtalonRes'!AQ182)))</f>
        <v>0.84</v>
      </c>
      <c r="AJ131">
        <f t="shared" si="150"/>
        <v>0</v>
      </c>
      <c r="AK131">
        <v>86.72</v>
      </c>
      <c r="AL131">
        <v>1.44</v>
      </c>
      <c r="AM131">
        <v>67.41</v>
      </c>
      <c r="AN131">
        <v>8.6</v>
      </c>
      <c r="AO131">
        <v>17.87</v>
      </c>
      <c r="AP131">
        <v>0</v>
      </c>
      <c r="AQ131">
        <v>1.97</v>
      </c>
      <c r="AR131">
        <v>0.84</v>
      </c>
      <c r="AS131">
        <v>0</v>
      </c>
      <c r="AT131">
        <v>89</v>
      </c>
      <c r="AU131">
        <v>48</v>
      </c>
      <c r="AV131">
        <v>1</v>
      </c>
      <c r="AW131">
        <v>1</v>
      </c>
      <c r="AZ131">
        <v>1</v>
      </c>
      <c r="BA131">
        <v>18.3</v>
      </c>
      <c r="BB131">
        <v>12.5</v>
      </c>
      <c r="BC131">
        <v>7.5</v>
      </c>
      <c r="BD131" t="s">
        <v>6</v>
      </c>
      <c r="BE131" t="s">
        <v>6</v>
      </c>
      <c r="BF131" t="s">
        <v>6</v>
      </c>
      <c r="BG131" t="s">
        <v>6</v>
      </c>
      <c r="BH131">
        <v>0</v>
      </c>
      <c r="BI131">
        <v>1</v>
      </c>
      <c r="BJ131" t="s">
        <v>215</v>
      </c>
      <c r="BM131">
        <v>33001</v>
      </c>
      <c r="BN131">
        <v>0</v>
      </c>
      <c r="BO131" t="s">
        <v>6</v>
      </c>
      <c r="BP131">
        <v>0</v>
      </c>
      <c r="BQ131">
        <v>1</v>
      </c>
      <c r="BR131">
        <v>0</v>
      </c>
      <c r="BS131">
        <v>18.3</v>
      </c>
      <c r="BT131">
        <v>1</v>
      </c>
      <c r="BU131">
        <v>1</v>
      </c>
      <c r="BV131">
        <v>1</v>
      </c>
      <c r="BW131">
        <v>1</v>
      </c>
      <c r="BX131">
        <v>1</v>
      </c>
      <c r="BY131" t="s">
        <v>6</v>
      </c>
      <c r="BZ131">
        <v>105</v>
      </c>
      <c r="CA131">
        <v>60</v>
      </c>
      <c r="CF131">
        <v>0</v>
      </c>
      <c r="CG131">
        <v>0</v>
      </c>
      <c r="CM131">
        <v>0</v>
      </c>
      <c r="CN131" t="s">
        <v>499</v>
      </c>
      <c r="CO131">
        <v>0</v>
      </c>
      <c r="CP131">
        <f t="shared" si="151"/>
        <v>0</v>
      </c>
      <c r="CQ131">
        <f t="shared" si="152"/>
        <v>0</v>
      </c>
      <c r="CR131">
        <f t="shared" si="153"/>
        <v>1011.125</v>
      </c>
      <c r="CS131">
        <f t="shared" si="154"/>
        <v>188.85600000000002</v>
      </c>
      <c r="CT131">
        <f t="shared" si="155"/>
        <v>392.35200000000003</v>
      </c>
      <c r="CU131">
        <f t="shared" si="156"/>
        <v>0</v>
      </c>
      <c r="CV131">
        <f t="shared" si="157"/>
        <v>2.3639999999999999</v>
      </c>
      <c r="CW131">
        <f t="shared" si="158"/>
        <v>0.84</v>
      </c>
      <c r="CX131">
        <f t="shared" si="159"/>
        <v>0</v>
      </c>
      <c r="CY131">
        <f t="shared" si="160"/>
        <v>0</v>
      </c>
      <c r="CZ131">
        <f t="shared" si="161"/>
        <v>0</v>
      </c>
      <c r="DC131" t="s">
        <v>6</v>
      </c>
      <c r="DD131" t="s">
        <v>6</v>
      </c>
      <c r="DE131" t="s">
        <v>53</v>
      </c>
      <c r="DF131" t="s">
        <v>53</v>
      </c>
      <c r="DG131" t="s">
        <v>53</v>
      </c>
      <c r="DH131" t="s">
        <v>6</v>
      </c>
      <c r="DI131" t="s">
        <v>53</v>
      </c>
      <c r="DJ131" t="s">
        <v>53</v>
      </c>
      <c r="DK131" t="s">
        <v>6</v>
      </c>
      <c r="DL131" t="s">
        <v>6</v>
      </c>
      <c r="DM131" t="s">
        <v>6</v>
      </c>
      <c r="DN131">
        <v>0</v>
      </c>
      <c r="DO131">
        <v>0</v>
      </c>
      <c r="DP131">
        <v>1</v>
      </c>
      <c r="DQ131">
        <v>1</v>
      </c>
      <c r="DU131">
        <v>1013</v>
      </c>
      <c r="DV131" t="s">
        <v>31</v>
      </c>
      <c r="DW131" t="s">
        <v>31</v>
      </c>
      <c r="DX131">
        <v>1</v>
      </c>
      <c r="EE131">
        <v>32653413</v>
      </c>
      <c r="EF131">
        <v>1</v>
      </c>
      <c r="EG131" t="s">
        <v>19</v>
      </c>
      <c r="EH131">
        <v>0</v>
      </c>
      <c r="EI131" t="s">
        <v>6</v>
      </c>
      <c r="EJ131">
        <v>1</v>
      </c>
      <c r="EK131">
        <v>33001</v>
      </c>
      <c r="EL131" t="s">
        <v>20</v>
      </c>
      <c r="EM131" t="s">
        <v>21</v>
      </c>
      <c r="EO131" t="s">
        <v>54</v>
      </c>
      <c r="EQ131">
        <v>0</v>
      </c>
      <c r="ER131">
        <v>86.72</v>
      </c>
      <c r="ES131">
        <v>1.44</v>
      </c>
      <c r="ET131">
        <v>67.41</v>
      </c>
      <c r="EU131">
        <v>8.6</v>
      </c>
      <c r="EV131">
        <v>17.87</v>
      </c>
      <c r="EW131">
        <v>1.97</v>
      </c>
      <c r="EX131">
        <v>0.84</v>
      </c>
      <c r="EY131">
        <v>1</v>
      </c>
      <c r="FQ131">
        <v>0</v>
      </c>
      <c r="FR131">
        <f t="shared" si="162"/>
        <v>0</v>
      </c>
      <c r="FS131">
        <v>0</v>
      </c>
      <c r="FV131" t="s">
        <v>22</v>
      </c>
      <c r="FW131" t="s">
        <v>23</v>
      </c>
      <c r="FX131">
        <v>105</v>
      </c>
      <c r="FY131">
        <v>60</v>
      </c>
      <c r="GA131" t="s">
        <v>6</v>
      </c>
      <c r="GD131">
        <v>0</v>
      </c>
      <c r="GF131">
        <v>31373859</v>
      </c>
      <c r="GG131">
        <v>2</v>
      </c>
      <c r="GH131">
        <v>1</v>
      </c>
      <c r="GI131">
        <v>4</v>
      </c>
      <c r="GJ131">
        <v>0</v>
      </c>
      <c r="GK131">
        <f>ROUND(R131*(S12)/100,0)</f>
        <v>0</v>
      </c>
      <c r="GL131">
        <f t="shared" si="163"/>
        <v>0</v>
      </c>
      <c r="GM131">
        <f t="shared" si="164"/>
        <v>0</v>
      </c>
      <c r="GN131">
        <f t="shared" si="165"/>
        <v>0</v>
      </c>
      <c r="GO131">
        <f t="shared" si="166"/>
        <v>0</v>
      </c>
      <c r="GP131">
        <f t="shared" si="167"/>
        <v>0</v>
      </c>
      <c r="GR131">
        <v>0</v>
      </c>
      <c r="GS131">
        <v>3</v>
      </c>
      <c r="GT131">
        <v>0</v>
      </c>
      <c r="GU131" t="s">
        <v>6</v>
      </c>
      <c r="GV131">
        <f t="shared" si="168"/>
        <v>0</v>
      </c>
      <c r="GW131">
        <v>18.3</v>
      </c>
      <c r="GX131">
        <f t="shared" si="169"/>
        <v>0</v>
      </c>
      <c r="HA131">
        <v>0</v>
      </c>
      <c r="HB131">
        <v>0</v>
      </c>
      <c r="IK131">
        <v>0</v>
      </c>
    </row>
    <row r="132" spans="1:255" x14ac:dyDescent="0.2">
      <c r="A132" s="2">
        <v>18</v>
      </c>
      <c r="B132" s="2">
        <v>1</v>
      </c>
      <c r="C132" s="2">
        <v>184</v>
      </c>
      <c r="D132" s="2"/>
      <c r="E132" s="2" t="s">
        <v>216</v>
      </c>
      <c r="F132" s="2" t="s">
        <v>153</v>
      </c>
      <c r="G132" s="2" t="s">
        <v>217</v>
      </c>
      <c r="H132" s="2" t="s">
        <v>79</v>
      </c>
      <c r="I132" s="2">
        <f>I130*J132</f>
        <v>0</v>
      </c>
      <c r="J132" s="2">
        <v>3.3125</v>
      </c>
      <c r="K132" s="2"/>
      <c r="L132" s="2"/>
      <c r="M132" s="2"/>
      <c r="N132" s="2"/>
      <c r="O132" s="2">
        <f t="shared" si="137"/>
        <v>0</v>
      </c>
      <c r="P132" s="2">
        <f t="shared" si="138"/>
        <v>0</v>
      </c>
      <c r="Q132" s="2">
        <f t="shared" si="139"/>
        <v>0</v>
      </c>
      <c r="R132" s="2">
        <f t="shared" si="140"/>
        <v>0</v>
      </c>
      <c r="S132" s="2">
        <f t="shared" si="141"/>
        <v>0</v>
      </c>
      <c r="T132" s="2">
        <f t="shared" si="142"/>
        <v>0</v>
      </c>
      <c r="U132" s="2">
        <f t="shared" si="143"/>
        <v>0</v>
      </c>
      <c r="V132" s="2">
        <f t="shared" si="144"/>
        <v>0</v>
      </c>
      <c r="W132" s="2">
        <f t="shared" si="145"/>
        <v>0</v>
      </c>
      <c r="X132" s="2">
        <f t="shared" si="146"/>
        <v>0</v>
      </c>
      <c r="Y132" s="2">
        <f t="shared" si="147"/>
        <v>0</v>
      </c>
      <c r="Z132" s="2"/>
      <c r="AA132" s="2">
        <v>34645223</v>
      </c>
      <c r="AB132" s="2">
        <f t="shared" si="148"/>
        <v>14.99</v>
      </c>
      <c r="AC132" s="2">
        <f t="shared" ref="AC132:AC147" si="170">ROUND((ES132),2)</f>
        <v>14.99</v>
      </c>
      <c r="AD132" s="2">
        <f t="shared" ref="AD132:AD161" si="171">ROUND((((ET132)-(EU132))+AE132),2)</f>
        <v>0</v>
      </c>
      <c r="AE132" s="2">
        <f t="shared" ref="AE132:AE161" si="172">ROUND((EU132),2)</f>
        <v>0</v>
      </c>
      <c r="AF132" s="2">
        <f t="shared" ref="AF132:AF161" si="173">ROUND((EV132),2)</f>
        <v>0</v>
      </c>
      <c r="AG132" s="2">
        <f t="shared" si="149"/>
        <v>0</v>
      </c>
      <c r="AH132" s="2">
        <f t="shared" ref="AH132:AH161" si="174">(EW132)</f>
        <v>0</v>
      </c>
      <c r="AI132" s="2">
        <f t="shared" ref="AI132:AI161" si="175">(EX132)</f>
        <v>0</v>
      </c>
      <c r="AJ132" s="2">
        <f t="shared" si="150"/>
        <v>0</v>
      </c>
      <c r="AK132" s="2">
        <v>14.99</v>
      </c>
      <c r="AL132" s="2">
        <v>14.99</v>
      </c>
      <c r="AM132" s="2">
        <v>0</v>
      </c>
      <c r="AN132" s="2">
        <v>0</v>
      </c>
      <c r="AO132" s="2">
        <v>0</v>
      </c>
      <c r="AP132" s="2">
        <v>0</v>
      </c>
      <c r="AQ132" s="2">
        <v>0</v>
      </c>
      <c r="AR132" s="2">
        <v>0</v>
      </c>
      <c r="AS132" s="2">
        <v>0</v>
      </c>
      <c r="AT132" s="2">
        <v>106</v>
      </c>
      <c r="AU132" s="2">
        <v>65</v>
      </c>
      <c r="AV132" s="2">
        <v>1</v>
      </c>
      <c r="AW132" s="2">
        <v>1</v>
      </c>
      <c r="AX132" s="2"/>
      <c r="AY132" s="2"/>
      <c r="AZ132" s="2">
        <v>1</v>
      </c>
      <c r="BA132" s="2">
        <v>1</v>
      </c>
      <c r="BB132" s="2">
        <v>1</v>
      </c>
      <c r="BC132" s="2">
        <v>1</v>
      </c>
      <c r="BD132" s="2" t="s">
        <v>6</v>
      </c>
      <c r="BE132" s="2" t="s">
        <v>6</v>
      </c>
      <c r="BF132" s="2" t="s">
        <v>6</v>
      </c>
      <c r="BG132" s="2" t="s">
        <v>6</v>
      </c>
      <c r="BH132" s="2">
        <v>3</v>
      </c>
      <c r="BI132" s="2">
        <v>1</v>
      </c>
      <c r="BJ132" s="2" t="s">
        <v>6</v>
      </c>
      <c r="BK132" s="2"/>
      <c r="BL132" s="2"/>
      <c r="BM132" s="2">
        <v>0</v>
      </c>
      <c r="BN132" s="2">
        <v>0</v>
      </c>
      <c r="BO132" s="2" t="s">
        <v>6</v>
      </c>
      <c r="BP132" s="2">
        <v>0</v>
      </c>
      <c r="BQ132" s="2">
        <v>20</v>
      </c>
      <c r="BR132" s="2">
        <v>0</v>
      </c>
      <c r="BS132" s="2">
        <v>1</v>
      </c>
      <c r="BT132" s="2">
        <v>1</v>
      </c>
      <c r="BU132" s="2">
        <v>1</v>
      </c>
      <c r="BV132" s="2">
        <v>1</v>
      </c>
      <c r="BW132" s="2">
        <v>1</v>
      </c>
      <c r="BX132" s="2">
        <v>1</v>
      </c>
      <c r="BY132" s="2" t="s">
        <v>6</v>
      </c>
      <c r="BZ132" s="2">
        <v>106</v>
      </c>
      <c r="CA132" s="2">
        <v>65</v>
      </c>
      <c r="CB132" s="2"/>
      <c r="CC132" s="2"/>
      <c r="CD132" s="2"/>
      <c r="CE132" s="2"/>
      <c r="CF132" s="2">
        <v>0</v>
      </c>
      <c r="CG132" s="2">
        <v>0</v>
      </c>
      <c r="CH132" s="2"/>
      <c r="CI132" s="2"/>
      <c r="CJ132" s="2"/>
      <c r="CK132" s="2"/>
      <c r="CL132" s="2"/>
      <c r="CM132" s="2">
        <v>0</v>
      </c>
      <c r="CN132" s="2" t="s">
        <v>6</v>
      </c>
      <c r="CO132" s="2">
        <v>0</v>
      </c>
      <c r="CP132" s="2">
        <f t="shared" si="151"/>
        <v>0</v>
      </c>
      <c r="CQ132" s="2">
        <f t="shared" si="152"/>
        <v>14.99</v>
      </c>
      <c r="CR132" s="2">
        <f t="shared" si="153"/>
        <v>0</v>
      </c>
      <c r="CS132" s="2">
        <f t="shared" si="154"/>
        <v>0</v>
      </c>
      <c r="CT132" s="2">
        <f t="shared" si="155"/>
        <v>0</v>
      </c>
      <c r="CU132" s="2">
        <f t="shared" si="156"/>
        <v>0</v>
      </c>
      <c r="CV132" s="2">
        <f t="shared" si="157"/>
        <v>0</v>
      </c>
      <c r="CW132" s="2">
        <f t="shared" si="158"/>
        <v>0</v>
      </c>
      <c r="CX132" s="2">
        <f t="shared" si="159"/>
        <v>0</v>
      </c>
      <c r="CY132" s="2">
        <f t="shared" si="160"/>
        <v>0</v>
      </c>
      <c r="CZ132" s="2">
        <f t="shared" si="161"/>
        <v>0</v>
      </c>
      <c r="DA132" s="2"/>
      <c r="DB132" s="2"/>
      <c r="DC132" s="2" t="s">
        <v>6</v>
      </c>
      <c r="DD132" s="2" t="s">
        <v>6</v>
      </c>
      <c r="DE132" s="2" t="s">
        <v>6</v>
      </c>
      <c r="DF132" s="2" t="s">
        <v>6</v>
      </c>
      <c r="DG132" s="2" t="s">
        <v>6</v>
      </c>
      <c r="DH132" s="2" t="s">
        <v>6</v>
      </c>
      <c r="DI132" s="2" t="s">
        <v>6</v>
      </c>
      <c r="DJ132" s="2" t="s">
        <v>6</v>
      </c>
      <c r="DK132" s="2" t="s">
        <v>6</v>
      </c>
      <c r="DL132" s="2" t="s">
        <v>6</v>
      </c>
      <c r="DM132" s="2" t="s">
        <v>6</v>
      </c>
      <c r="DN132" s="2">
        <v>0</v>
      </c>
      <c r="DO132" s="2">
        <v>0</v>
      </c>
      <c r="DP132" s="2">
        <v>1</v>
      </c>
      <c r="DQ132" s="2">
        <v>1</v>
      </c>
      <c r="DR132" s="2"/>
      <c r="DS132" s="2"/>
      <c r="DT132" s="2"/>
      <c r="DU132" s="2">
        <v>1010</v>
      </c>
      <c r="DV132" s="2" t="s">
        <v>79</v>
      </c>
      <c r="DW132" s="2" t="s">
        <v>79</v>
      </c>
      <c r="DX132" s="2">
        <v>1</v>
      </c>
      <c r="DY132" s="2"/>
      <c r="DZ132" s="2"/>
      <c r="EA132" s="2"/>
      <c r="EB132" s="2"/>
      <c r="EC132" s="2"/>
      <c r="ED132" s="2"/>
      <c r="EE132" s="2">
        <v>32653299</v>
      </c>
      <c r="EF132" s="2">
        <v>20</v>
      </c>
      <c r="EG132" s="2" t="s">
        <v>60</v>
      </c>
      <c r="EH132" s="2">
        <v>0</v>
      </c>
      <c r="EI132" s="2" t="s">
        <v>6</v>
      </c>
      <c r="EJ132" s="2">
        <v>1</v>
      </c>
      <c r="EK132" s="2">
        <v>0</v>
      </c>
      <c r="EL132" s="2" t="s">
        <v>85</v>
      </c>
      <c r="EM132" s="2" t="s">
        <v>86</v>
      </c>
      <c r="EN132" s="2"/>
      <c r="EO132" s="2" t="s">
        <v>6</v>
      </c>
      <c r="EP132" s="2"/>
      <c r="EQ132" s="2">
        <v>0</v>
      </c>
      <c r="ER132" s="2">
        <v>0</v>
      </c>
      <c r="ES132" s="2">
        <v>14.99</v>
      </c>
      <c r="ET132" s="2">
        <v>0</v>
      </c>
      <c r="EU132" s="2">
        <v>0</v>
      </c>
      <c r="EV132" s="2">
        <v>0</v>
      </c>
      <c r="EW132" s="2">
        <v>0</v>
      </c>
      <c r="EX132" s="2">
        <v>0</v>
      </c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>
        <v>0</v>
      </c>
      <c r="FR132" s="2">
        <f t="shared" si="162"/>
        <v>0</v>
      </c>
      <c r="FS132" s="2">
        <v>0</v>
      </c>
      <c r="FT132" s="2"/>
      <c r="FU132" s="2"/>
      <c r="FV132" s="2"/>
      <c r="FW132" s="2"/>
      <c r="FX132" s="2">
        <v>106</v>
      </c>
      <c r="FY132" s="2">
        <v>65</v>
      </c>
      <c r="FZ132" s="2"/>
      <c r="GA132" s="2" t="s">
        <v>158</v>
      </c>
      <c r="GB132" s="2"/>
      <c r="GC132" s="2"/>
      <c r="GD132" s="2">
        <v>0</v>
      </c>
      <c r="GE132" s="2"/>
      <c r="GF132" s="2">
        <v>-1541461398</v>
      </c>
      <c r="GG132" s="2">
        <v>2</v>
      </c>
      <c r="GH132" s="2">
        <v>4</v>
      </c>
      <c r="GI132" s="2">
        <v>-2</v>
      </c>
      <c r="GJ132" s="2">
        <v>0</v>
      </c>
      <c r="GK132" s="2">
        <f>ROUND(R132*(R12)/100,0)</f>
        <v>0</v>
      </c>
      <c r="GL132" s="2">
        <f t="shared" si="163"/>
        <v>0</v>
      </c>
      <c r="GM132" s="2">
        <f t="shared" si="164"/>
        <v>0</v>
      </c>
      <c r="GN132" s="2">
        <f t="shared" si="165"/>
        <v>0</v>
      </c>
      <c r="GO132" s="2">
        <f t="shared" si="166"/>
        <v>0</v>
      </c>
      <c r="GP132" s="2">
        <f t="shared" si="167"/>
        <v>0</v>
      </c>
      <c r="GQ132" s="2"/>
      <c r="GR132" s="2">
        <v>0</v>
      </c>
      <c r="GS132" s="2">
        <v>2</v>
      </c>
      <c r="GT132" s="2">
        <v>0</v>
      </c>
      <c r="GU132" s="2" t="s">
        <v>6</v>
      </c>
      <c r="GV132" s="2">
        <f t="shared" si="168"/>
        <v>0</v>
      </c>
      <c r="GW132" s="2">
        <v>1</v>
      </c>
      <c r="GX132" s="2">
        <f t="shared" si="169"/>
        <v>0</v>
      </c>
      <c r="GY132" s="2"/>
      <c r="GZ132" s="2"/>
      <c r="HA132" s="2">
        <v>0</v>
      </c>
      <c r="HB132" s="2">
        <v>0</v>
      </c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>
        <v>0</v>
      </c>
      <c r="IL132" s="2"/>
      <c r="IM132" s="2"/>
      <c r="IN132" s="2"/>
      <c r="IO132" s="2"/>
      <c r="IP132" s="2"/>
      <c r="IQ132" s="2"/>
      <c r="IR132" s="2"/>
      <c r="IS132" s="2"/>
      <c r="IT132" s="2"/>
      <c r="IU132" s="2"/>
    </row>
    <row r="133" spans="1:255" x14ac:dyDescent="0.2">
      <c r="A133">
        <v>18</v>
      </c>
      <c r="B133">
        <v>1</v>
      </c>
      <c r="C133">
        <v>196</v>
      </c>
      <c r="E133" t="s">
        <v>216</v>
      </c>
      <c r="F133" t="s">
        <v>153</v>
      </c>
      <c r="G133" t="s">
        <v>217</v>
      </c>
      <c r="H133" t="s">
        <v>79</v>
      </c>
      <c r="I133">
        <f>I131*J133</f>
        <v>0</v>
      </c>
      <c r="J133">
        <v>3.3125</v>
      </c>
      <c r="O133">
        <f t="shared" si="137"/>
        <v>0</v>
      </c>
      <c r="P133">
        <f t="shared" si="138"/>
        <v>0</v>
      </c>
      <c r="Q133">
        <f t="shared" si="139"/>
        <v>0</v>
      </c>
      <c r="R133">
        <f t="shared" si="140"/>
        <v>0</v>
      </c>
      <c r="S133">
        <f t="shared" si="141"/>
        <v>0</v>
      </c>
      <c r="T133">
        <f t="shared" si="142"/>
        <v>0</v>
      </c>
      <c r="U133">
        <f t="shared" si="143"/>
        <v>0</v>
      </c>
      <c r="V133">
        <f t="shared" si="144"/>
        <v>0</v>
      </c>
      <c r="W133">
        <f t="shared" si="145"/>
        <v>0</v>
      </c>
      <c r="X133">
        <f t="shared" si="146"/>
        <v>0</v>
      </c>
      <c r="Y133">
        <f t="shared" si="147"/>
        <v>0</v>
      </c>
      <c r="AA133">
        <v>34645224</v>
      </c>
      <c r="AB133">
        <f t="shared" si="148"/>
        <v>14.99</v>
      </c>
      <c r="AC133">
        <f t="shared" si="170"/>
        <v>14.99</v>
      </c>
      <c r="AD133">
        <f t="shared" si="171"/>
        <v>0</v>
      </c>
      <c r="AE133">
        <f t="shared" si="172"/>
        <v>0</v>
      </c>
      <c r="AF133">
        <f t="shared" si="173"/>
        <v>0</v>
      </c>
      <c r="AG133">
        <f t="shared" si="149"/>
        <v>0</v>
      </c>
      <c r="AH133">
        <f t="shared" si="174"/>
        <v>0</v>
      </c>
      <c r="AI133">
        <f t="shared" si="175"/>
        <v>0</v>
      </c>
      <c r="AJ133">
        <f t="shared" si="150"/>
        <v>0</v>
      </c>
      <c r="AK133">
        <v>14.99</v>
      </c>
      <c r="AL133">
        <v>14.99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90</v>
      </c>
      <c r="AU133">
        <v>52</v>
      </c>
      <c r="AV133">
        <v>1</v>
      </c>
      <c r="AW133">
        <v>1</v>
      </c>
      <c r="AZ133">
        <v>1</v>
      </c>
      <c r="BA133">
        <v>1</v>
      </c>
      <c r="BB133">
        <v>1</v>
      </c>
      <c r="BC133">
        <v>7.5</v>
      </c>
      <c r="BD133" t="s">
        <v>6</v>
      </c>
      <c r="BE133" t="s">
        <v>6</v>
      </c>
      <c r="BF133" t="s">
        <v>6</v>
      </c>
      <c r="BG133" t="s">
        <v>6</v>
      </c>
      <c r="BH133">
        <v>3</v>
      </c>
      <c r="BI133">
        <v>1</v>
      </c>
      <c r="BJ133" t="s">
        <v>6</v>
      </c>
      <c r="BM133">
        <v>0</v>
      </c>
      <c r="BN133">
        <v>0</v>
      </c>
      <c r="BO133" t="s">
        <v>6</v>
      </c>
      <c r="BP133">
        <v>0</v>
      </c>
      <c r="BQ133">
        <v>20</v>
      </c>
      <c r="BR133">
        <v>0</v>
      </c>
      <c r="BS133">
        <v>1</v>
      </c>
      <c r="BT133">
        <v>1</v>
      </c>
      <c r="BU133">
        <v>1</v>
      </c>
      <c r="BV133">
        <v>1</v>
      </c>
      <c r="BW133">
        <v>1</v>
      </c>
      <c r="BX133">
        <v>1</v>
      </c>
      <c r="BY133" t="s">
        <v>6</v>
      </c>
      <c r="BZ133">
        <v>106</v>
      </c>
      <c r="CA133">
        <v>65</v>
      </c>
      <c r="CF133">
        <v>0</v>
      </c>
      <c r="CG133">
        <v>0</v>
      </c>
      <c r="CM133">
        <v>0</v>
      </c>
      <c r="CN133" t="s">
        <v>6</v>
      </c>
      <c r="CO133">
        <v>0</v>
      </c>
      <c r="CP133">
        <f t="shared" si="151"/>
        <v>0</v>
      </c>
      <c r="CQ133">
        <f t="shared" si="152"/>
        <v>112.425</v>
      </c>
      <c r="CR133">
        <f t="shared" si="153"/>
        <v>0</v>
      </c>
      <c r="CS133">
        <f t="shared" si="154"/>
        <v>0</v>
      </c>
      <c r="CT133">
        <f t="shared" si="155"/>
        <v>0</v>
      </c>
      <c r="CU133">
        <f t="shared" si="156"/>
        <v>0</v>
      </c>
      <c r="CV133">
        <f t="shared" si="157"/>
        <v>0</v>
      </c>
      <c r="CW133">
        <f t="shared" si="158"/>
        <v>0</v>
      </c>
      <c r="CX133">
        <f t="shared" si="159"/>
        <v>0</v>
      </c>
      <c r="CY133">
        <f t="shared" si="160"/>
        <v>0</v>
      </c>
      <c r="CZ133">
        <f t="shared" si="161"/>
        <v>0</v>
      </c>
      <c r="DC133" t="s">
        <v>6</v>
      </c>
      <c r="DD133" t="s">
        <v>6</v>
      </c>
      <c r="DE133" t="s">
        <v>6</v>
      </c>
      <c r="DF133" t="s">
        <v>6</v>
      </c>
      <c r="DG133" t="s">
        <v>6</v>
      </c>
      <c r="DH133" t="s">
        <v>6</v>
      </c>
      <c r="DI133" t="s">
        <v>6</v>
      </c>
      <c r="DJ133" t="s">
        <v>6</v>
      </c>
      <c r="DK133" t="s">
        <v>6</v>
      </c>
      <c r="DL133" t="s">
        <v>6</v>
      </c>
      <c r="DM133" t="s">
        <v>6</v>
      </c>
      <c r="DN133">
        <v>0</v>
      </c>
      <c r="DO133">
        <v>0</v>
      </c>
      <c r="DP133">
        <v>1</v>
      </c>
      <c r="DQ133">
        <v>1</v>
      </c>
      <c r="DU133">
        <v>1010</v>
      </c>
      <c r="DV133" t="s">
        <v>79</v>
      </c>
      <c r="DW133" t="s">
        <v>79</v>
      </c>
      <c r="DX133">
        <v>1</v>
      </c>
      <c r="EE133">
        <v>32653299</v>
      </c>
      <c r="EF133">
        <v>20</v>
      </c>
      <c r="EG133" t="s">
        <v>60</v>
      </c>
      <c r="EH133">
        <v>0</v>
      </c>
      <c r="EI133" t="s">
        <v>6</v>
      </c>
      <c r="EJ133">
        <v>1</v>
      </c>
      <c r="EK133">
        <v>0</v>
      </c>
      <c r="EL133" t="s">
        <v>85</v>
      </c>
      <c r="EM133" t="s">
        <v>86</v>
      </c>
      <c r="EO133" t="s">
        <v>6</v>
      </c>
      <c r="EQ133">
        <v>0</v>
      </c>
      <c r="ER133">
        <v>16.29</v>
      </c>
      <c r="ES133">
        <v>14.99</v>
      </c>
      <c r="ET133">
        <v>0</v>
      </c>
      <c r="EU133">
        <v>0</v>
      </c>
      <c r="EV133">
        <v>0</v>
      </c>
      <c r="EW133">
        <v>0</v>
      </c>
      <c r="EX133">
        <v>0</v>
      </c>
      <c r="EZ133">
        <v>5</v>
      </c>
      <c r="FC133">
        <v>0</v>
      </c>
      <c r="FD133">
        <v>18</v>
      </c>
      <c r="FF133">
        <v>112.43</v>
      </c>
      <c r="FQ133">
        <v>0</v>
      </c>
      <c r="FR133">
        <f t="shared" si="162"/>
        <v>0</v>
      </c>
      <c r="FS133">
        <v>0</v>
      </c>
      <c r="FV133" t="s">
        <v>22</v>
      </c>
      <c r="FW133" t="s">
        <v>23</v>
      </c>
      <c r="FX133">
        <v>106</v>
      </c>
      <c r="FY133">
        <v>65</v>
      </c>
      <c r="GA133" t="s">
        <v>158</v>
      </c>
      <c r="GD133">
        <v>0</v>
      </c>
      <c r="GF133">
        <v>-1541461398</v>
      </c>
      <c r="GG133">
        <v>2</v>
      </c>
      <c r="GH133">
        <v>3</v>
      </c>
      <c r="GI133">
        <v>4</v>
      </c>
      <c r="GJ133">
        <v>0</v>
      </c>
      <c r="GK133">
        <f>ROUND(R133*(S12)/100,0)</f>
        <v>0</v>
      </c>
      <c r="GL133">
        <f t="shared" si="163"/>
        <v>0</v>
      </c>
      <c r="GM133">
        <f t="shared" si="164"/>
        <v>0</v>
      </c>
      <c r="GN133">
        <f t="shared" si="165"/>
        <v>0</v>
      </c>
      <c r="GO133">
        <f t="shared" si="166"/>
        <v>0</v>
      </c>
      <c r="GP133">
        <f t="shared" si="167"/>
        <v>0</v>
      </c>
      <c r="GR133">
        <v>1</v>
      </c>
      <c r="GS133">
        <v>1</v>
      </c>
      <c r="GT133">
        <v>0</v>
      </c>
      <c r="GU133" t="s">
        <v>6</v>
      </c>
      <c r="GV133">
        <f t="shared" si="168"/>
        <v>0</v>
      </c>
      <c r="GW133">
        <v>1</v>
      </c>
      <c r="GX133">
        <f t="shared" si="169"/>
        <v>0</v>
      </c>
      <c r="HA133">
        <v>0</v>
      </c>
      <c r="HB133">
        <v>0</v>
      </c>
      <c r="IK133">
        <v>0</v>
      </c>
    </row>
    <row r="134" spans="1:255" x14ac:dyDescent="0.2">
      <c r="A134" s="2">
        <v>18</v>
      </c>
      <c r="B134" s="2">
        <v>1</v>
      </c>
      <c r="C134" s="2">
        <v>177</v>
      </c>
      <c r="D134" s="2"/>
      <c r="E134" s="2" t="s">
        <v>218</v>
      </c>
      <c r="F134" s="2" t="s">
        <v>56</v>
      </c>
      <c r="G134" s="2" t="s">
        <v>219</v>
      </c>
      <c r="H134" s="2" t="s">
        <v>184</v>
      </c>
      <c r="I134" s="2">
        <f>I130*J134</f>
        <v>0</v>
      </c>
      <c r="J134" s="2">
        <v>25</v>
      </c>
      <c r="K134" s="2"/>
      <c r="L134" s="2"/>
      <c r="M134" s="2"/>
      <c r="N134" s="2"/>
      <c r="O134" s="2">
        <f t="shared" si="137"/>
        <v>0</v>
      </c>
      <c r="P134" s="2">
        <f t="shared" si="138"/>
        <v>0</v>
      </c>
      <c r="Q134" s="2">
        <f t="shared" si="139"/>
        <v>0</v>
      </c>
      <c r="R134" s="2">
        <f t="shared" si="140"/>
        <v>0</v>
      </c>
      <c r="S134" s="2">
        <f t="shared" si="141"/>
        <v>0</v>
      </c>
      <c r="T134" s="2">
        <f t="shared" si="142"/>
        <v>0</v>
      </c>
      <c r="U134" s="2">
        <f t="shared" si="143"/>
        <v>0</v>
      </c>
      <c r="V134" s="2">
        <f t="shared" si="144"/>
        <v>0</v>
      </c>
      <c r="W134" s="2">
        <f t="shared" si="145"/>
        <v>0</v>
      </c>
      <c r="X134" s="2">
        <f t="shared" si="146"/>
        <v>0</v>
      </c>
      <c r="Y134" s="2">
        <f t="shared" si="147"/>
        <v>0</v>
      </c>
      <c r="Z134" s="2"/>
      <c r="AA134" s="2">
        <v>34645223</v>
      </c>
      <c r="AB134" s="2">
        <f t="shared" si="148"/>
        <v>3.8</v>
      </c>
      <c r="AC134" s="2">
        <f t="shared" si="170"/>
        <v>3.8</v>
      </c>
      <c r="AD134" s="2">
        <f t="shared" si="171"/>
        <v>0</v>
      </c>
      <c r="AE134" s="2">
        <f t="shared" si="172"/>
        <v>0</v>
      </c>
      <c r="AF134" s="2">
        <f t="shared" si="173"/>
        <v>0</v>
      </c>
      <c r="AG134" s="2">
        <f t="shared" si="149"/>
        <v>0</v>
      </c>
      <c r="AH134" s="2">
        <f t="shared" si="174"/>
        <v>0</v>
      </c>
      <c r="AI134" s="2">
        <f t="shared" si="175"/>
        <v>0</v>
      </c>
      <c r="AJ134" s="2">
        <f t="shared" si="150"/>
        <v>0</v>
      </c>
      <c r="AK134" s="2">
        <v>3.8</v>
      </c>
      <c r="AL134" s="2">
        <v>3.8</v>
      </c>
      <c r="AM134" s="2">
        <v>0</v>
      </c>
      <c r="AN134" s="2">
        <v>0</v>
      </c>
      <c r="AO134" s="2">
        <v>0</v>
      </c>
      <c r="AP134" s="2">
        <v>0</v>
      </c>
      <c r="AQ134" s="2">
        <v>0</v>
      </c>
      <c r="AR134" s="2">
        <v>0</v>
      </c>
      <c r="AS134" s="2">
        <v>0</v>
      </c>
      <c r="AT134" s="2">
        <v>0</v>
      </c>
      <c r="AU134" s="2">
        <v>0</v>
      </c>
      <c r="AV134" s="2">
        <v>1</v>
      </c>
      <c r="AW134" s="2">
        <v>1</v>
      </c>
      <c r="AX134" s="2"/>
      <c r="AY134" s="2"/>
      <c r="AZ134" s="2">
        <v>1</v>
      </c>
      <c r="BA134" s="2">
        <v>1</v>
      </c>
      <c r="BB134" s="2">
        <v>1</v>
      </c>
      <c r="BC134" s="2">
        <v>1</v>
      </c>
      <c r="BD134" s="2" t="s">
        <v>6</v>
      </c>
      <c r="BE134" s="2" t="s">
        <v>6</v>
      </c>
      <c r="BF134" s="2" t="s">
        <v>6</v>
      </c>
      <c r="BG134" s="2" t="s">
        <v>6</v>
      </c>
      <c r="BH134" s="2">
        <v>3</v>
      </c>
      <c r="BI134" s="2">
        <v>1</v>
      </c>
      <c r="BJ134" s="2" t="s">
        <v>59</v>
      </c>
      <c r="BK134" s="2"/>
      <c r="BL134" s="2"/>
      <c r="BM134" s="2">
        <v>500001</v>
      </c>
      <c r="BN134" s="2">
        <v>0</v>
      </c>
      <c r="BO134" s="2" t="s">
        <v>6</v>
      </c>
      <c r="BP134" s="2">
        <v>0</v>
      </c>
      <c r="BQ134" s="2">
        <v>20</v>
      </c>
      <c r="BR134" s="2">
        <v>0</v>
      </c>
      <c r="BS134" s="2">
        <v>1</v>
      </c>
      <c r="BT134" s="2">
        <v>1</v>
      </c>
      <c r="BU134" s="2">
        <v>1</v>
      </c>
      <c r="BV134" s="2">
        <v>1</v>
      </c>
      <c r="BW134" s="2">
        <v>1</v>
      </c>
      <c r="BX134" s="2">
        <v>1</v>
      </c>
      <c r="BY134" s="2" t="s">
        <v>6</v>
      </c>
      <c r="BZ134" s="2">
        <v>0</v>
      </c>
      <c r="CA134" s="2">
        <v>0</v>
      </c>
      <c r="CB134" s="2"/>
      <c r="CC134" s="2"/>
      <c r="CD134" s="2"/>
      <c r="CE134" s="2"/>
      <c r="CF134" s="2">
        <v>0</v>
      </c>
      <c r="CG134" s="2">
        <v>0</v>
      </c>
      <c r="CH134" s="2"/>
      <c r="CI134" s="2"/>
      <c r="CJ134" s="2"/>
      <c r="CK134" s="2"/>
      <c r="CL134" s="2"/>
      <c r="CM134" s="2">
        <v>0</v>
      </c>
      <c r="CN134" s="2" t="s">
        <v>6</v>
      </c>
      <c r="CO134" s="2">
        <v>0</v>
      </c>
      <c r="CP134" s="2">
        <f t="shared" si="151"/>
        <v>0</v>
      </c>
      <c r="CQ134" s="2">
        <f t="shared" si="152"/>
        <v>3.8</v>
      </c>
      <c r="CR134" s="2">
        <f t="shared" si="153"/>
        <v>0</v>
      </c>
      <c r="CS134" s="2">
        <f t="shared" si="154"/>
        <v>0</v>
      </c>
      <c r="CT134" s="2">
        <f t="shared" si="155"/>
        <v>0</v>
      </c>
      <c r="CU134" s="2">
        <f t="shared" si="156"/>
        <v>0</v>
      </c>
      <c r="CV134" s="2">
        <f t="shared" si="157"/>
        <v>0</v>
      </c>
      <c r="CW134" s="2">
        <f t="shared" si="158"/>
        <v>0</v>
      </c>
      <c r="CX134" s="2">
        <f t="shared" si="159"/>
        <v>0</v>
      </c>
      <c r="CY134" s="2">
        <f t="shared" si="160"/>
        <v>0</v>
      </c>
      <c r="CZ134" s="2">
        <f t="shared" si="161"/>
        <v>0</v>
      </c>
      <c r="DA134" s="2"/>
      <c r="DB134" s="2"/>
      <c r="DC134" s="2" t="s">
        <v>6</v>
      </c>
      <c r="DD134" s="2" t="s">
        <v>6</v>
      </c>
      <c r="DE134" s="2" t="s">
        <v>6</v>
      </c>
      <c r="DF134" s="2" t="s">
        <v>6</v>
      </c>
      <c r="DG134" s="2" t="s">
        <v>6</v>
      </c>
      <c r="DH134" s="2" t="s">
        <v>6</v>
      </c>
      <c r="DI134" s="2" t="s">
        <v>6</v>
      </c>
      <c r="DJ134" s="2" t="s">
        <v>6</v>
      </c>
      <c r="DK134" s="2" t="s">
        <v>6</v>
      </c>
      <c r="DL134" s="2" t="s">
        <v>6</v>
      </c>
      <c r="DM134" s="2" t="s">
        <v>6</v>
      </c>
      <c r="DN134" s="2">
        <v>0</v>
      </c>
      <c r="DO134" s="2">
        <v>0</v>
      </c>
      <c r="DP134" s="2">
        <v>1</v>
      </c>
      <c r="DQ134" s="2">
        <v>1</v>
      </c>
      <c r="DR134" s="2"/>
      <c r="DS134" s="2"/>
      <c r="DT134" s="2"/>
      <c r="DU134" s="2">
        <v>1003</v>
      </c>
      <c r="DV134" s="2" t="s">
        <v>184</v>
      </c>
      <c r="DW134" s="2" t="s">
        <v>184</v>
      </c>
      <c r="DX134" s="2">
        <v>1</v>
      </c>
      <c r="DY134" s="2"/>
      <c r="DZ134" s="2"/>
      <c r="EA134" s="2"/>
      <c r="EB134" s="2"/>
      <c r="EC134" s="2"/>
      <c r="ED134" s="2"/>
      <c r="EE134" s="2">
        <v>32653291</v>
      </c>
      <c r="EF134" s="2">
        <v>20</v>
      </c>
      <c r="EG134" s="2" t="s">
        <v>60</v>
      </c>
      <c r="EH134" s="2">
        <v>0</v>
      </c>
      <c r="EI134" s="2" t="s">
        <v>6</v>
      </c>
      <c r="EJ134" s="2">
        <v>1</v>
      </c>
      <c r="EK134" s="2">
        <v>500001</v>
      </c>
      <c r="EL134" s="2" t="s">
        <v>61</v>
      </c>
      <c r="EM134" s="2" t="s">
        <v>62</v>
      </c>
      <c r="EN134" s="2"/>
      <c r="EO134" s="2" t="s">
        <v>6</v>
      </c>
      <c r="EP134" s="2"/>
      <c r="EQ134" s="2">
        <v>0</v>
      </c>
      <c r="ER134" s="2">
        <v>14.4</v>
      </c>
      <c r="ES134" s="2">
        <v>3.8</v>
      </c>
      <c r="ET134" s="2">
        <v>0</v>
      </c>
      <c r="EU134" s="2">
        <v>0</v>
      </c>
      <c r="EV134" s="2">
        <v>0</v>
      </c>
      <c r="EW134" s="2">
        <v>0</v>
      </c>
      <c r="EX134" s="2">
        <v>0</v>
      </c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>
        <v>0</v>
      </c>
      <c r="FR134" s="2">
        <f t="shared" si="162"/>
        <v>0</v>
      </c>
      <c r="FS134" s="2">
        <v>0</v>
      </c>
      <c r="FT134" s="2"/>
      <c r="FU134" s="2"/>
      <c r="FV134" s="2"/>
      <c r="FW134" s="2"/>
      <c r="FX134" s="2">
        <v>0</v>
      </c>
      <c r="FY134" s="2">
        <v>0</v>
      </c>
      <c r="FZ134" s="2"/>
      <c r="GA134" s="2" t="s">
        <v>220</v>
      </c>
      <c r="GB134" s="2"/>
      <c r="GC134" s="2"/>
      <c r="GD134" s="2">
        <v>0</v>
      </c>
      <c r="GE134" s="2"/>
      <c r="GF134" s="2">
        <v>582172944</v>
      </c>
      <c r="GG134" s="2">
        <v>2</v>
      </c>
      <c r="GH134" s="2">
        <v>4</v>
      </c>
      <c r="GI134" s="2">
        <v>-2</v>
      </c>
      <c r="GJ134" s="2">
        <v>0</v>
      </c>
      <c r="GK134" s="2">
        <f>ROUND(R134*(R12)/100,0)</f>
        <v>0</v>
      </c>
      <c r="GL134" s="2">
        <f t="shared" si="163"/>
        <v>0</v>
      </c>
      <c r="GM134" s="2">
        <f t="shared" si="164"/>
        <v>0</v>
      </c>
      <c r="GN134" s="2">
        <f t="shared" si="165"/>
        <v>0</v>
      </c>
      <c r="GO134" s="2">
        <f t="shared" si="166"/>
        <v>0</v>
      </c>
      <c r="GP134" s="2">
        <f t="shared" si="167"/>
        <v>0</v>
      </c>
      <c r="GQ134" s="2"/>
      <c r="GR134" s="2">
        <v>0</v>
      </c>
      <c r="GS134" s="2">
        <v>2</v>
      </c>
      <c r="GT134" s="2">
        <v>0</v>
      </c>
      <c r="GU134" s="2" t="s">
        <v>6</v>
      </c>
      <c r="GV134" s="2">
        <f t="shared" si="168"/>
        <v>0</v>
      </c>
      <c r="GW134" s="2">
        <v>1</v>
      </c>
      <c r="GX134" s="2">
        <f t="shared" si="169"/>
        <v>0</v>
      </c>
      <c r="GY134" s="2"/>
      <c r="GZ134" s="2"/>
      <c r="HA134" s="2">
        <v>0</v>
      </c>
      <c r="HB134" s="2">
        <v>0</v>
      </c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>
        <v>0</v>
      </c>
      <c r="IL134" s="2"/>
      <c r="IM134" s="2"/>
      <c r="IN134" s="2"/>
      <c r="IO134" s="2"/>
      <c r="IP134" s="2"/>
      <c r="IQ134" s="2"/>
      <c r="IR134" s="2"/>
      <c r="IS134" s="2"/>
      <c r="IT134" s="2"/>
      <c r="IU134" s="2"/>
    </row>
    <row r="135" spans="1:255" x14ac:dyDescent="0.2">
      <c r="A135">
        <v>18</v>
      </c>
      <c r="B135">
        <v>1</v>
      </c>
      <c r="C135">
        <v>189</v>
      </c>
      <c r="E135" t="s">
        <v>218</v>
      </c>
      <c r="F135" t="s">
        <v>56</v>
      </c>
      <c r="G135" t="s">
        <v>219</v>
      </c>
      <c r="H135" t="s">
        <v>184</v>
      </c>
      <c r="I135">
        <f>I131*J135</f>
        <v>0</v>
      </c>
      <c r="J135">
        <v>25</v>
      </c>
      <c r="O135">
        <f t="shared" si="137"/>
        <v>0</v>
      </c>
      <c r="P135">
        <f t="shared" si="138"/>
        <v>0</v>
      </c>
      <c r="Q135">
        <f t="shared" si="139"/>
        <v>0</v>
      </c>
      <c r="R135">
        <f t="shared" si="140"/>
        <v>0</v>
      </c>
      <c r="S135">
        <f t="shared" si="141"/>
        <v>0</v>
      </c>
      <c r="T135">
        <f t="shared" si="142"/>
        <v>0</v>
      </c>
      <c r="U135">
        <f t="shared" si="143"/>
        <v>0</v>
      </c>
      <c r="V135">
        <f t="shared" si="144"/>
        <v>0</v>
      </c>
      <c r="W135">
        <f t="shared" si="145"/>
        <v>0</v>
      </c>
      <c r="X135">
        <f t="shared" si="146"/>
        <v>0</v>
      </c>
      <c r="Y135">
        <f t="shared" si="147"/>
        <v>0</v>
      </c>
      <c r="AA135">
        <v>34645224</v>
      </c>
      <c r="AB135">
        <f t="shared" si="148"/>
        <v>3.8</v>
      </c>
      <c r="AC135">
        <f t="shared" si="170"/>
        <v>3.8</v>
      </c>
      <c r="AD135">
        <f t="shared" si="171"/>
        <v>0</v>
      </c>
      <c r="AE135">
        <f t="shared" si="172"/>
        <v>0</v>
      </c>
      <c r="AF135">
        <f t="shared" si="173"/>
        <v>0</v>
      </c>
      <c r="AG135">
        <f t="shared" si="149"/>
        <v>0</v>
      </c>
      <c r="AH135">
        <f t="shared" si="174"/>
        <v>0</v>
      </c>
      <c r="AI135">
        <f t="shared" si="175"/>
        <v>0</v>
      </c>
      <c r="AJ135">
        <f t="shared" si="150"/>
        <v>0</v>
      </c>
      <c r="AK135">
        <v>3.8</v>
      </c>
      <c r="AL135">
        <v>3.8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1</v>
      </c>
      <c r="AW135">
        <v>1</v>
      </c>
      <c r="AZ135">
        <v>1</v>
      </c>
      <c r="BA135">
        <v>1</v>
      </c>
      <c r="BB135">
        <v>1</v>
      </c>
      <c r="BC135">
        <v>7.5</v>
      </c>
      <c r="BD135" t="s">
        <v>6</v>
      </c>
      <c r="BE135" t="s">
        <v>6</v>
      </c>
      <c r="BF135" t="s">
        <v>6</v>
      </c>
      <c r="BG135" t="s">
        <v>6</v>
      </c>
      <c r="BH135">
        <v>3</v>
      </c>
      <c r="BI135">
        <v>1</v>
      </c>
      <c r="BJ135" t="s">
        <v>59</v>
      </c>
      <c r="BM135">
        <v>500001</v>
      </c>
      <c r="BN135">
        <v>0</v>
      </c>
      <c r="BO135" t="s">
        <v>6</v>
      </c>
      <c r="BP135">
        <v>0</v>
      </c>
      <c r="BQ135">
        <v>20</v>
      </c>
      <c r="BR135">
        <v>0</v>
      </c>
      <c r="BS135">
        <v>1</v>
      </c>
      <c r="BT135">
        <v>1</v>
      </c>
      <c r="BU135">
        <v>1</v>
      </c>
      <c r="BV135">
        <v>1</v>
      </c>
      <c r="BW135">
        <v>1</v>
      </c>
      <c r="BX135">
        <v>1</v>
      </c>
      <c r="BY135" t="s">
        <v>6</v>
      </c>
      <c r="BZ135">
        <v>0</v>
      </c>
      <c r="CA135">
        <v>0</v>
      </c>
      <c r="CF135">
        <v>0</v>
      </c>
      <c r="CG135">
        <v>0</v>
      </c>
      <c r="CM135">
        <v>0</v>
      </c>
      <c r="CN135" t="s">
        <v>6</v>
      </c>
      <c r="CO135">
        <v>0</v>
      </c>
      <c r="CP135">
        <f t="shared" si="151"/>
        <v>0</v>
      </c>
      <c r="CQ135">
        <f t="shared" si="152"/>
        <v>28.5</v>
      </c>
      <c r="CR135">
        <f t="shared" si="153"/>
        <v>0</v>
      </c>
      <c r="CS135">
        <f t="shared" si="154"/>
        <v>0</v>
      </c>
      <c r="CT135">
        <f t="shared" si="155"/>
        <v>0</v>
      </c>
      <c r="CU135">
        <f t="shared" si="156"/>
        <v>0</v>
      </c>
      <c r="CV135">
        <f t="shared" si="157"/>
        <v>0</v>
      </c>
      <c r="CW135">
        <f t="shared" si="158"/>
        <v>0</v>
      </c>
      <c r="CX135">
        <f t="shared" si="159"/>
        <v>0</v>
      </c>
      <c r="CY135">
        <f t="shared" si="160"/>
        <v>0</v>
      </c>
      <c r="CZ135">
        <f t="shared" si="161"/>
        <v>0</v>
      </c>
      <c r="DC135" t="s">
        <v>6</v>
      </c>
      <c r="DD135" t="s">
        <v>6</v>
      </c>
      <c r="DE135" t="s">
        <v>6</v>
      </c>
      <c r="DF135" t="s">
        <v>6</v>
      </c>
      <c r="DG135" t="s">
        <v>6</v>
      </c>
      <c r="DH135" t="s">
        <v>6</v>
      </c>
      <c r="DI135" t="s">
        <v>6</v>
      </c>
      <c r="DJ135" t="s">
        <v>6</v>
      </c>
      <c r="DK135" t="s">
        <v>6</v>
      </c>
      <c r="DL135" t="s">
        <v>6</v>
      </c>
      <c r="DM135" t="s">
        <v>6</v>
      </c>
      <c r="DN135">
        <v>0</v>
      </c>
      <c r="DO135">
        <v>0</v>
      </c>
      <c r="DP135">
        <v>1</v>
      </c>
      <c r="DQ135">
        <v>1</v>
      </c>
      <c r="DU135">
        <v>1003</v>
      </c>
      <c r="DV135" t="s">
        <v>184</v>
      </c>
      <c r="DW135" t="s">
        <v>184</v>
      </c>
      <c r="DX135">
        <v>1</v>
      </c>
      <c r="EE135">
        <v>32653291</v>
      </c>
      <c r="EF135">
        <v>20</v>
      </c>
      <c r="EG135" t="s">
        <v>60</v>
      </c>
      <c r="EH135">
        <v>0</v>
      </c>
      <c r="EI135" t="s">
        <v>6</v>
      </c>
      <c r="EJ135">
        <v>1</v>
      </c>
      <c r="EK135">
        <v>500001</v>
      </c>
      <c r="EL135" t="s">
        <v>61</v>
      </c>
      <c r="EM135" t="s">
        <v>62</v>
      </c>
      <c r="EO135" t="s">
        <v>6</v>
      </c>
      <c r="EQ135">
        <v>0</v>
      </c>
      <c r="ER135">
        <v>4.13</v>
      </c>
      <c r="ES135">
        <v>3.8</v>
      </c>
      <c r="ET135">
        <v>0</v>
      </c>
      <c r="EU135">
        <v>0</v>
      </c>
      <c r="EV135">
        <v>0</v>
      </c>
      <c r="EW135">
        <v>0</v>
      </c>
      <c r="EX135">
        <v>0</v>
      </c>
      <c r="EZ135">
        <v>5</v>
      </c>
      <c r="FC135">
        <v>0</v>
      </c>
      <c r="FD135">
        <v>18</v>
      </c>
      <c r="FF135">
        <v>28.5</v>
      </c>
      <c r="FQ135">
        <v>0</v>
      </c>
      <c r="FR135">
        <f t="shared" si="162"/>
        <v>0</v>
      </c>
      <c r="FS135">
        <v>0</v>
      </c>
      <c r="FX135">
        <v>0</v>
      </c>
      <c r="FY135">
        <v>0</v>
      </c>
      <c r="GA135" t="s">
        <v>220</v>
      </c>
      <c r="GD135">
        <v>0</v>
      </c>
      <c r="GF135">
        <v>582172944</v>
      </c>
      <c r="GG135">
        <v>2</v>
      </c>
      <c r="GH135">
        <v>3</v>
      </c>
      <c r="GI135">
        <v>4</v>
      </c>
      <c r="GJ135">
        <v>0</v>
      </c>
      <c r="GK135">
        <f>ROUND(R135*(S12)/100,0)</f>
        <v>0</v>
      </c>
      <c r="GL135">
        <f t="shared" si="163"/>
        <v>0</v>
      </c>
      <c r="GM135">
        <f t="shared" si="164"/>
        <v>0</v>
      </c>
      <c r="GN135">
        <f t="shared" si="165"/>
        <v>0</v>
      </c>
      <c r="GO135">
        <f t="shared" si="166"/>
        <v>0</v>
      </c>
      <c r="GP135">
        <f t="shared" si="167"/>
        <v>0</v>
      </c>
      <c r="GR135">
        <v>1</v>
      </c>
      <c r="GS135">
        <v>1</v>
      </c>
      <c r="GT135">
        <v>0</v>
      </c>
      <c r="GU135" t="s">
        <v>6</v>
      </c>
      <c r="GV135">
        <f t="shared" si="168"/>
        <v>0</v>
      </c>
      <c r="GW135">
        <v>1</v>
      </c>
      <c r="GX135">
        <f t="shared" si="169"/>
        <v>0</v>
      </c>
      <c r="HA135">
        <v>0</v>
      </c>
      <c r="HB135">
        <v>0</v>
      </c>
      <c r="IK135">
        <v>0</v>
      </c>
    </row>
    <row r="136" spans="1:255" x14ac:dyDescent="0.2">
      <c r="A136" s="2">
        <v>18</v>
      </c>
      <c r="B136" s="2">
        <v>1</v>
      </c>
      <c r="C136" s="2">
        <v>178</v>
      </c>
      <c r="D136" s="2"/>
      <c r="E136" s="2" t="s">
        <v>221</v>
      </c>
      <c r="F136" s="2" t="s">
        <v>69</v>
      </c>
      <c r="G136" s="2" t="s">
        <v>222</v>
      </c>
      <c r="H136" s="2" t="s">
        <v>79</v>
      </c>
      <c r="I136" s="2">
        <f>I130*J136</f>
        <v>0</v>
      </c>
      <c r="J136" s="2">
        <v>3.125</v>
      </c>
      <c r="K136" s="2"/>
      <c r="L136" s="2"/>
      <c r="M136" s="2"/>
      <c r="N136" s="2"/>
      <c r="O136" s="2">
        <f t="shared" si="137"/>
        <v>0</v>
      </c>
      <c r="P136" s="2">
        <f t="shared" si="138"/>
        <v>0</v>
      </c>
      <c r="Q136" s="2">
        <f t="shared" si="139"/>
        <v>0</v>
      </c>
      <c r="R136" s="2">
        <f t="shared" si="140"/>
        <v>0</v>
      </c>
      <c r="S136" s="2">
        <f t="shared" si="141"/>
        <v>0</v>
      </c>
      <c r="T136" s="2">
        <f t="shared" si="142"/>
        <v>0</v>
      </c>
      <c r="U136" s="2">
        <f t="shared" si="143"/>
        <v>0</v>
      </c>
      <c r="V136" s="2">
        <f t="shared" si="144"/>
        <v>0</v>
      </c>
      <c r="W136" s="2">
        <f t="shared" si="145"/>
        <v>0</v>
      </c>
      <c r="X136" s="2">
        <f t="shared" si="146"/>
        <v>0</v>
      </c>
      <c r="Y136" s="2">
        <f t="shared" si="147"/>
        <v>0</v>
      </c>
      <c r="Z136" s="2"/>
      <c r="AA136" s="2">
        <v>34645223</v>
      </c>
      <c r="AB136" s="2">
        <f t="shared" si="148"/>
        <v>12.3</v>
      </c>
      <c r="AC136" s="2">
        <f t="shared" si="170"/>
        <v>12.3</v>
      </c>
      <c r="AD136" s="2">
        <f t="shared" si="171"/>
        <v>0</v>
      </c>
      <c r="AE136" s="2">
        <f t="shared" si="172"/>
        <v>0</v>
      </c>
      <c r="AF136" s="2">
        <f t="shared" si="173"/>
        <v>0</v>
      </c>
      <c r="AG136" s="2">
        <f t="shared" si="149"/>
        <v>0</v>
      </c>
      <c r="AH136" s="2">
        <f t="shared" si="174"/>
        <v>0</v>
      </c>
      <c r="AI136" s="2">
        <f t="shared" si="175"/>
        <v>0</v>
      </c>
      <c r="AJ136" s="2">
        <f t="shared" si="150"/>
        <v>0</v>
      </c>
      <c r="AK136" s="2">
        <v>12.3</v>
      </c>
      <c r="AL136" s="2">
        <v>12.3</v>
      </c>
      <c r="AM136" s="2">
        <v>0</v>
      </c>
      <c r="AN136" s="2">
        <v>0</v>
      </c>
      <c r="AO136" s="2">
        <v>0</v>
      </c>
      <c r="AP136" s="2">
        <v>0</v>
      </c>
      <c r="AQ136" s="2">
        <v>0</v>
      </c>
      <c r="AR136" s="2">
        <v>0</v>
      </c>
      <c r="AS136" s="2">
        <v>0</v>
      </c>
      <c r="AT136" s="2">
        <v>0</v>
      </c>
      <c r="AU136" s="2">
        <v>0</v>
      </c>
      <c r="AV136" s="2">
        <v>1</v>
      </c>
      <c r="AW136" s="2">
        <v>1</v>
      </c>
      <c r="AX136" s="2"/>
      <c r="AY136" s="2"/>
      <c r="AZ136" s="2">
        <v>1</v>
      </c>
      <c r="BA136" s="2">
        <v>1</v>
      </c>
      <c r="BB136" s="2">
        <v>1</v>
      </c>
      <c r="BC136" s="2">
        <v>1</v>
      </c>
      <c r="BD136" s="2" t="s">
        <v>6</v>
      </c>
      <c r="BE136" s="2" t="s">
        <v>6</v>
      </c>
      <c r="BF136" s="2" t="s">
        <v>6</v>
      </c>
      <c r="BG136" s="2" t="s">
        <v>6</v>
      </c>
      <c r="BH136" s="2">
        <v>3</v>
      </c>
      <c r="BI136" s="2">
        <v>1</v>
      </c>
      <c r="BJ136" s="2" t="s">
        <v>71</v>
      </c>
      <c r="BK136" s="2"/>
      <c r="BL136" s="2"/>
      <c r="BM136" s="2">
        <v>500001</v>
      </c>
      <c r="BN136" s="2">
        <v>0</v>
      </c>
      <c r="BO136" s="2" t="s">
        <v>6</v>
      </c>
      <c r="BP136" s="2">
        <v>0</v>
      </c>
      <c r="BQ136" s="2">
        <v>20</v>
      </c>
      <c r="BR136" s="2">
        <v>0</v>
      </c>
      <c r="BS136" s="2">
        <v>1</v>
      </c>
      <c r="BT136" s="2">
        <v>1</v>
      </c>
      <c r="BU136" s="2">
        <v>1</v>
      </c>
      <c r="BV136" s="2">
        <v>1</v>
      </c>
      <c r="BW136" s="2">
        <v>1</v>
      </c>
      <c r="BX136" s="2">
        <v>1</v>
      </c>
      <c r="BY136" s="2" t="s">
        <v>6</v>
      </c>
      <c r="BZ136" s="2">
        <v>0</v>
      </c>
      <c r="CA136" s="2">
        <v>0</v>
      </c>
      <c r="CB136" s="2"/>
      <c r="CC136" s="2"/>
      <c r="CD136" s="2"/>
      <c r="CE136" s="2"/>
      <c r="CF136" s="2">
        <v>0</v>
      </c>
      <c r="CG136" s="2">
        <v>0</v>
      </c>
      <c r="CH136" s="2"/>
      <c r="CI136" s="2"/>
      <c r="CJ136" s="2"/>
      <c r="CK136" s="2"/>
      <c r="CL136" s="2"/>
      <c r="CM136" s="2">
        <v>0</v>
      </c>
      <c r="CN136" s="2" t="s">
        <v>6</v>
      </c>
      <c r="CO136" s="2">
        <v>0</v>
      </c>
      <c r="CP136" s="2">
        <f t="shared" si="151"/>
        <v>0</v>
      </c>
      <c r="CQ136" s="2">
        <f t="shared" si="152"/>
        <v>12.3</v>
      </c>
      <c r="CR136" s="2">
        <f t="shared" si="153"/>
        <v>0</v>
      </c>
      <c r="CS136" s="2">
        <f t="shared" si="154"/>
        <v>0</v>
      </c>
      <c r="CT136" s="2">
        <f t="shared" si="155"/>
        <v>0</v>
      </c>
      <c r="CU136" s="2">
        <f t="shared" si="156"/>
        <v>0</v>
      </c>
      <c r="CV136" s="2">
        <f t="shared" si="157"/>
        <v>0</v>
      </c>
      <c r="CW136" s="2">
        <f t="shared" si="158"/>
        <v>0</v>
      </c>
      <c r="CX136" s="2">
        <f t="shared" si="159"/>
        <v>0</v>
      </c>
      <c r="CY136" s="2">
        <f t="shared" si="160"/>
        <v>0</v>
      </c>
      <c r="CZ136" s="2">
        <f t="shared" si="161"/>
        <v>0</v>
      </c>
      <c r="DA136" s="2"/>
      <c r="DB136" s="2"/>
      <c r="DC136" s="2" t="s">
        <v>6</v>
      </c>
      <c r="DD136" s="2" t="s">
        <v>6</v>
      </c>
      <c r="DE136" s="2" t="s">
        <v>6</v>
      </c>
      <c r="DF136" s="2" t="s">
        <v>6</v>
      </c>
      <c r="DG136" s="2" t="s">
        <v>6</v>
      </c>
      <c r="DH136" s="2" t="s">
        <v>6</v>
      </c>
      <c r="DI136" s="2" t="s">
        <v>6</v>
      </c>
      <c r="DJ136" s="2" t="s">
        <v>6</v>
      </c>
      <c r="DK136" s="2" t="s">
        <v>6</v>
      </c>
      <c r="DL136" s="2" t="s">
        <v>6</v>
      </c>
      <c r="DM136" s="2" t="s">
        <v>6</v>
      </c>
      <c r="DN136" s="2">
        <v>0</v>
      </c>
      <c r="DO136" s="2">
        <v>0</v>
      </c>
      <c r="DP136" s="2">
        <v>1</v>
      </c>
      <c r="DQ136" s="2">
        <v>1</v>
      </c>
      <c r="DR136" s="2"/>
      <c r="DS136" s="2"/>
      <c r="DT136" s="2"/>
      <c r="DU136" s="2">
        <v>1010</v>
      </c>
      <c r="DV136" s="2" t="s">
        <v>79</v>
      </c>
      <c r="DW136" s="2" t="s">
        <v>79</v>
      </c>
      <c r="DX136" s="2">
        <v>1</v>
      </c>
      <c r="DY136" s="2"/>
      <c r="DZ136" s="2"/>
      <c r="EA136" s="2"/>
      <c r="EB136" s="2"/>
      <c r="EC136" s="2"/>
      <c r="ED136" s="2"/>
      <c r="EE136" s="2">
        <v>32653291</v>
      </c>
      <c r="EF136" s="2">
        <v>20</v>
      </c>
      <c r="EG136" s="2" t="s">
        <v>60</v>
      </c>
      <c r="EH136" s="2">
        <v>0</v>
      </c>
      <c r="EI136" s="2" t="s">
        <v>6</v>
      </c>
      <c r="EJ136" s="2">
        <v>1</v>
      </c>
      <c r="EK136" s="2">
        <v>500001</v>
      </c>
      <c r="EL136" s="2" t="s">
        <v>61</v>
      </c>
      <c r="EM136" s="2" t="s">
        <v>62</v>
      </c>
      <c r="EN136" s="2"/>
      <c r="EO136" s="2" t="s">
        <v>6</v>
      </c>
      <c r="EP136" s="2"/>
      <c r="EQ136" s="2">
        <v>0</v>
      </c>
      <c r="ER136" s="2">
        <v>9040.01</v>
      </c>
      <c r="ES136" s="2">
        <v>12.3</v>
      </c>
      <c r="ET136" s="2">
        <v>0</v>
      </c>
      <c r="EU136" s="2">
        <v>0</v>
      </c>
      <c r="EV136" s="2">
        <v>0</v>
      </c>
      <c r="EW136" s="2">
        <v>0</v>
      </c>
      <c r="EX136" s="2">
        <v>0</v>
      </c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>
        <v>0</v>
      </c>
      <c r="FR136" s="2">
        <f t="shared" si="162"/>
        <v>0</v>
      </c>
      <c r="FS136" s="2">
        <v>0</v>
      </c>
      <c r="FT136" s="2"/>
      <c r="FU136" s="2"/>
      <c r="FV136" s="2"/>
      <c r="FW136" s="2"/>
      <c r="FX136" s="2">
        <v>0</v>
      </c>
      <c r="FY136" s="2">
        <v>0</v>
      </c>
      <c r="FZ136" s="2"/>
      <c r="GA136" s="2" t="s">
        <v>223</v>
      </c>
      <c r="GB136" s="2"/>
      <c r="GC136" s="2"/>
      <c r="GD136" s="2">
        <v>0</v>
      </c>
      <c r="GE136" s="2"/>
      <c r="GF136" s="2">
        <v>1907950714</v>
      </c>
      <c r="GG136" s="2">
        <v>2</v>
      </c>
      <c r="GH136" s="2">
        <v>4</v>
      </c>
      <c r="GI136" s="2">
        <v>-2</v>
      </c>
      <c r="GJ136" s="2">
        <v>0</v>
      </c>
      <c r="GK136" s="2">
        <f>ROUND(R136*(R12)/100,0)</f>
        <v>0</v>
      </c>
      <c r="GL136" s="2">
        <f t="shared" si="163"/>
        <v>0</v>
      </c>
      <c r="GM136" s="2">
        <f t="shared" si="164"/>
        <v>0</v>
      </c>
      <c r="GN136" s="2">
        <f t="shared" si="165"/>
        <v>0</v>
      </c>
      <c r="GO136" s="2">
        <f t="shared" si="166"/>
        <v>0</v>
      </c>
      <c r="GP136" s="2">
        <f t="shared" si="167"/>
        <v>0</v>
      </c>
      <c r="GQ136" s="2"/>
      <c r="GR136" s="2">
        <v>0</v>
      </c>
      <c r="GS136" s="2">
        <v>2</v>
      </c>
      <c r="GT136" s="2">
        <v>0</v>
      </c>
      <c r="GU136" s="2" t="s">
        <v>6</v>
      </c>
      <c r="GV136" s="2">
        <f t="shared" si="168"/>
        <v>0</v>
      </c>
      <c r="GW136" s="2">
        <v>1</v>
      </c>
      <c r="GX136" s="2">
        <f t="shared" si="169"/>
        <v>0</v>
      </c>
      <c r="GY136" s="2"/>
      <c r="GZ136" s="2"/>
      <c r="HA136" s="2">
        <v>0</v>
      </c>
      <c r="HB136" s="2">
        <v>0</v>
      </c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>
        <v>0</v>
      </c>
      <c r="IL136" s="2"/>
      <c r="IM136" s="2"/>
      <c r="IN136" s="2"/>
      <c r="IO136" s="2"/>
      <c r="IP136" s="2"/>
      <c r="IQ136" s="2"/>
      <c r="IR136" s="2"/>
      <c r="IS136" s="2"/>
      <c r="IT136" s="2"/>
      <c r="IU136" s="2"/>
    </row>
    <row r="137" spans="1:255" x14ac:dyDescent="0.2">
      <c r="A137">
        <v>18</v>
      </c>
      <c r="B137">
        <v>1</v>
      </c>
      <c r="C137">
        <v>190</v>
      </c>
      <c r="E137" t="s">
        <v>221</v>
      </c>
      <c r="F137" t="s">
        <v>69</v>
      </c>
      <c r="G137" t="s">
        <v>222</v>
      </c>
      <c r="H137" t="s">
        <v>79</v>
      </c>
      <c r="I137">
        <f>I131*J137</f>
        <v>0</v>
      </c>
      <c r="J137">
        <v>3.125</v>
      </c>
      <c r="O137">
        <f t="shared" si="137"/>
        <v>0</v>
      </c>
      <c r="P137">
        <f t="shared" si="138"/>
        <v>0</v>
      </c>
      <c r="Q137">
        <f t="shared" si="139"/>
        <v>0</v>
      </c>
      <c r="R137">
        <f t="shared" si="140"/>
        <v>0</v>
      </c>
      <c r="S137">
        <f t="shared" si="141"/>
        <v>0</v>
      </c>
      <c r="T137">
        <f t="shared" si="142"/>
        <v>0</v>
      </c>
      <c r="U137">
        <f t="shared" si="143"/>
        <v>0</v>
      </c>
      <c r="V137">
        <f t="shared" si="144"/>
        <v>0</v>
      </c>
      <c r="W137">
        <f t="shared" si="145"/>
        <v>0</v>
      </c>
      <c r="X137">
        <f t="shared" si="146"/>
        <v>0</v>
      </c>
      <c r="Y137">
        <f t="shared" si="147"/>
        <v>0</v>
      </c>
      <c r="AA137">
        <v>34645224</v>
      </c>
      <c r="AB137">
        <f t="shared" si="148"/>
        <v>12.3</v>
      </c>
      <c r="AC137">
        <f t="shared" si="170"/>
        <v>12.3</v>
      </c>
      <c r="AD137">
        <f t="shared" si="171"/>
        <v>0</v>
      </c>
      <c r="AE137">
        <f t="shared" si="172"/>
        <v>0</v>
      </c>
      <c r="AF137">
        <f t="shared" si="173"/>
        <v>0</v>
      </c>
      <c r="AG137">
        <f t="shared" si="149"/>
        <v>0</v>
      </c>
      <c r="AH137">
        <f t="shared" si="174"/>
        <v>0</v>
      </c>
      <c r="AI137">
        <f t="shared" si="175"/>
        <v>0</v>
      </c>
      <c r="AJ137">
        <f t="shared" si="150"/>
        <v>0</v>
      </c>
      <c r="AK137">
        <v>12.3</v>
      </c>
      <c r="AL137">
        <v>12.3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1</v>
      </c>
      <c r="AW137">
        <v>1</v>
      </c>
      <c r="AZ137">
        <v>1</v>
      </c>
      <c r="BA137">
        <v>1</v>
      </c>
      <c r="BB137">
        <v>1</v>
      </c>
      <c r="BC137">
        <v>7.5</v>
      </c>
      <c r="BD137" t="s">
        <v>6</v>
      </c>
      <c r="BE137" t="s">
        <v>6</v>
      </c>
      <c r="BF137" t="s">
        <v>6</v>
      </c>
      <c r="BG137" t="s">
        <v>6</v>
      </c>
      <c r="BH137">
        <v>3</v>
      </c>
      <c r="BI137">
        <v>1</v>
      </c>
      <c r="BJ137" t="s">
        <v>71</v>
      </c>
      <c r="BM137">
        <v>500001</v>
      </c>
      <c r="BN137">
        <v>0</v>
      </c>
      <c r="BO137" t="s">
        <v>6</v>
      </c>
      <c r="BP137">
        <v>0</v>
      </c>
      <c r="BQ137">
        <v>20</v>
      </c>
      <c r="BR137">
        <v>0</v>
      </c>
      <c r="BS137">
        <v>1</v>
      </c>
      <c r="BT137">
        <v>1</v>
      </c>
      <c r="BU137">
        <v>1</v>
      </c>
      <c r="BV137">
        <v>1</v>
      </c>
      <c r="BW137">
        <v>1</v>
      </c>
      <c r="BX137">
        <v>1</v>
      </c>
      <c r="BY137" t="s">
        <v>6</v>
      </c>
      <c r="BZ137">
        <v>0</v>
      </c>
      <c r="CA137">
        <v>0</v>
      </c>
      <c r="CF137">
        <v>0</v>
      </c>
      <c r="CG137">
        <v>0</v>
      </c>
      <c r="CM137">
        <v>0</v>
      </c>
      <c r="CN137" t="s">
        <v>6</v>
      </c>
      <c r="CO137">
        <v>0</v>
      </c>
      <c r="CP137">
        <f t="shared" si="151"/>
        <v>0</v>
      </c>
      <c r="CQ137">
        <f t="shared" si="152"/>
        <v>92.25</v>
      </c>
      <c r="CR137">
        <f t="shared" si="153"/>
        <v>0</v>
      </c>
      <c r="CS137">
        <f t="shared" si="154"/>
        <v>0</v>
      </c>
      <c r="CT137">
        <f t="shared" si="155"/>
        <v>0</v>
      </c>
      <c r="CU137">
        <f t="shared" si="156"/>
        <v>0</v>
      </c>
      <c r="CV137">
        <f t="shared" si="157"/>
        <v>0</v>
      </c>
      <c r="CW137">
        <f t="shared" si="158"/>
        <v>0</v>
      </c>
      <c r="CX137">
        <f t="shared" si="159"/>
        <v>0</v>
      </c>
      <c r="CY137">
        <f t="shared" si="160"/>
        <v>0</v>
      </c>
      <c r="CZ137">
        <f t="shared" si="161"/>
        <v>0</v>
      </c>
      <c r="DC137" t="s">
        <v>6</v>
      </c>
      <c r="DD137" t="s">
        <v>6</v>
      </c>
      <c r="DE137" t="s">
        <v>6</v>
      </c>
      <c r="DF137" t="s">
        <v>6</v>
      </c>
      <c r="DG137" t="s">
        <v>6</v>
      </c>
      <c r="DH137" t="s">
        <v>6</v>
      </c>
      <c r="DI137" t="s">
        <v>6</v>
      </c>
      <c r="DJ137" t="s">
        <v>6</v>
      </c>
      <c r="DK137" t="s">
        <v>6</v>
      </c>
      <c r="DL137" t="s">
        <v>6</v>
      </c>
      <c r="DM137" t="s">
        <v>6</v>
      </c>
      <c r="DN137">
        <v>0</v>
      </c>
      <c r="DO137">
        <v>0</v>
      </c>
      <c r="DP137">
        <v>1</v>
      </c>
      <c r="DQ137">
        <v>1</v>
      </c>
      <c r="DU137">
        <v>1010</v>
      </c>
      <c r="DV137" t="s">
        <v>79</v>
      </c>
      <c r="DW137" t="s">
        <v>79</v>
      </c>
      <c r="DX137">
        <v>1</v>
      </c>
      <c r="EE137">
        <v>32653291</v>
      </c>
      <c r="EF137">
        <v>20</v>
      </c>
      <c r="EG137" t="s">
        <v>60</v>
      </c>
      <c r="EH137">
        <v>0</v>
      </c>
      <c r="EI137" t="s">
        <v>6</v>
      </c>
      <c r="EJ137">
        <v>1</v>
      </c>
      <c r="EK137">
        <v>500001</v>
      </c>
      <c r="EL137" t="s">
        <v>61</v>
      </c>
      <c r="EM137" t="s">
        <v>62</v>
      </c>
      <c r="EO137" t="s">
        <v>6</v>
      </c>
      <c r="EQ137">
        <v>0</v>
      </c>
      <c r="ER137">
        <v>13.37</v>
      </c>
      <c r="ES137">
        <v>12.3</v>
      </c>
      <c r="ET137">
        <v>0</v>
      </c>
      <c r="EU137">
        <v>0</v>
      </c>
      <c r="EV137">
        <v>0</v>
      </c>
      <c r="EW137">
        <v>0</v>
      </c>
      <c r="EX137">
        <v>0</v>
      </c>
      <c r="EZ137">
        <v>5</v>
      </c>
      <c r="FC137">
        <v>0</v>
      </c>
      <c r="FD137">
        <v>18</v>
      </c>
      <c r="FF137">
        <v>92.22</v>
      </c>
      <c r="FQ137">
        <v>0</v>
      </c>
      <c r="FR137">
        <f t="shared" si="162"/>
        <v>0</v>
      </c>
      <c r="FS137">
        <v>0</v>
      </c>
      <c r="FX137">
        <v>0</v>
      </c>
      <c r="FY137">
        <v>0</v>
      </c>
      <c r="GA137" t="s">
        <v>223</v>
      </c>
      <c r="GD137">
        <v>0</v>
      </c>
      <c r="GF137">
        <v>1907950714</v>
      </c>
      <c r="GG137">
        <v>2</v>
      </c>
      <c r="GH137">
        <v>3</v>
      </c>
      <c r="GI137">
        <v>4</v>
      </c>
      <c r="GJ137">
        <v>0</v>
      </c>
      <c r="GK137">
        <f>ROUND(R137*(S12)/100,0)</f>
        <v>0</v>
      </c>
      <c r="GL137">
        <f t="shared" si="163"/>
        <v>0</v>
      </c>
      <c r="GM137">
        <f t="shared" si="164"/>
        <v>0</v>
      </c>
      <c r="GN137">
        <f t="shared" si="165"/>
        <v>0</v>
      </c>
      <c r="GO137">
        <f t="shared" si="166"/>
        <v>0</v>
      </c>
      <c r="GP137">
        <f t="shared" si="167"/>
        <v>0</v>
      </c>
      <c r="GR137">
        <v>1</v>
      </c>
      <c r="GS137">
        <v>1</v>
      </c>
      <c r="GT137">
        <v>0</v>
      </c>
      <c r="GU137" t="s">
        <v>6</v>
      </c>
      <c r="GV137">
        <f t="shared" si="168"/>
        <v>0</v>
      </c>
      <c r="GW137">
        <v>1</v>
      </c>
      <c r="GX137">
        <f t="shared" si="169"/>
        <v>0</v>
      </c>
      <c r="HA137">
        <v>0</v>
      </c>
      <c r="HB137">
        <v>0</v>
      </c>
      <c r="IK137">
        <v>0</v>
      </c>
    </row>
    <row r="138" spans="1:255" x14ac:dyDescent="0.2">
      <c r="A138" s="2">
        <v>18</v>
      </c>
      <c r="B138" s="2">
        <v>1</v>
      </c>
      <c r="C138" s="2">
        <v>179</v>
      </c>
      <c r="D138" s="2"/>
      <c r="E138" s="2" t="s">
        <v>224</v>
      </c>
      <c r="F138" s="2" t="s">
        <v>83</v>
      </c>
      <c r="G138" s="2" t="s">
        <v>188</v>
      </c>
      <c r="H138" s="2" t="s">
        <v>79</v>
      </c>
      <c r="I138" s="2">
        <f>I130*J138</f>
        <v>0</v>
      </c>
      <c r="J138" s="2">
        <v>0.6875</v>
      </c>
      <c r="K138" s="2"/>
      <c r="L138" s="2"/>
      <c r="M138" s="2"/>
      <c r="N138" s="2"/>
      <c r="O138" s="2">
        <f t="shared" si="137"/>
        <v>0</v>
      </c>
      <c r="P138" s="2">
        <f t="shared" si="138"/>
        <v>0</v>
      </c>
      <c r="Q138" s="2">
        <f t="shared" si="139"/>
        <v>0</v>
      </c>
      <c r="R138" s="2">
        <f t="shared" si="140"/>
        <v>0</v>
      </c>
      <c r="S138" s="2">
        <f t="shared" si="141"/>
        <v>0</v>
      </c>
      <c r="T138" s="2">
        <f t="shared" si="142"/>
        <v>0</v>
      </c>
      <c r="U138" s="2">
        <f t="shared" si="143"/>
        <v>0</v>
      </c>
      <c r="V138" s="2">
        <f t="shared" si="144"/>
        <v>0</v>
      </c>
      <c r="W138" s="2">
        <f t="shared" si="145"/>
        <v>0</v>
      </c>
      <c r="X138" s="2">
        <f t="shared" si="146"/>
        <v>0</v>
      </c>
      <c r="Y138" s="2">
        <f t="shared" si="147"/>
        <v>0</v>
      </c>
      <c r="Z138" s="2"/>
      <c r="AA138" s="2">
        <v>34645223</v>
      </c>
      <c r="AB138" s="2">
        <f t="shared" si="148"/>
        <v>26.01</v>
      </c>
      <c r="AC138" s="2">
        <f t="shared" si="170"/>
        <v>26.01</v>
      </c>
      <c r="AD138" s="2">
        <f t="shared" si="171"/>
        <v>0</v>
      </c>
      <c r="AE138" s="2">
        <f t="shared" si="172"/>
        <v>0</v>
      </c>
      <c r="AF138" s="2">
        <f t="shared" si="173"/>
        <v>0</v>
      </c>
      <c r="AG138" s="2">
        <f t="shared" si="149"/>
        <v>0</v>
      </c>
      <c r="AH138" s="2">
        <f t="shared" si="174"/>
        <v>0</v>
      </c>
      <c r="AI138" s="2">
        <f t="shared" si="175"/>
        <v>0</v>
      </c>
      <c r="AJ138" s="2">
        <f t="shared" si="150"/>
        <v>0</v>
      </c>
      <c r="AK138" s="2">
        <v>26.01</v>
      </c>
      <c r="AL138" s="2">
        <v>26.01</v>
      </c>
      <c r="AM138" s="2">
        <v>0</v>
      </c>
      <c r="AN138" s="2">
        <v>0</v>
      </c>
      <c r="AO138" s="2">
        <v>0</v>
      </c>
      <c r="AP138" s="2">
        <v>0</v>
      </c>
      <c r="AQ138" s="2">
        <v>0</v>
      </c>
      <c r="AR138" s="2">
        <v>0</v>
      </c>
      <c r="AS138" s="2">
        <v>0</v>
      </c>
      <c r="AT138" s="2">
        <v>106</v>
      </c>
      <c r="AU138" s="2">
        <v>65</v>
      </c>
      <c r="AV138" s="2">
        <v>1</v>
      </c>
      <c r="AW138" s="2">
        <v>1</v>
      </c>
      <c r="AX138" s="2"/>
      <c r="AY138" s="2"/>
      <c r="AZ138" s="2">
        <v>1</v>
      </c>
      <c r="BA138" s="2">
        <v>1</v>
      </c>
      <c r="BB138" s="2">
        <v>1</v>
      </c>
      <c r="BC138" s="2">
        <v>1</v>
      </c>
      <c r="BD138" s="2" t="s">
        <v>6</v>
      </c>
      <c r="BE138" s="2" t="s">
        <v>6</v>
      </c>
      <c r="BF138" s="2" t="s">
        <v>6</v>
      </c>
      <c r="BG138" s="2" t="s">
        <v>6</v>
      </c>
      <c r="BH138" s="2">
        <v>3</v>
      </c>
      <c r="BI138" s="2">
        <v>1</v>
      </c>
      <c r="BJ138" s="2" t="s">
        <v>6</v>
      </c>
      <c r="BK138" s="2"/>
      <c r="BL138" s="2"/>
      <c r="BM138" s="2">
        <v>0</v>
      </c>
      <c r="BN138" s="2">
        <v>0</v>
      </c>
      <c r="BO138" s="2" t="s">
        <v>6</v>
      </c>
      <c r="BP138" s="2">
        <v>0</v>
      </c>
      <c r="BQ138" s="2">
        <v>20</v>
      </c>
      <c r="BR138" s="2">
        <v>0</v>
      </c>
      <c r="BS138" s="2">
        <v>1</v>
      </c>
      <c r="BT138" s="2">
        <v>1</v>
      </c>
      <c r="BU138" s="2">
        <v>1</v>
      </c>
      <c r="BV138" s="2">
        <v>1</v>
      </c>
      <c r="BW138" s="2">
        <v>1</v>
      </c>
      <c r="BX138" s="2">
        <v>1</v>
      </c>
      <c r="BY138" s="2" t="s">
        <v>6</v>
      </c>
      <c r="BZ138" s="2">
        <v>106</v>
      </c>
      <c r="CA138" s="2">
        <v>65</v>
      </c>
      <c r="CB138" s="2"/>
      <c r="CC138" s="2"/>
      <c r="CD138" s="2"/>
      <c r="CE138" s="2"/>
      <c r="CF138" s="2">
        <v>0</v>
      </c>
      <c r="CG138" s="2">
        <v>0</v>
      </c>
      <c r="CH138" s="2"/>
      <c r="CI138" s="2"/>
      <c r="CJ138" s="2"/>
      <c r="CK138" s="2"/>
      <c r="CL138" s="2"/>
      <c r="CM138" s="2">
        <v>0</v>
      </c>
      <c r="CN138" s="2" t="s">
        <v>6</v>
      </c>
      <c r="CO138" s="2">
        <v>0</v>
      </c>
      <c r="CP138" s="2">
        <f t="shared" si="151"/>
        <v>0</v>
      </c>
      <c r="CQ138" s="2">
        <f t="shared" si="152"/>
        <v>26.01</v>
      </c>
      <c r="CR138" s="2">
        <f t="shared" si="153"/>
        <v>0</v>
      </c>
      <c r="CS138" s="2">
        <f t="shared" si="154"/>
        <v>0</v>
      </c>
      <c r="CT138" s="2">
        <f t="shared" si="155"/>
        <v>0</v>
      </c>
      <c r="CU138" s="2">
        <f t="shared" si="156"/>
        <v>0</v>
      </c>
      <c r="CV138" s="2">
        <f t="shared" si="157"/>
        <v>0</v>
      </c>
      <c r="CW138" s="2">
        <f t="shared" si="158"/>
        <v>0</v>
      </c>
      <c r="CX138" s="2">
        <f t="shared" si="159"/>
        <v>0</v>
      </c>
      <c r="CY138" s="2">
        <f t="shared" si="160"/>
        <v>0</v>
      </c>
      <c r="CZ138" s="2">
        <f t="shared" si="161"/>
        <v>0</v>
      </c>
      <c r="DA138" s="2"/>
      <c r="DB138" s="2"/>
      <c r="DC138" s="2" t="s">
        <v>6</v>
      </c>
      <c r="DD138" s="2" t="s">
        <v>6</v>
      </c>
      <c r="DE138" s="2" t="s">
        <v>6</v>
      </c>
      <c r="DF138" s="2" t="s">
        <v>6</v>
      </c>
      <c r="DG138" s="2" t="s">
        <v>6</v>
      </c>
      <c r="DH138" s="2" t="s">
        <v>6</v>
      </c>
      <c r="DI138" s="2" t="s">
        <v>6</v>
      </c>
      <c r="DJ138" s="2" t="s">
        <v>6</v>
      </c>
      <c r="DK138" s="2" t="s">
        <v>6</v>
      </c>
      <c r="DL138" s="2" t="s">
        <v>6</v>
      </c>
      <c r="DM138" s="2" t="s">
        <v>6</v>
      </c>
      <c r="DN138" s="2">
        <v>0</v>
      </c>
      <c r="DO138" s="2">
        <v>0</v>
      </c>
      <c r="DP138" s="2">
        <v>1</v>
      </c>
      <c r="DQ138" s="2">
        <v>1</v>
      </c>
      <c r="DR138" s="2"/>
      <c r="DS138" s="2"/>
      <c r="DT138" s="2"/>
      <c r="DU138" s="2">
        <v>1010</v>
      </c>
      <c r="DV138" s="2" t="s">
        <v>79</v>
      </c>
      <c r="DW138" s="2" t="s">
        <v>79</v>
      </c>
      <c r="DX138" s="2">
        <v>1</v>
      </c>
      <c r="DY138" s="2"/>
      <c r="DZ138" s="2"/>
      <c r="EA138" s="2"/>
      <c r="EB138" s="2"/>
      <c r="EC138" s="2"/>
      <c r="ED138" s="2"/>
      <c r="EE138" s="2">
        <v>32653299</v>
      </c>
      <c r="EF138" s="2">
        <v>20</v>
      </c>
      <c r="EG138" s="2" t="s">
        <v>60</v>
      </c>
      <c r="EH138" s="2">
        <v>0</v>
      </c>
      <c r="EI138" s="2" t="s">
        <v>6</v>
      </c>
      <c r="EJ138" s="2">
        <v>1</v>
      </c>
      <c r="EK138" s="2">
        <v>0</v>
      </c>
      <c r="EL138" s="2" t="s">
        <v>85</v>
      </c>
      <c r="EM138" s="2" t="s">
        <v>86</v>
      </c>
      <c r="EN138" s="2"/>
      <c r="EO138" s="2" t="s">
        <v>6</v>
      </c>
      <c r="EP138" s="2"/>
      <c r="EQ138" s="2">
        <v>0</v>
      </c>
      <c r="ER138" s="2">
        <v>0</v>
      </c>
      <c r="ES138" s="2">
        <v>26.01</v>
      </c>
      <c r="ET138" s="2">
        <v>0</v>
      </c>
      <c r="EU138" s="2">
        <v>0</v>
      </c>
      <c r="EV138" s="2">
        <v>0</v>
      </c>
      <c r="EW138" s="2">
        <v>0</v>
      </c>
      <c r="EX138" s="2">
        <v>0</v>
      </c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>
        <v>0</v>
      </c>
      <c r="FR138" s="2">
        <f t="shared" si="162"/>
        <v>0</v>
      </c>
      <c r="FS138" s="2">
        <v>0</v>
      </c>
      <c r="FT138" s="2"/>
      <c r="FU138" s="2"/>
      <c r="FV138" s="2"/>
      <c r="FW138" s="2"/>
      <c r="FX138" s="2">
        <v>106</v>
      </c>
      <c r="FY138" s="2">
        <v>65</v>
      </c>
      <c r="FZ138" s="2"/>
      <c r="GA138" s="2" t="s">
        <v>190</v>
      </c>
      <c r="GB138" s="2"/>
      <c r="GC138" s="2"/>
      <c r="GD138" s="2">
        <v>0</v>
      </c>
      <c r="GE138" s="2"/>
      <c r="GF138" s="2">
        <v>470751337</v>
      </c>
      <c r="GG138" s="2">
        <v>2</v>
      </c>
      <c r="GH138" s="2">
        <v>4</v>
      </c>
      <c r="GI138" s="2">
        <v>-2</v>
      </c>
      <c r="GJ138" s="2">
        <v>0</v>
      </c>
      <c r="GK138" s="2">
        <f>ROUND(R138*(R12)/100,0)</f>
        <v>0</v>
      </c>
      <c r="GL138" s="2">
        <f t="shared" si="163"/>
        <v>0</v>
      </c>
      <c r="GM138" s="2">
        <f t="shared" si="164"/>
        <v>0</v>
      </c>
      <c r="GN138" s="2">
        <f t="shared" si="165"/>
        <v>0</v>
      </c>
      <c r="GO138" s="2">
        <f t="shared" si="166"/>
        <v>0</v>
      </c>
      <c r="GP138" s="2">
        <f t="shared" si="167"/>
        <v>0</v>
      </c>
      <c r="GQ138" s="2"/>
      <c r="GR138" s="2">
        <v>0</v>
      </c>
      <c r="GS138" s="2">
        <v>2</v>
      </c>
      <c r="GT138" s="2">
        <v>0</v>
      </c>
      <c r="GU138" s="2" t="s">
        <v>6</v>
      </c>
      <c r="GV138" s="2">
        <f t="shared" si="168"/>
        <v>0</v>
      </c>
      <c r="GW138" s="2">
        <v>1</v>
      </c>
      <c r="GX138" s="2">
        <f t="shared" si="169"/>
        <v>0</v>
      </c>
      <c r="GY138" s="2"/>
      <c r="GZ138" s="2"/>
      <c r="HA138" s="2">
        <v>0</v>
      </c>
      <c r="HB138" s="2">
        <v>0</v>
      </c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>
        <v>0</v>
      </c>
      <c r="IL138" s="2"/>
      <c r="IM138" s="2"/>
      <c r="IN138" s="2"/>
      <c r="IO138" s="2"/>
      <c r="IP138" s="2"/>
      <c r="IQ138" s="2"/>
      <c r="IR138" s="2"/>
      <c r="IS138" s="2"/>
      <c r="IT138" s="2"/>
      <c r="IU138" s="2"/>
    </row>
    <row r="139" spans="1:255" x14ac:dyDescent="0.2">
      <c r="A139">
        <v>18</v>
      </c>
      <c r="B139">
        <v>1</v>
      </c>
      <c r="C139">
        <v>191</v>
      </c>
      <c r="E139" t="s">
        <v>224</v>
      </c>
      <c r="F139" t="s">
        <v>83</v>
      </c>
      <c r="G139" t="s">
        <v>188</v>
      </c>
      <c r="H139" t="s">
        <v>79</v>
      </c>
      <c r="I139">
        <f>I131*J139</f>
        <v>0</v>
      </c>
      <c r="J139">
        <v>0.6875</v>
      </c>
      <c r="O139">
        <f t="shared" si="137"/>
        <v>0</v>
      </c>
      <c r="P139">
        <f t="shared" si="138"/>
        <v>0</v>
      </c>
      <c r="Q139">
        <f t="shared" si="139"/>
        <v>0</v>
      </c>
      <c r="R139">
        <f t="shared" si="140"/>
        <v>0</v>
      </c>
      <c r="S139">
        <f t="shared" si="141"/>
        <v>0</v>
      </c>
      <c r="T139">
        <f t="shared" si="142"/>
        <v>0</v>
      </c>
      <c r="U139">
        <f t="shared" si="143"/>
        <v>0</v>
      </c>
      <c r="V139">
        <f t="shared" si="144"/>
        <v>0</v>
      </c>
      <c r="W139">
        <f t="shared" si="145"/>
        <v>0</v>
      </c>
      <c r="X139">
        <f t="shared" si="146"/>
        <v>0</v>
      </c>
      <c r="Y139">
        <f t="shared" si="147"/>
        <v>0</v>
      </c>
      <c r="AA139">
        <v>34645224</v>
      </c>
      <c r="AB139">
        <f t="shared" si="148"/>
        <v>26.01</v>
      </c>
      <c r="AC139">
        <f t="shared" si="170"/>
        <v>26.01</v>
      </c>
      <c r="AD139">
        <f t="shared" si="171"/>
        <v>0</v>
      </c>
      <c r="AE139">
        <f t="shared" si="172"/>
        <v>0</v>
      </c>
      <c r="AF139">
        <f t="shared" si="173"/>
        <v>0</v>
      </c>
      <c r="AG139">
        <f t="shared" si="149"/>
        <v>0</v>
      </c>
      <c r="AH139">
        <f t="shared" si="174"/>
        <v>0</v>
      </c>
      <c r="AI139">
        <f t="shared" si="175"/>
        <v>0</v>
      </c>
      <c r="AJ139">
        <f t="shared" si="150"/>
        <v>0</v>
      </c>
      <c r="AK139">
        <v>26.01</v>
      </c>
      <c r="AL139">
        <v>26.01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90</v>
      </c>
      <c r="AU139">
        <v>52</v>
      </c>
      <c r="AV139">
        <v>1</v>
      </c>
      <c r="AW139">
        <v>1</v>
      </c>
      <c r="AZ139">
        <v>1</v>
      </c>
      <c r="BA139">
        <v>1</v>
      </c>
      <c r="BB139">
        <v>1</v>
      </c>
      <c r="BC139">
        <v>7.5</v>
      </c>
      <c r="BD139" t="s">
        <v>6</v>
      </c>
      <c r="BE139" t="s">
        <v>6</v>
      </c>
      <c r="BF139" t="s">
        <v>6</v>
      </c>
      <c r="BG139" t="s">
        <v>6</v>
      </c>
      <c r="BH139">
        <v>3</v>
      </c>
      <c r="BI139">
        <v>1</v>
      </c>
      <c r="BJ139" t="s">
        <v>6</v>
      </c>
      <c r="BM139">
        <v>0</v>
      </c>
      <c r="BN139">
        <v>0</v>
      </c>
      <c r="BO139" t="s">
        <v>6</v>
      </c>
      <c r="BP139">
        <v>0</v>
      </c>
      <c r="BQ139">
        <v>20</v>
      </c>
      <c r="BR139">
        <v>0</v>
      </c>
      <c r="BS139">
        <v>1</v>
      </c>
      <c r="BT139">
        <v>1</v>
      </c>
      <c r="BU139">
        <v>1</v>
      </c>
      <c r="BV139">
        <v>1</v>
      </c>
      <c r="BW139">
        <v>1</v>
      </c>
      <c r="BX139">
        <v>1</v>
      </c>
      <c r="BY139" t="s">
        <v>6</v>
      </c>
      <c r="BZ139">
        <v>106</v>
      </c>
      <c r="CA139">
        <v>65</v>
      </c>
      <c r="CF139">
        <v>0</v>
      </c>
      <c r="CG139">
        <v>0</v>
      </c>
      <c r="CM139">
        <v>0</v>
      </c>
      <c r="CN139" t="s">
        <v>6</v>
      </c>
      <c r="CO139">
        <v>0</v>
      </c>
      <c r="CP139">
        <f t="shared" si="151"/>
        <v>0</v>
      </c>
      <c r="CQ139">
        <f t="shared" si="152"/>
        <v>195.07500000000002</v>
      </c>
      <c r="CR139">
        <f t="shared" si="153"/>
        <v>0</v>
      </c>
      <c r="CS139">
        <f t="shared" si="154"/>
        <v>0</v>
      </c>
      <c r="CT139">
        <f t="shared" si="155"/>
        <v>0</v>
      </c>
      <c r="CU139">
        <f t="shared" si="156"/>
        <v>0</v>
      </c>
      <c r="CV139">
        <f t="shared" si="157"/>
        <v>0</v>
      </c>
      <c r="CW139">
        <f t="shared" si="158"/>
        <v>0</v>
      </c>
      <c r="CX139">
        <f t="shared" si="159"/>
        <v>0</v>
      </c>
      <c r="CY139">
        <f t="shared" si="160"/>
        <v>0</v>
      </c>
      <c r="CZ139">
        <f t="shared" si="161"/>
        <v>0</v>
      </c>
      <c r="DC139" t="s">
        <v>6</v>
      </c>
      <c r="DD139" t="s">
        <v>6</v>
      </c>
      <c r="DE139" t="s">
        <v>6</v>
      </c>
      <c r="DF139" t="s">
        <v>6</v>
      </c>
      <c r="DG139" t="s">
        <v>6</v>
      </c>
      <c r="DH139" t="s">
        <v>6</v>
      </c>
      <c r="DI139" t="s">
        <v>6</v>
      </c>
      <c r="DJ139" t="s">
        <v>6</v>
      </c>
      <c r="DK139" t="s">
        <v>6</v>
      </c>
      <c r="DL139" t="s">
        <v>6</v>
      </c>
      <c r="DM139" t="s">
        <v>6</v>
      </c>
      <c r="DN139">
        <v>0</v>
      </c>
      <c r="DO139">
        <v>0</v>
      </c>
      <c r="DP139">
        <v>1</v>
      </c>
      <c r="DQ139">
        <v>1</v>
      </c>
      <c r="DU139">
        <v>1010</v>
      </c>
      <c r="DV139" t="s">
        <v>79</v>
      </c>
      <c r="DW139" t="s">
        <v>79</v>
      </c>
      <c r="DX139">
        <v>1</v>
      </c>
      <c r="EE139">
        <v>32653299</v>
      </c>
      <c r="EF139">
        <v>20</v>
      </c>
      <c r="EG139" t="s">
        <v>60</v>
      </c>
      <c r="EH139">
        <v>0</v>
      </c>
      <c r="EI139" t="s">
        <v>6</v>
      </c>
      <c r="EJ139">
        <v>1</v>
      </c>
      <c r="EK139">
        <v>0</v>
      </c>
      <c r="EL139" t="s">
        <v>85</v>
      </c>
      <c r="EM139" t="s">
        <v>86</v>
      </c>
      <c r="EO139" t="s">
        <v>6</v>
      </c>
      <c r="EQ139">
        <v>0</v>
      </c>
      <c r="ER139">
        <v>28.27</v>
      </c>
      <c r="ES139">
        <v>26.01</v>
      </c>
      <c r="ET139">
        <v>0</v>
      </c>
      <c r="EU139">
        <v>0</v>
      </c>
      <c r="EV139">
        <v>0</v>
      </c>
      <c r="EW139">
        <v>0</v>
      </c>
      <c r="EX139">
        <v>0</v>
      </c>
      <c r="EZ139">
        <v>5</v>
      </c>
      <c r="FC139">
        <v>0</v>
      </c>
      <c r="FD139">
        <v>18</v>
      </c>
      <c r="FF139">
        <v>195.05</v>
      </c>
      <c r="FQ139">
        <v>0</v>
      </c>
      <c r="FR139">
        <f t="shared" si="162"/>
        <v>0</v>
      </c>
      <c r="FS139">
        <v>0</v>
      </c>
      <c r="FV139" t="s">
        <v>22</v>
      </c>
      <c r="FW139" t="s">
        <v>23</v>
      </c>
      <c r="FX139">
        <v>106</v>
      </c>
      <c r="FY139">
        <v>65</v>
      </c>
      <c r="GA139" t="s">
        <v>190</v>
      </c>
      <c r="GD139">
        <v>0</v>
      </c>
      <c r="GF139">
        <v>470751337</v>
      </c>
      <c r="GG139">
        <v>2</v>
      </c>
      <c r="GH139">
        <v>3</v>
      </c>
      <c r="GI139">
        <v>4</v>
      </c>
      <c r="GJ139">
        <v>0</v>
      </c>
      <c r="GK139">
        <f>ROUND(R139*(S12)/100,0)</f>
        <v>0</v>
      </c>
      <c r="GL139">
        <f t="shared" si="163"/>
        <v>0</v>
      </c>
      <c r="GM139">
        <f t="shared" si="164"/>
        <v>0</v>
      </c>
      <c r="GN139">
        <f t="shared" si="165"/>
        <v>0</v>
      </c>
      <c r="GO139">
        <f t="shared" si="166"/>
        <v>0</v>
      </c>
      <c r="GP139">
        <f t="shared" si="167"/>
        <v>0</v>
      </c>
      <c r="GR139">
        <v>1</v>
      </c>
      <c r="GS139">
        <v>1</v>
      </c>
      <c r="GT139">
        <v>0</v>
      </c>
      <c r="GU139" t="s">
        <v>6</v>
      </c>
      <c r="GV139">
        <f t="shared" si="168"/>
        <v>0</v>
      </c>
      <c r="GW139">
        <v>1</v>
      </c>
      <c r="GX139">
        <f t="shared" si="169"/>
        <v>0</v>
      </c>
      <c r="HA139">
        <v>0</v>
      </c>
      <c r="HB139">
        <v>0</v>
      </c>
      <c r="IK139">
        <v>0</v>
      </c>
    </row>
    <row r="140" spans="1:255" x14ac:dyDescent="0.2">
      <c r="A140" s="2">
        <v>18</v>
      </c>
      <c r="B140" s="2">
        <v>1</v>
      </c>
      <c r="C140" s="2">
        <v>180</v>
      </c>
      <c r="D140" s="2"/>
      <c r="E140" s="2" t="s">
        <v>225</v>
      </c>
      <c r="F140" s="2" t="s">
        <v>88</v>
      </c>
      <c r="G140" s="2" t="s">
        <v>226</v>
      </c>
      <c r="H140" s="2" t="s">
        <v>79</v>
      </c>
      <c r="I140" s="2">
        <f>I130*J140</f>
        <v>0</v>
      </c>
      <c r="J140" s="2">
        <v>2.5</v>
      </c>
      <c r="K140" s="2"/>
      <c r="L140" s="2"/>
      <c r="M140" s="2"/>
      <c r="N140" s="2"/>
      <c r="O140" s="2">
        <f t="shared" si="137"/>
        <v>0</v>
      </c>
      <c r="P140" s="2">
        <f t="shared" si="138"/>
        <v>0</v>
      </c>
      <c r="Q140" s="2">
        <f t="shared" si="139"/>
        <v>0</v>
      </c>
      <c r="R140" s="2">
        <f t="shared" si="140"/>
        <v>0</v>
      </c>
      <c r="S140" s="2">
        <f t="shared" si="141"/>
        <v>0</v>
      </c>
      <c r="T140" s="2">
        <f t="shared" si="142"/>
        <v>0</v>
      </c>
      <c r="U140" s="2">
        <f t="shared" si="143"/>
        <v>0</v>
      </c>
      <c r="V140" s="2">
        <f t="shared" si="144"/>
        <v>0</v>
      </c>
      <c r="W140" s="2">
        <f t="shared" si="145"/>
        <v>0</v>
      </c>
      <c r="X140" s="2">
        <f t="shared" si="146"/>
        <v>0</v>
      </c>
      <c r="Y140" s="2">
        <f t="shared" si="147"/>
        <v>0</v>
      </c>
      <c r="Z140" s="2"/>
      <c r="AA140" s="2">
        <v>34645223</v>
      </c>
      <c r="AB140" s="2">
        <f t="shared" si="148"/>
        <v>20.57</v>
      </c>
      <c r="AC140" s="2">
        <f t="shared" si="170"/>
        <v>20.57</v>
      </c>
      <c r="AD140" s="2">
        <f t="shared" si="171"/>
        <v>0</v>
      </c>
      <c r="AE140" s="2">
        <f t="shared" si="172"/>
        <v>0</v>
      </c>
      <c r="AF140" s="2">
        <f t="shared" si="173"/>
        <v>0</v>
      </c>
      <c r="AG140" s="2">
        <f t="shared" si="149"/>
        <v>0</v>
      </c>
      <c r="AH140" s="2">
        <f t="shared" si="174"/>
        <v>0</v>
      </c>
      <c r="AI140" s="2">
        <f t="shared" si="175"/>
        <v>0</v>
      </c>
      <c r="AJ140" s="2">
        <f t="shared" si="150"/>
        <v>0</v>
      </c>
      <c r="AK140" s="2">
        <v>20.57</v>
      </c>
      <c r="AL140" s="2">
        <v>20.57</v>
      </c>
      <c r="AM140" s="2">
        <v>0</v>
      </c>
      <c r="AN140" s="2">
        <v>0</v>
      </c>
      <c r="AO140" s="2">
        <v>0</v>
      </c>
      <c r="AP140" s="2">
        <v>0</v>
      </c>
      <c r="AQ140" s="2">
        <v>0</v>
      </c>
      <c r="AR140" s="2">
        <v>0</v>
      </c>
      <c r="AS140" s="2">
        <v>0</v>
      </c>
      <c r="AT140" s="2">
        <v>106</v>
      </c>
      <c r="AU140" s="2">
        <v>65</v>
      </c>
      <c r="AV140" s="2">
        <v>1</v>
      </c>
      <c r="AW140" s="2">
        <v>1</v>
      </c>
      <c r="AX140" s="2"/>
      <c r="AY140" s="2"/>
      <c r="AZ140" s="2">
        <v>1</v>
      </c>
      <c r="BA140" s="2">
        <v>1</v>
      </c>
      <c r="BB140" s="2">
        <v>1</v>
      </c>
      <c r="BC140" s="2">
        <v>1</v>
      </c>
      <c r="BD140" s="2" t="s">
        <v>6</v>
      </c>
      <c r="BE140" s="2" t="s">
        <v>6</v>
      </c>
      <c r="BF140" s="2" t="s">
        <v>6</v>
      </c>
      <c r="BG140" s="2" t="s">
        <v>6</v>
      </c>
      <c r="BH140" s="2">
        <v>3</v>
      </c>
      <c r="BI140" s="2">
        <v>1</v>
      </c>
      <c r="BJ140" s="2" t="s">
        <v>6</v>
      </c>
      <c r="BK140" s="2"/>
      <c r="BL140" s="2"/>
      <c r="BM140" s="2">
        <v>0</v>
      </c>
      <c r="BN140" s="2">
        <v>0</v>
      </c>
      <c r="BO140" s="2" t="s">
        <v>6</v>
      </c>
      <c r="BP140" s="2">
        <v>0</v>
      </c>
      <c r="BQ140" s="2">
        <v>20</v>
      </c>
      <c r="BR140" s="2">
        <v>0</v>
      </c>
      <c r="BS140" s="2">
        <v>1</v>
      </c>
      <c r="BT140" s="2">
        <v>1</v>
      </c>
      <c r="BU140" s="2">
        <v>1</v>
      </c>
      <c r="BV140" s="2">
        <v>1</v>
      </c>
      <c r="BW140" s="2">
        <v>1</v>
      </c>
      <c r="BX140" s="2">
        <v>1</v>
      </c>
      <c r="BY140" s="2" t="s">
        <v>6</v>
      </c>
      <c r="BZ140" s="2">
        <v>106</v>
      </c>
      <c r="CA140" s="2">
        <v>65</v>
      </c>
      <c r="CB140" s="2"/>
      <c r="CC140" s="2"/>
      <c r="CD140" s="2"/>
      <c r="CE140" s="2"/>
      <c r="CF140" s="2">
        <v>0</v>
      </c>
      <c r="CG140" s="2">
        <v>0</v>
      </c>
      <c r="CH140" s="2"/>
      <c r="CI140" s="2"/>
      <c r="CJ140" s="2"/>
      <c r="CK140" s="2"/>
      <c r="CL140" s="2"/>
      <c r="CM140" s="2">
        <v>0</v>
      </c>
      <c r="CN140" s="2" t="s">
        <v>6</v>
      </c>
      <c r="CO140" s="2">
        <v>0</v>
      </c>
      <c r="CP140" s="2">
        <f t="shared" si="151"/>
        <v>0</v>
      </c>
      <c r="CQ140" s="2">
        <f t="shared" si="152"/>
        <v>20.57</v>
      </c>
      <c r="CR140" s="2">
        <f t="shared" si="153"/>
        <v>0</v>
      </c>
      <c r="CS140" s="2">
        <f t="shared" si="154"/>
        <v>0</v>
      </c>
      <c r="CT140" s="2">
        <f t="shared" si="155"/>
        <v>0</v>
      </c>
      <c r="CU140" s="2">
        <f t="shared" si="156"/>
        <v>0</v>
      </c>
      <c r="CV140" s="2">
        <f t="shared" si="157"/>
        <v>0</v>
      </c>
      <c r="CW140" s="2">
        <f t="shared" si="158"/>
        <v>0</v>
      </c>
      <c r="CX140" s="2">
        <f t="shared" si="159"/>
        <v>0</v>
      </c>
      <c r="CY140" s="2">
        <f t="shared" si="160"/>
        <v>0</v>
      </c>
      <c r="CZ140" s="2">
        <f t="shared" si="161"/>
        <v>0</v>
      </c>
      <c r="DA140" s="2"/>
      <c r="DB140" s="2"/>
      <c r="DC140" s="2" t="s">
        <v>6</v>
      </c>
      <c r="DD140" s="2" t="s">
        <v>6</v>
      </c>
      <c r="DE140" s="2" t="s">
        <v>6</v>
      </c>
      <c r="DF140" s="2" t="s">
        <v>6</v>
      </c>
      <c r="DG140" s="2" t="s">
        <v>6</v>
      </c>
      <c r="DH140" s="2" t="s">
        <v>6</v>
      </c>
      <c r="DI140" s="2" t="s">
        <v>6</v>
      </c>
      <c r="DJ140" s="2" t="s">
        <v>6</v>
      </c>
      <c r="DK140" s="2" t="s">
        <v>6</v>
      </c>
      <c r="DL140" s="2" t="s">
        <v>6</v>
      </c>
      <c r="DM140" s="2" t="s">
        <v>6</v>
      </c>
      <c r="DN140" s="2">
        <v>0</v>
      </c>
      <c r="DO140" s="2">
        <v>0</v>
      </c>
      <c r="DP140" s="2">
        <v>1</v>
      </c>
      <c r="DQ140" s="2">
        <v>1</v>
      </c>
      <c r="DR140" s="2"/>
      <c r="DS140" s="2"/>
      <c r="DT140" s="2"/>
      <c r="DU140" s="2">
        <v>1010</v>
      </c>
      <c r="DV140" s="2" t="s">
        <v>79</v>
      </c>
      <c r="DW140" s="2" t="s">
        <v>79</v>
      </c>
      <c r="DX140" s="2">
        <v>1</v>
      </c>
      <c r="DY140" s="2"/>
      <c r="DZ140" s="2"/>
      <c r="EA140" s="2"/>
      <c r="EB140" s="2"/>
      <c r="EC140" s="2"/>
      <c r="ED140" s="2"/>
      <c r="EE140" s="2">
        <v>32653299</v>
      </c>
      <c r="EF140" s="2">
        <v>20</v>
      </c>
      <c r="EG140" s="2" t="s">
        <v>60</v>
      </c>
      <c r="EH140" s="2">
        <v>0</v>
      </c>
      <c r="EI140" s="2" t="s">
        <v>6</v>
      </c>
      <c r="EJ140" s="2">
        <v>1</v>
      </c>
      <c r="EK140" s="2">
        <v>0</v>
      </c>
      <c r="EL140" s="2" t="s">
        <v>85</v>
      </c>
      <c r="EM140" s="2" t="s">
        <v>86</v>
      </c>
      <c r="EN140" s="2"/>
      <c r="EO140" s="2" t="s">
        <v>6</v>
      </c>
      <c r="EP140" s="2"/>
      <c r="EQ140" s="2">
        <v>0</v>
      </c>
      <c r="ER140" s="2">
        <v>0</v>
      </c>
      <c r="ES140" s="2">
        <v>20.57</v>
      </c>
      <c r="ET140" s="2">
        <v>0</v>
      </c>
      <c r="EU140" s="2">
        <v>0</v>
      </c>
      <c r="EV140" s="2">
        <v>0</v>
      </c>
      <c r="EW140" s="2">
        <v>0</v>
      </c>
      <c r="EX140" s="2">
        <v>0</v>
      </c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>
        <v>0</v>
      </c>
      <c r="FR140" s="2">
        <f t="shared" si="162"/>
        <v>0</v>
      </c>
      <c r="FS140" s="2">
        <v>0</v>
      </c>
      <c r="FT140" s="2"/>
      <c r="FU140" s="2"/>
      <c r="FV140" s="2"/>
      <c r="FW140" s="2"/>
      <c r="FX140" s="2">
        <v>106</v>
      </c>
      <c r="FY140" s="2">
        <v>65</v>
      </c>
      <c r="FZ140" s="2"/>
      <c r="GA140" s="2" t="s">
        <v>227</v>
      </c>
      <c r="GB140" s="2"/>
      <c r="GC140" s="2"/>
      <c r="GD140" s="2">
        <v>0</v>
      </c>
      <c r="GE140" s="2"/>
      <c r="GF140" s="2">
        <v>877405892</v>
      </c>
      <c r="GG140" s="2">
        <v>2</v>
      </c>
      <c r="GH140" s="2">
        <v>4</v>
      </c>
      <c r="GI140" s="2">
        <v>-2</v>
      </c>
      <c r="GJ140" s="2">
        <v>0</v>
      </c>
      <c r="GK140" s="2">
        <f>ROUND(R140*(R12)/100,0)</f>
        <v>0</v>
      </c>
      <c r="GL140" s="2">
        <f t="shared" si="163"/>
        <v>0</v>
      </c>
      <c r="GM140" s="2">
        <f t="shared" si="164"/>
        <v>0</v>
      </c>
      <c r="GN140" s="2">
        <f t="shared" si="165"/>
        <v>0</v>
      </c>
      <c r="GO140" s="2">
        <f t="shared" si="166"/>
        <v>0</v>
      </c>
      <c r="GP140" s="2">
        <f t="shared" si="167"/>
        <v>0</v>
      </c>
      <c r="GQ140" s="2"/>
      <c r="GR140" s="2">
        <v>0</v>
      </c>
      <c r="GS140" s="2">
        <v>2</v>
      </c>
      <c r="GT140" s="2">
        <v>0</v>
      </c>
      <c r="GU140" s="2" t="s">
        <v>6</v>
      </c>
      <c r="GV140" s="2">
        <f t="shared" si="168"/>
        <v>0</v>
      </c>
      <c r="GW140" s="2">
        <v>1</v>
      </c>
      <c r="GX140" s="2">
        <f t="shared" si="169"/>
        <v>0</v>
      </c>
      <c r="GY140" s="2"/>
      <c r="GZ140" s="2"/>
      <c r="HA140" s="2">
        <v>0</v>
      </c>
      <c r="HB140" s="2">
        <v>0</v>
      </c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>
        <v>0</v>
      </c>
      <c r="IL140" s="2"/>
      <c r="IM140" s="2"/>
      <c r="IN140" s="2"/>
      <c r="IO140" s="2"/>
      <c r="IP140" s="2"/>
      <c r="IQ140" s="2"/>
      <c r="IR140" s="2"/>
      <c r="IS140" s="2"/>
      <c r="IT140" s="2"/>
      <c r="IU140" s="2"/>
    </row>
    <row r="141" spans="1:255" x14ac:dyDescent="0.2">
      <c r="A141">
        <v>18</v>
      </c>
      <c r="B141">
        <v>1</v>
      </c>
      <c r="C141">
        <v>192</v>
      </c>
      <c r="E141" t="s">
        <v>225</v>
      </c>
      <c r="F141" t="s">
        <v>88</v>
      </c>
      <c r="G141" t="s">
        <v>226</v>
      </c>
      <c r="H141" t="s">
        <v>79</v>
      </c>
      <c r="I141">
        <f>I131*J141</f>
        <v>0</v>
      </c>
      <c r="J141">
        <v>2.5</v>
      </c>
      <c r="O141">
        <f t="shared" si="137"/>
        <v>0</v>
      </c>
      <c r="P141">
        <f t="shared" si="138"/>
        <v>0</v>
      </c>
      <c r="Q141">
        <f t="shared" si="139"/>
        <v>0</v>
      </c>
      <c r="R141">
        <f t="shared" si="140"/>
        <v>0</v>
      </c>
      <c r="S141">
        <f t="shared" si="141"/>
        <v>0</v>
      </c>
      <c r="T141">
        <f t="shared" si="142"/>
        <v>0</v>
      </c>
      <c r="U141">
        <f t="shared" si="143"/>
        <v>0</v>
      </c>
      <c r="V141">
        <f t="shared" si="144"/>
        <v>0</v>
      </c>
      <c r="W141">
        <f t="shared" si="145"/>
        <v>0</v>
      </c>
      <c r="X141">
        <f t="shared" si="146"/>
        <v>0</v>
      </c>
      <c r="Y141">
        <f t="shared" si="147"/>
        <v>0</v>
      </c>
      <c r="AA141">
        <v>34645224</v>
      </c>
      <c r="AB141">
        <f t="shared" si="148"/>
        <v>20.57</v>
      </c>
      <c r="AC141">
        <f t="shared" si="170"/>
        <v>20.57</v>
      </c>
      <c r="AD141">
        <f t="shared" si="171"/>
        <v>0</v>
      </c>
      <c r="AE141">
        <f t="shared" si="172"/>
        <v>0</v>
      </c>
      <c r="AF141">
        <f t="shared" si="173"/>
        <v>0</v>
      </c>
      <c r="AG141">
        <f t="shared" si="149"/>
        <v>0</v>
      </c>
      <c r="AH141">
        <f t="shared" si="174"/>
        <v>0</v>
      </c>
      <c r="AI141">
        <f t="shared" si="175"/>
        <v>0</v>
      </c>
      <c r="AJ141">
        <f t="shared" si="150"/>
        <v>0</v>
      </c>
      <c r="AK141">
        <v>20.57</v>
      </c>
      <c r="AL141">
        <v>20.57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90</v>
      </c>
      <c r="AU141">
        <v>52</v>
      </c>
      <c r="AV141">
        <v>1</v>
      </c>
      <c r="AW141">
        <v>1</v>
      </c>
      <c r="AZ141">
        <v>1</v>
      </c>
      <c r="BA141">
        <v>1</v>
      </c>
      <c r="BB141">
        <v>1</v>
      </c>
      <c r="BC141">
        <v>7.5</v>
      </c>
      <c r="BD141" t="s">
        <v>6</v>
      </c>
      <c r="BE141" t="s">
        <v>6</v>
      </c>
      <c r="BF141" t="s">
        <v>6</v>
      </c>
      <c r="BG141" t="s">
        <v>6</v>
      </c>
      <c r="BH141">
        <v>3</v>
      </c>
      <c r="BI141">
        <v>1</v>
      </c>
      <c r="BJ141" t="s">
        <v>6</v>
      </c>
      <c r="BM141">
        <v>0</v>
      </c>
      <c r="BN141">
        <v>0</v>
      </c>
      <c r="BO141" t="s">
        <v>6</v>
      </c>
      <c r="BP141">
        <v>0</v>
      </c>
      <c r="BQ141">
        <v>20</v>
      </c>
      <c r="BR141">
        <v>0</v>
      </c>
      <c r="BS141">
        <v>1</v>
      </c>
      <c r="BT141">
        <v>1</v>
      </c>
      <c r="BU141">
        <v>1</v>
      </c>
      <c r="BV141">
        <v>1</v>
      </c>
      <c r="BW141">
        <v>1</v>
      </c>
      <c r="BX141">
        <v>1</v>
      </c>
      <c r="BY141" t="s">
        <v>6</v>
      </c>
      <c r="BZ141">
        <v>106</v>
      </c>
      <c r="CA141">
        <v>65</v>
      </c>
      <c r="CF141">
        <v>0</v>
      </c>
      <c r="CG141">
        <v>0</v>
      </c>
      <c r="CM141">
        <v>0</v>
      </c>
      <c r="CN141" t="s">
        <v>6</v>
      </c>
      <c r="CO141">
        <v>0</v>
      </c>
      <c r="CP141">
        <f t="shared" si="151"/>
        <v>0</v>
      </c>
      <c r="CQ141">
        <f t="shared" si="152"/>
        <v>154.27500000000001</v>
      </c>
      <c r="CR141">
        <f t="shared" si="153"/>
        <v>0</v>
      </c>
      <c r="CS141">
        <f t="shared" si="154"/>
        <v>0</v>
      </c>
      <c r="CT141">
        <f t="shared" si="155"/>
        <v>0</v>
      </c>
      <c r="CU141">
        <f t="shared" si="156"/>
        <v>0</v>
      </c>
      <c r="CV141">
        <f t="shared" si="157"/>
        <v>0</v>
      </c>
      <c r="CW141">
        <f t="shared" si="158"/>
        <v>0</v>
      </c>
      <c r="CX141">
        <f t="shared" si="159"/>
        <v>0</v>
      </c>
      <c r="CY141">
        <f t="shared" si="160"/>
        <v>0</v>
      </c>
      <c r="CZ141">
        <f t="shared" si="161"/>
        <v>0</v>
      </c>
      <c r="DC141" t="s">
        <v>6</v>
      </c>
      <c r="DD141" t="s">
        <v>6</v>
      </c>
      <c r="DE141" t="s">
        <v>6</v>
      </c>
      <c r="DF141" t="s">
        <v>6</v>
      </c>
      <c r="DG141" t="s">
        <v>6</v>
      </c>
      <c r="DH141" t="s">
        <v>6</v>
      </c>
      <c r="DI141" t="s">
        <v>6</v>
      </c>
      <c r="DJ141" t="s">
        <v>6</v>
      </c>
      <c r="DK141" t="s">
        <v>6</v>
      </c>
      <c r="DL141" t="s">
        <v>6</v>
      </c>
      <c r="DM141" t="s">
        <v>6</v>
      </c>
      <c r="DN141">
        <v>0</v>
      </c>
      <c r="DO141">
        <v>0</v>
      </c>
      <c r="DP141">
        <v>1</v>
      </c>
      <c r="DQ141">
        <v>1</v>
      </c>
      <c r="DU141">
        <v>1010</v>
      </c>
      <c r="DV141" t="s">
        <v>79</v>
      </c>
      <c r="DW141" t="s">
        <v>79</v>
      </c>
      <c r="DX141">
        <v>1</v>
      </c>
      <c r="EE141">
        <v>32653299</v>
      </c>
      <c r="EF141">
        <v>20</v>
      </c>
      <c r="EG141" t="s">
        <v>60</v>
      </c>
      <c r="EH141">
        <v>0</v>
      </c>
      <c r="EI141" t="s">
        <v>6</v>
      </c>
      <c r="EJ141">
        <v>1</v>
      </c>
      <c r="EK141">
        <v>0</v>
      </c>
      <c r="EL141" t="s">
        <v>85</v>
      </c>
      <c r="EM141" t="s">
        <v>86</v>
      </c>
      <c r="EO141" t="s">
        <v>6</v>
      </c>
      <c r="EQ141">
        <v>0</v>
      </c>
      <c r="ER141">
        <v>22.36</v>
      </c>
      <c r="ES141">
        <v>20.57</v>
      </c>
      <c r="ET141">
        <v>0</v>
      </c>
      <c r="EU141">
        <v>0</v>
      </c>
      <c r="EV141">
        <v>0</v>
      </c>
      <c r="EW141">
        <v>0</v>
      </c>
      <c r="EX141">
        <v>0</v>
      </c>
      <c r="EZ141">
        <v>5</v>
      </c>
      <c r="FC141">
        <v>0</v>
      </c>
      <c r="FD141">
        <v>18</v>
      </c>
      <c r="FF141">
        <v>154.25</v>
      </c>
      <c r="FQ141">
        <v>0</v>
      </c>
      <c r="FR141">
        <f t="shared" si="162"/>
        <v>0</v>
      </c>
      <c r="FS141">
        <v>0</v>
      </c>
      <c r="FV141" t="s">
        <v>22</v>
      </c>
      <c r="FW141" t="s">
        <v>23</v>
      </c>
      <c r="FX141">
        <v>106</v>
      </c>
      <c r="FY141">
        <v>65</v>
      </c>
      <c r="GA141" t="s">
        <v>227</v>
      </c>
      <c r="GD141">
        <v>0</v>
      </c>
      <c r="GF141">
        <v>877405892</v>
      </c>
      <c r="GG141">
        <v>2</v>
      </c>
      <c r="GH141">
        <v>3</v>
      </c>
      <c r="GI141">
        <v>4</v>
      </c>
      <c r="GJ141">
        <v>0</v>
      </c>
      <c r="GK141">
        <f>ROUND(R141*(S12)/100,0)</f>
        <v>0</v>
      </c>
      <c r="GL141">
        <f t="shared" si="163"/>
        <v>0</v>
      </c>
      <c r="GM141">
        <f t="shared" si="164"/>
        <v>0</v>
      </c>
      <c r="GN141">
        <f t="shared" si="165"/>
        <v>0</v>
      </c>
      <c r="GO141">
        <f t="shared" si="166"/>
        <v>0</v>
      </c>
      <c r="GP141">
        <f t="shared" si="167"/>
        <v>0</v>
      </c>
      <c r="GR141">
        <v>1</v>
      </c>
      <c r="GS141">
        <v>1</v>
      </c>
      <c r="GT141">
        <v>0</v>
      </c>
      <c r="GU141" t="s">
        <v>6</v>
      </c>
      <c r="GV141">
        <f t="shared" si="168"/>
        <v>0</v>
      </c>
      <c r="GW141">
        <v>1</v>
      </c>
      <c r="GX141">
        <f t="shared" si="169"/>
        <v>0</v>
      </c>
      <c r="HA141">
        <v>0</v>
      </c>
      <c r="HB141">
        <v>0</v>
      </c>
      <c r="IK141">
        <v>0</v>
      </c>
    </row>
    <row r="142" spans="1:255" x14ac:dyDescent="0.2">
      <c r="A142" s="2">
        <v>18</v>
      </c>
      <c r="B142" s="2">
        <v>1</v>
      </c>
      <c r="C142" s="2">
        <v>181</v>
      </c>
      <c r="D142" s="2"/>
      <c r="E142" s="2" t="s">
        <v>228</v>
      </c>
      <c r="F142" s="2" t="s">
        <v>229</v>
      </c>
      <c r="G142" s="2" t="s">
        <v>230</v>
      </c>
      <c r="H142" s="2" t="s">
        <v>79</v>
      </c>
      <c r="I142" s="2">
        <f>I130*J142</f>
        <v>0</v>
      </c>
      <c r="J142" s="2">
        <v>0.21875</v>
      </c>
      <c r="K142" s="2"/>
      <c r="L142" s="2"/>
      <c r="M142" s="2"/>
      <c r="N142" s="2"/>
      <c r="O142" s="2">
        <f t="shared" si="137"/>
        <v>0</v>
      </c>
      <c r="P142" s="2">
        <f t="shared" si="138"/>
        <v>0</v>
      </c>
      <c r="Q142" s="2">
        <f t="shared" si="139"/>
        <v>0</v>
      </c>
      <c r="R142" s="2">
        <f t="shared" si="140"/>
        <v>0</v>
      </c>
      <c r="S142" s="2">
        <f t="shared" si="141"/>
        <v>0</v>
      </c>
      <c r="T142" s="2">
        <f t="shared" si="142"/>
        <v>0</v>
      </c>
      <c r="U142" s="2">
        <f t="shared" si="143"/>
        <v>0</v>
      </c>
      <c r="V142" s="2">
        <f t="shared" si="144"/>
        <v>0</v>
      </c>
      <c r="W142" s="2">
        <f t="shared" si="145"/>
        <v>0</v>
      </c>
      <c r="X142" s="2">
        <f t="shared" si="146"/>
        <v>0</v>
      </c>
      <c r="Y142" s="2">
        <f t="shared" si="147"/>
        <v>0</v>
      </c>
      <c r="Z142" s="2"/>
      <c r="AA142" s="2">
        <v>34645223</v>
      </c>
      <c r="AB142" s="2">
        <f t="shared" si="148"/>
        <v>26.07</v>
      </c>
      <c r="AC142" s="2">
        <f t="shared" si="170"/>
        <v>26.07</v>
      </c>
      <c r="AD142" s="2">
        <f t="shared" si="171"/>
        <v>0</v>
      </c>
      <c r="AE142" s="2">
        <f t="shared" si="172"/>
        <v>0</v>
      </c>
      <c r="AF142" s="2">
        <f t="shared" si="173"/>
        <v>0</v>
      </c>
      <c r="AG142" s="2">
        <f t="shared" si="149"/>
        <v>0</v>
      </c>
      <c r="AH142" s="2">
        <f t="shared" si="174"/>
        <v>0</v>
      </c>
      <c r="AI142" s="2">
        <f t="shared" si="175"/>
        <v>0</v>
      </c>
      <c r="AJ142" s="2">
        <f t="shared" si="150"/>
        <v>0</v>
      </c>
      <c r="AK142" s="2">
        <v>26.07</v>
      </c>
      <c r="AL142" s="2">
        <v>26.07</v>
      </c>
      <c r="AM142" s="2">
        <v>0</v>
      </c>
      <c r="AN142" s="2">
        <v>0</v>
      </c>
      <c r="AO142" s="2">
        <v>0</v>
      </c>
      <c r="AP142" s="2">
        <v>0</v>
      </c>
      <c r="AQ142" s="2">
        <v>0</v>
      </c>
      <c r="AR142" s="2">
        <v>0</v>
      </c>
      <c r="AS142" s="2">
        <v>0</v>
      </c>
      <c r="AT142" s="2">
        <v>106</v>
      </c>
      <c r="AU142" s="2">
        <v>65</v>
      </c>
      <c r="AV142" s="2">
        <v>1</v>
      </c>
      <c r="AW142" s="2">
        <v>1</v>
      </c>
      <c r="AX142" s="2"/>
      <c r="AY142" s="2"/>
      <c r="AZ142" s="2">
        <v>1</v>
      </c>
      <c r="BA142" s="2">
        <v>1</v>
      </c>
      <c r="BB142" s="2">
        <v>1</v>
      </c>
      <c r="BC142" s="2">
        <v>1</v>
      </c>
      <c r="BD142" s="2" t="s">
        <v>6</v>
      </c>
      <c r="BE142" s="2" t="s">
        <v>6</v>
      </c>
      <c r="BF142" s="2" t="s">
        <v>6</v>
      </c>
      <c r="BG142" s="2" t="s">
        <v>6</v>
      </c>
      <c r="BH142" s="2">
        <v>3</v>
      </c>
      <c r="BI142" s="2">
        <v>1</v>
      </c>
      <c r="BJ142" s="2" t="s">
        <v>6</v>
      </c>
      <c r="BK142" s="2"/>
      <c r="BL142" s="2"/>
      <c r="BM142" s="2">
        <v>0</v>
      </c>
      <c r="BN142" s="2">
        <v>0</v>
      </c>
      <c r="BO142" s="2" t="s">
        <v>6</v>
      </c>
      <c r="BP142" s="2">
        <v>0</v>
      </c>
      <c r="BQ142" s="2">
        <v>20</v>
      </c>
      <c r="BR142" s="2">
        <v>0</v>
      </c>
      <c r="BS142" s="2">
        <v>1</v>
      </c>
      <c r="BT142" s="2">
        <v>1</v>
      </c>
      <c r="BU142" s="2">
        <v>1</v>
      </c>
      <c r="BV142" s="2">
        <v>1</v>
      </c>
      <c r="BW142" s="2">
        <v>1</v>
      </c>
      <c r="BX142" s="2">
        <v>1</v>
      </c>
      <c r="BY142" s="2" t="s">
        <v>6</v>
      </c>
      <c r="BZ142" s="2">
        <v>106</v>
      </c>
      <c r="CA142" s="2">
        <v>65</v>
      </c>
      <c r="CB142" s="2"/>
      <c r="CC142" s="2"/>
      <c r="CD142" s="2"/>
      <c r="CE142" s="2"/>
      <c r="CF142" s="2">
        <v>0</v>
      </c>
      <c r="CG142" s="2">
        <v>0</v>
      </c>
      <c r="CH142" s="2"/>
      <c r="CI142" s="2"/>
      <c r="CJ142" s="2"/>
      <c r="CK142" s="2"/>
      <c r="CL142" s="2"/>
      <c r="CM142" s="2">
        <v>0</v>
      </c>
      <c r="CN142" s="2" t="s">
        <v>6</v>
      </c>
      <c r="CO142" s="2">
        <v>0</v>
      </c>
      <c r="CP142" s="2">
        <f t="shared" si="151"/>
        <v>0</v>
      </c>
      <c r="CQ142" s="2">
        <f t="shared" si="152"/>
        <v>26.07</v>
      </c>
      <c r="CR142" s="2">
        <f t="shared" si="153"/>
        <v>0</v>
      </c>
      <c r="CS142" s="2">
        <f t="shared" si="154"/>
        <v>0</v>
      </c>
      <c r="CT142" s="2">
        <f t="shared" si="155"/>
        <v>0</v>
      </c>
      <c r="CU142" s="2">
        <f t="shared" si="156"/>
        <v>0</v>
      </c>
      <c r="CV142" s="2">
        <f t="shared" si="157"/>
        <v>0</v>
      </c>
      <c r="CW142" s="2">
        <f t="shared" si="158"/>
        <v>0</v>
      </c>
      <c r="CX142" s="2">
        <f t="shared" si="159"/>
        <v>0</v>
      </c>
      <c r="CY142" s="2">
        <f t="shared" si="160"/>
        <v>0</v>
      </c>
      <c r="CZ142" s="2">
        <f t="shared" si="161"/>
        <v>0</v>
      </c>
      <c r="DA142" s="2"/>
      <c r="DB142" s="2"/>
      <c r="DC142" s="2" t="s">
        <v>6</v>
      </c>
      <c r="DD142" s="2" t="s">
        <v>6</v>
      </c>
      <c r="DE142" s="2" t="s">
        <v>6</v>
      </c>
      <c r="DF142" s="2" t="s">
        <v>6</v>
      </c>
      <c r="DG142" s="2" t="s">
        <v>6</v>
      </c>
      <c r="DH142" s="2" t="s">
        <v>6</v>
      </c>
      <c r="DI142" s="2" t="s">
        <v>6</v>
      </c>
      <c r="DJ142" s="2" t="s">
        <v>6</v>
      </c>
      <c r="DK142" s="2" t="s">
        <v>6</v>
      </c>
      <c r="DL142" s="2" t="s">
        <v>6</v>
      </c>
      <c r="DM142" s="2" t="s">
        <v>6</v>
      </c>
      <c r="DN142" s="2">
        <v>0</v>
      </c>
      <c r="DO142" s="2">
        <v>0</v>
      </c>
      <c r="DP142" s="2">
        <v>1</v>
      </c>
      <c r="DQ142" s="2">
        <v>1</v>
      </c>
      <c r="DR142" s="2"/>
      <c r="DS142" s="2"/>
      <c r="DT142" s="2"/>
      <c r="DU142" s="2">
        <v>1010</v>
      </c>
      <c r="DV142" s="2" t="s">
        <v>79</v>
      </c>
      <c r="DW142" s="2" t="s">
        <v>79</v>
      </c>
      <c r="DX142" s="2">
        <v>1</v>
      </c>
      <c r="DY142" s="2"/>
      <c r="DZ142" s="2"/>
      <c r="EA142" s="2"/>
      <c r="EB142" s="2"/>
      <c r="EC142" s="2"/>
      <c r="ED142" s="2"/>
      <c r="EE142" s="2">
        <v>32653299</v>
      </c>
      <c r="EF142" s="2">
        <v>20</v>
      </c>
      <c r="EG142" s="2" t="s">
        <v>60</v>
      </c>
      <c r="EH142" s="2">
        <v>0</v>
      </c>
      <c r="EI142" s="2" t="s">
        <v>6</v>
      </c>
      <c r="EJ142" s="2">
        <v>1</v>
      </c>
      <c r="EK142" s="2">
        <v>0</v>
      </c>
      <c r="EL142" s="2" t="s">
        <v>85</v>
      </c>
      <c r="EM142" s="2" t="s">
        <v>86</v>
      </c>
      <c r="EN142" s="2"/>
      <c r="EO142" s="2" t="s">
        <v>6</v>
      </c>
      <c r="EP142" s="2"/>
      <c r="EQ142" s="2">
        <v>0</v>
      </c>
      <c r="ER142" s="2">
        <v>0</v>
      </c>
      <c r="ES142" s="2">
        <v>26.07</v>
      </c>
      <c r="ET142" s="2">
        <v>0</v>
      </c>
      <c r="EU142" s="2">
        <v>0</v>
      </c>
      <c r="EV142" s="2">
        <v>0</v>
      </c>
      <c r="EW142" s="2">
        <v>0</v>
      </c>
      <c r="EX142" s="2">
        <v>0</v>
      </c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>
        <v>0</v>
      </c>
      <c r="FR142" s="2">
        <f t="shared" si="162"/>
        <v>0</v>
      </c>
      <c r="FS142" s="2">
        <v>0</v>
      </c>
      <c r="FT142" s="2"/>
      <c r="FU142" s="2"/>
      <c r="FV142" s="2"/>
      <c r="FW142" s="2"/>
      <c r="FX142" s="2">
        <v>106</v>
      </c>
      <c r="FY142" s="2">
        <v>65</v>
      </c>
      <c r="FZ142" s="2"/>
      <c r="GA142" s="2" t="s">
        <v>155</v>
      </c>
      <c r="GB142" s="2"/>
      <c r="GC142" s="2"/>
      <c r="GD142" s="2">
        <v>0</v>
      </c>
      <c r="GE142" s="2"/>
      <c r="GF142" s="2">
        <v>-877181162</v>
      </c>
      <c r="GG142" s="2">
        <v>2</v>
      </c>
      <c r="GH142" s="2">
        <v>4</v>
      </c>
      <c r="GI142" s="2">
        <v>-2</v>
      </c>
      <c r="GJ142" s="2">
        <v>0</v>
      </c>
      <c r="GK142" s="2">
        <f>ROUND(R142*(R12)/100,0)</f>
        <v>0</v>
      </c>
      <c r="GL142" s="2">
        <f t="shared" si="163"/>
        <v>0</v>
      </c>
      <c r="GM142" s="2">
        <f t="shared" si="164"/>
        <v>0</v>
      </c>
      <c r="GN142" s="2">
        <f t="shared" si="165"/>
        <v>0</v>
      </c>
      <c r="GO142" s="2">
        <f t="shared" si="166"/>
        <v>0</v>
      </c>
      <c r="GP142" s="2">
        <f t="shared" si="167"/>
        <v>0</v>
      </c>
      <c r="GQ142" s="2"/>
      <c r="GR142" s="2">
        <v>0</v>
      </c>
      <c r="GS142" s="2">
        <v>2</v>
      </c>
      <c r="GT142" s="2">
        <v>0</v>
      </c>
      <c r="GU142" s="2" t="s">
        <v>6</v>
      </c>
      <c r="GV142" s="2">
        <f t="shared" si="168"/>
        <v>0</v>
      </c>
      <c r="GW142" s="2">
        <v>1</v>
      </c>
      <c r="GX142" s="2">
        <f t="shared" si="169"/>
        <v>0</v>
      </c>
      <c r="GY142" s="2"/>
      <c r="GZ142" s="2"/>
      <c r="HA142" s="2">
        <v>0</v>
      </c>
      <c r="HB142" s="2">
        <v>0</v>
      </c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>
        <v>0</v>
      </c>
      <c r="IL142" s="2"/>
      <c r="IM142" s="2"/>
      <c r="IN142" s="2"/>
      <c r="IO142" s="2"/>
      <c r="IP142" s="2"/>
      <c r="IQ142" s="2"/>
      <c r="IR142" s="2"/>
      <c r="IS142" s="2"/>
      <c r="IT142" s="2"/>
      <c r="IU142" s="2"/>
    </row>
    <row r="143" spans="1:255" x14ac:dyDescent="0.2">
      <c r="A143">
        <v>18</v>
      </c>
      <c r="B143">
        <v>1</v>
      </c>
      <c r="C143">
        <v>193</v>
      </c>
      <c r="E143" t="s">
        <v>228</v>
      </c>
      <c r="F143" t="s">
        <v>229</v>
      </c>
      <c r="G143" t="s">
        <v>230</v>
      </c>
      <c r="H143" t="s">
        <v>79</v>
      </c>
      <c r="I143">
        <f>I131*J143</f>
        <v>0</v>
      </c>
      <c r="J143">
        <v>0.21875</v>
      </c>
      <c r="O143">
        <f t="shared" si="137"/>
        <v>0</v>
      </c>
      <c r="P143">
        <f t="shared" si="138"/>
        <v>0</v>
      </c>
      <c r="Q143">
        <f t="shared" si="139"/>
        <v>0</v>
      </c>
      <c r="R143">
        <f t="shared" si="140"/>
        <v>0</v>
      </c>
      <c r="S143">
        <f t="shared" si="141"/>
        <v>0</v>
      </c>
      <c r="T143">
        <f t="shared" si="142"/>
        <v>0</v>
      </c>
      <c r="U143">
        <f t="shared" si="143"/>
        <v>0</v>
      </c>
      <c r="V143">
        <f t="shared" si="144"/>
        <v>0</v>
      </c>
      <c r="W143">
        <f t="shared" si="145"/>
        <v>0</v>
      </c>
      <c r="X143">
        <f t="shared" si="146"/>
        <v>0</v>
      </c>
      <c r="Y143">
        <f t="shared" si="147"/>
        <v>0</v>
      </c>
      <c r="AA143">
        <v>34645224</v>
      </c>
      <c r="AB143">
        <f t="shared" si="148"/>
        <v>26.07</v>
      </c>
      <c r="AC143">
        <f t="shared" si="170"/>
        <v>26.07</v>
      </c>
      <c r="AD143">
        <f t="shared" si="171"/>
        <v>0</v>
      </c>
      <c r="AE143">
        <f t="shared" si="172"/>
        <v>0</v>
      </c>
      <c r="AF143">
        <f t="shared" si="173"/>
        <v>0</v>
      </c>
      <c r="AG143">
        <f t="shared" si="149"/>
        <v>0</v>
      </c>
      <c r="AH143">
        <f t="shared" si="174"/>
        <v>0</v>
      </c>
      <c r="AI143">
        <f t="shared" si="175"/>
        <v>0</v>
      </c>
      <c r="AJ143">
        <f t="shared" si="150"/>
        <v>0</v>
      </c>
      <c r="AK143">
        <v>26.07</v>
      </c>
      <c r="AL143">
        <v>26.07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90</v>
      </c>
      <c r="AU143">
        <v>52</v>
      </c>
      <c r="AV143">
        <v>1</v>
      </c>
      <c r="AW143">
        <v>1</v>
      </c>
      <c r="AZ143">
        <v>1</v>
      </c>
      <c r="BA143">
        <v>1</v>
      </c>
      <c r="BB143">
        <v>1</v>
      </c>
      <c r="BC143">
        <v>7.5</v>
      </c>
      <c r="BD143" t="s">
        <v>6</v>
      </c>
      <c r="BE143" t="s">
        <v>6</v>
      </c>
      <c r="BF143" t="s">
        <v>6</v>
      </c>
      <c r="BG143" t="s">
        <v>6</v>
      </c>
      <c r="BH143">
        <v>3</v>
      </c>
      <c r="BI143">
        <v>1</v>
      </c>
      <c r="BJ143" t="s">
        <v>6</v>
      </c>
      <c r="BM143">
        <v>0</v>
      </c>
      <c r="BN143">
        <v>0</v>
      </c>
      <c r="BO143" t="s">
        <v>6</v>
      </c>
      <c r="BP143">
        <v>0</v>
      </c>
      <c r="BQ143">
        <v>20</v>
      </c>
      <c r="BR143">
        <v>0</v>
      </c>
      <c r="BS143">
        <v>1</v>
      </c>
      <c r="BT143">
        <v>1</v>
      </c>
      <c r="BU143">
        <v>1</v>
      </c>
      <c r="BV143">
        <v>1</v>
      </c>
      <c r="BW143">
        <v>1</v>
      </c>
      <c r="BX143">
        <v>1</v>
      </c>
      <c r="BY143" t="s">
        <v>6</v>
      </c>
      <c r="BZ143">
        <v>106</v>
      </c>
      <c r="CA143">
        <v>65</v>
      </c>
      <c r="CF143">
        <v>0</v>
      </c>
      <c r="CG143">
        <v>0</v>
      </c>
      <c r="CM143">
        <v>0</v>
      </c>
      <c r="CN143" t="s">
        <v>6</v>
      </c>
      <c r="CO143">
        <v>0</v>
      </c>
      <c r="CP143">
        <f t="shared" si="151"/>
        <v>0</v>
      </c>
      <c r="CQ143">
        <f t="shared" si="152"/>
        <v>195.52500000000001</v>
      </c>
      <c r="CR143">
        <f t="shared" si="153"/>
        <v>0</v>
      </c>
      <c r="CS143">
        <f t="shared" si="154"/>
        <v>0</v>
      </c>
      <c r="CT143">
        <f t="shared" si="155"/>
        <v>0</v>
      </c>
      <c r="CU143">
        <f t="shared" si="156"/>
        <v>0</v>
      </c>
      <c r="CV143">
        <f t="shared" si="157"/>
        <v>0</v>
      </c>
      <c r="CW143">
        <f t="shared" si="158"/>
        <v>0</v>
      </c>
      <c r="CX143">
        <f t="shared" si="159"/>
        <v>0</v>
      </c>
      <c r="CY143">
        <f t="shared" si="160"/>
        <v>0</v>
      </c>
      <c r="CZ143">
        <f t="shared" si="161"/>
        <v>0</v>
      </c>
      <c r="DC143" t="s">
        <v>6</v>
      </c>
      <c r="DD143" t="s">
        <v>6</v>
      </c>
      <c r="DE143" t="s">
        <v>6</v>
      </c>
      <c r="DF143" t="s">
        <v>6</v>
      </c>
      <c r="DG143" t="s">
        <v>6</v>
      </c>
      <c r="DH143" t="s">
        <v>6</v>
      </c>
      <c r="DI143" t="s">
        <v>6</v>
      </c>
      <c r="DJ143" t="s">
        <v>6</v>
      </c>
      <c r="DK143" t="s">
        <v>6</v>
      </c>
      <c r="DL143" t="s">
        <v>6</v>
      </c>
      <c r="DM143" t="s">
        <v>6</v>
      </c>
      <c r="DN143">
        <v>0</v>
      </c>
      <c r="DO143">
        <v>0</v>
      </c>
      <c r="DP143">
        <v>1</v>
      </c>
      <c r="DQ143">
        <v>1</v>
      </c>
      <c r="DU143">
        <v>1010</v>
      </c>
      <c r="DV143" t="s">
        <v>79</v>
      </c>
      <c r="DW143" t="s">
        <v>79</v>
      </c>
      <c r="DX143">
        <v>1</v>
      </c>
      <c r="EE143">
        <v>32653299</v>
      </c>
      <c r="EF143">
        <v>20</v>
      </c>
      <c r="EG143" t="s">
        <v>60</v>
      </c>
      <c r="EH143">
        <v>0</v>
      </c>
      <c r="EI143" t="s">
        <v>6</v>
      </c>
      <c r="EJ143">
        <v>1</v>
      </c>
      <c r="EK143">
        <v>0</v>
      </c>
      <c r="EL143" t="s">
        <v>85</v>
      </c>
      <c r="EM143" t="s">
        <v>86</v>
      </c>
      <c r="EO143" t="s">
        <v>6</v>
      </c>
      <c r="EQ143">
        <v>0</v>
      </c>
      <c r="ER143">
        <v>28.33</v>
      </c>
      <c r="ES143">
        <v>26.07</v>
      </c>
      <c r="ET143">
        <v>0</v>
      </c>
      <c r="EU143">
        <v>0</v>
      </c>
      <c r="EV143">
        <v>0</v>
      </c>
      <c r="EW143">
        <v>0</v>
      </c>
      <c r="EX143">
        <v>0</v>
      </c>
      <c r="EZ143">
        <v>5</v>
      </c>
      <c r="FC143">
        <v>0</v>
      </c>
      <c r="FD143">
        <v>18</v>
      </c>
      <c r="FF143">
        <v>195.5</v>
      </c>
      <c r="FQ143">
        <v>0</v>
      </c>
      <c r="FR143">
        <f t="shared" si="162"/>
        <v>0</v>
      </c>
      <c r="FS143">
        <v>0</v>
      </c>
      <c r="FV143" t="s">
        <v>22</v>
      </c>
      <c r="FW143" t="s">
        <v>23</v>
      </c>
      <c r="FX143">
        <v>106</v>
      </c>
      <c r="FY143">
        <v>65</v>
      </c>
      <c r="GA143" t="s">
        <v>155</v>
      </c>
      <c r="GD143">
        <v>0</v>
      </c>
      <c r="GF143">
        <v>-877181162</v>
      </c>
      <c r="GG143">
        <v>2</v>
      </c>
      <c r="GH143">
        <v>3</v>
      </c>
      <c r="GI143">
        <v>4</v>
      </c>
      <c r="GJ143">
        <v>0</v>
      </c>
      <c r="GK143">
        <f>ROUND(R143*(S12)/100,0)</f>
        <v>0</v>
      </c>
      <c r="GL143">
        <f t="shared" si="163"/>
        <v>0</v>
      </c>
      <c r="GM143">
        <f t="shared" si="164"/>
        <v>0</v>
      </c>
      <c r="GN143">
        <f t="shared" si="165"/>
        <v>0</v>
      </c>
      <c r="GO143">
        <f t="shared" si="166"/>
        <v>0</v>
      </c>
      <c r="GP143">
        <f t="shared" si="167"/>
        <v>0</v>
      </c>
      <c r="GR143">
        <v>1</v>
      </c>
      <c r="GS143">
        <v>1</v>
      </c>
      <c r="GT143">
        <v>0</v>
      </c>
      <c r="GU143" t="s">
        <v>6</v>
      </c>
      <c r="GV143">
        <f t="shared" si="168"/>
        <v>0</v>
      </c>
      <c r="GW143">
        <v>1</v>
      </c>
      <c r="GX143">
        <f t="shared" si="169"/>
        <v>0</v>
      </c>
      <c r="HA143">
        <v>0</v>
      </c>
      <c r="HB143">
        <v>0</v>
      </c>
      <c r="IK143">
        <v>0</v>
      </c>
    </row>
    <row r="144" spans="1:255" x14ac:dyDescent="0.2">
      <c r="A144" s="2">
        <v>18</v>
      </c>
      <c r="B144" s="2">
        <v>1</v>
      </c>
      <c r="C144" s="2">
        <v>182</v>
      </c>
      <c r="D144" s="2"/>
      <c r="E144" s="2" t="s">
        <v>231</v>
      </c>
      <c r="F144" s="2" t="s">
        <v>110</v>
      </c>
      <c r="G144" s="2" t="s">
        <v>232</v>
      </c>
      <c r="H144" s="2" t="s">
        <v>79</v>
      </c>
      <c r="I144" s="2">
        <f>I130*J144</f>
        <v>0</v>
      </c>
      <c r="J144" s="2">
        <v>0.15625</v>
      </c>
      <c r="K144" s="2"/>
      <c r="L144" s="2"/>
      <c r="M144" s="2"/>
      <c r="N144" s="2"/>
      <c r="O144" s="2">
        <f t="shared" si="137"/>
        <v>0</v>
      </c>
      <c r="P144" s="2">
        <f t="shared" si="138"/>
        <v>0</v>
      </c>
      <c r="Q144" s="2">
        <f t="shared" si="139"/>
        <v>0</v>
      </c>
      <c r="R144" s="2">
        <f t="shared" si="140"/>
        <v>0</v>
      </c>
      <c r="S144" s="2">
        <f t="shared" si="141"/>
        <v>0</v>
      </c>
      <c r="T144" s="2">
        <f t="shared" si="142"/>
        <v>0</v>
      </c>
      <c r="U144" s="2">
        <f t="shared" si="143"/>
        <v>0</v>
      </c>
      <c r="V144" s="2">
        <f t="shared" si="144"/>
        <v>0</v>
      </c>
      <c r="W144" s="2">
        <f t="shared" si="145"/>
        <v>0</v>
      </c>
      <c r="X144" s="2">
        <f t="shared" si="146"/>
        <v>0</v>
      </c>
      <c r="Y144" s="2">
        <f t="shared" si="147"/>
        <v>0</v>
      </c>
      <c r="Z144" s="2"/>
      <c r="AA144" s="2">
        <v>34645223</v>
      </c>
      <c r="AB144" s="2">
        <f t="shared" si="148"/>
        <v>20.239999999999998</v>
      </c>
      <c r="AC144" s="2">
        <f t="shared" si="170"/>
        <v>20.239999999999998</v>
      </c>
      <c r="AD144" s="2">
        <f t="shared" si="171"/>
        <v>0</v>
      </c>
      <c r="AE144" s="2">
        <f t="shared" si="172"/>
        <v>0</v>
      </c>
      <c r="AF144" s="2">
        <f t="shared" si="173"/>
        <v>0</v>
      </c>
      <c r="AG144" s="2">
        <f t="shared" si="149"/>
        <v>0</v>
      </c>
      <c r="AH144" s="2">
        <f t="shared" si="174"/>
        <v>0</v>
      </c>
      <c r="AI144" s="2">
        <f t="shared" si="175"/>
        <v>0</v>
      </c>
      <c r="AJ144" s="2">
        <f t="shared" si="150"/>
        <v>0</v>
      </c>
      <c r="AK144" s="2">
        <v>20.239999999999998</v>
      </c>
      <c r="AL144" s="2">
        <v>20.239999999999998</v>
      </c>
      <c r="AM144" s="2">
        <v>0</v>
      </c>
      <c r="AN144" s="2">
        <v>0</v>
      </c>
      <c r="AO144" s="2">
        <v>0</v>
      </c>
      <c r="AP144" s="2">
        <v>0</v>
      </c>
      <c r="AQ144" s="2">
        <v>0</v>
      </c>
      <c r="AR144" s="2">
        <v>0</v>
      </c>
      <c r="AS144" s="2">
        <v>0</v>
      </c>
      <c r="AT144" s="2">
        <v>106</v>
      </c>
      <c r="AU144" s="2">
        <v>65</v>
      </c>
      <c r="AV144" s="2">
        <v>1</v>
      </c>
      <c r="AW144" s="2">
        <v>1</v>
      </c>
      <c r="AX144" s="2"/>
      <c r="AY144" s="2"/>
      <c r="AZ144" s="2">
        <v>1</v>
      </c>
      <c r="BA144" s="2">
        <v>1</v>
      </c>
      <c r="BB144" s="2">
        <v>1</v>
      </c>
      <c r="BC144" s="2">
        <v>1</v>
      </c>
      <c r="BD144" s="2" t="s">
        <v>6</v>
      </c>
      <c r="BE144" s="2" t="s">
        <v>6</v>
      </c>
      <c r="BF144" s="2" t="s">
        <v>6</v>
      </c>
      <c r="BG144" s="2" t="s">
        <v>6</v>
      </c>
      <c r="BH144" s="2">
        <v>3</v>
      </c>
      <c r="BI144" s="2">
        <v>1</v>
      </c>
      <c r="BJ144" s="2" t="s">
        <v>6</v>
      </c>
      <c r="BK144" s="2"/>
      <c r="BL144" s="2"/>
      <c r="BM144" s="2">
        <v>0</v>
      </c>
      <c r="BN144" s="2">
        <v>0</v>
      </c>
      <c r="BO144" s="2" t="s">
        <v>6</v>
      </c>
      <c r="BP144" s="2">
        <v>0</v>
      </c>
      <c r="BQ144" s="2">
        <v>20</v>
      </c>
      <c r="BR144" s="2">
        <v>0</v>
      </c>
      <c r="BS144" s="2">
        <v>1</v>
      </c>
      <c r="BT144" s="2">
        <v>1</v>
      </c>
      <c r="BU144" s="2">
        <v>1</v>
      </c>
      <c r="BV144" s="2">
        <v>1</v>
      </c>
      <c r="BW144" s="2">
        <v>1</v>
      </c>
      <c r="BX144" s="2">
        <v>1</v>
      </c>
      <c r="BY144" s="2" t="s">
        <v>6</v>
      </c>
      <c r="BZ144" s="2">
        <v>106</v>
      </c>
      <c r="CA144" s="2">
        <v>65</v>
      </c>
      <c r="CB144" s="2"/>
      <c r="CC144" s="2"/>
      <c r="CD144" s="2"/>
      <c r="CE144" s="2"/>
      <c r="CF144" s="2">
        <v>0</v>
      </c>
      <c r="CG144" s="2">
        <v>0</v>
      </c>
      <c r="CH144" s="2"/>
      <c r="CI144" s="2"/>
      <c r="CJ144" s="2"/>
      <c r="CK144" s="2"/>
      <c r="CL144" s="2"/>
      <c r="CM144" s="2">
        <v>0</v>
      </c>
      <c r="CN144" s="2" t="s">
        <v>6</v>
      </c>
      <c r="CO144" s="2">
        <v>0</v>
      </c>
      <c r="CP144" s="2">
        <f t="shared" si="151"/>
        <v>0</v>
      </c>
      <c r="CQ144" s="2">
        <f t="shared" si="152"/>
        <v>20.239999999999998</v>
      </c>
      <c r="CR144" s="2">
        <f t="shared" si="153"/>
        <v>0</v>
      </c>
      <c r="CS144" s="2">
        <f t="shared" si="154"/>
        <v>0</v>
      </c>
      <c r="CT144" s="2">
        <f t="shared" si="155"/>
        <v>0</v>
      </c>
      <c r="CU144" s="2">
        <f t="shared" si="156"/>
        <v>0</v>
      </c>
      <c r="CV144" s="2">
        <f t="shared" si="157"/>
        <v>0</v>
      </c>
      <c r="CW144" s="2">
        <f t="shared" si="158"/>
        <v>0</v>
      </c>
      <c r="CX144" s="2">
        <f t="shared" si="159"/>
        <v>0</v>
      </c>
      <c r="CY144" s="2">
        <f t="shared" si="160"/>
        <v>0</v>
      </c>
      <c r="CZ144" s="2">
        <f t="shared" si="161"/>
        <v>0</v>
      </c>
      <c r="DA144" s="2"/>
      <c r="DB144" s="2"/>
      <c r="DC144" s="2" t="s">
        <v>6</v>
      </c>
      <c r="DD144" s="2" t="s">
        <v>6</v>
      </c>
      <c r="DE144" s="2" t="s">
        <v>6</v>
      </c>
      <c r="DF144" s="2" t="s">
        <v>6</v>
      </c>
      <c r="DG144" s="2" t="s">
        <v>6</v>
      </c>
      <c r="DH144" s="2" t="s">
        <v>6</v>
      </c>
      <c r="DI144" s="2" t="s">
        <v>6</v>
      </c>
      <c r="DJ144" s="2" t="s">
        <v>6</v>
      </c>
      <c r="DK144" s="2" t="s">
        <v>6</v>
      </c>
      <c r="DL144" s="2" t="s">
        <v>6</v>
      </c>
      <c r="DM144" s="2" t="s">
        <v>6</v>
      </c>
      <c r="DN144" s="2">
        <v>0</v>
      </c>
      <c r="DO144" s="2">
        <v>0</v>
      </c>
      <c r="DP144" s="2">
        <v>1</v>
      </c>
      <c r="DQ144" s="2">
        <v>1</v>
      </c>
      <c r="DR144" s="2"/>
      <c r="DS144" s="2"/>
      <c r="DT144" s="2"/>
      <c r="DU144" s="2">
        <v>1010</v>
      </c>
      <c r="DV144" s="2" t="s">
        <v>79</v>
      </c>
      <c r="DW144" s="2" t="s">
        <v>79</v>
      </c>
      <c r="DX144" s="2">
        <v>1</v>
      </c>
      <c r="DY144" s="2"/>
      <c r="DZ144" s="2"/>
      <c r="EA144" s="2"/>
      <c r="EB144" s="2"/>
      <c r="EC144" s="2"/>
      <c r="ED144" s="2"/>
      <c r="EE144" s="2">
        <v>32653299</v>
      </c>
      <c r="EF144" s="2">
        <v>20</v>
      </c>
      <c r="EG144" s="2" t="s">
        <v>60</v>
      </c>
      <c r="EH144" s="2">
        <v>0</v>
      </c>
      <c r="EI144" s="2" t="s">
        <v>6</v>
      </c>
      <c r="EJ144" s="2">
        <v>1</v>
      </c>
      <c r="EK144" s="2">
        <v>0</v>
      </c>
      <c r="EL144" s="2" t="s">
        <v>85</v>
      </c>
      <c r="EM144" s="2" t="s">
        <v>86</v>
      </c>
      <c r="EN144" s="2"/>
      <c r="EO144" s="2" t="s">
        <v>6</v>
      </c>
      <c r="EP144" s="2"/>
      <c r="EQ144" s="2">
        <v>0</v>
      </c>
      <c r="ER144" s="2">
        <v>0</v>
      </c>
      <c r="ES144" s="2">
        <v>20.239999999999998</v>
      </c>
      <c r="ET144" s="2">
        <v>0</v>
      </c>
      <c r="EU144" s="2">
        <v>0</v>
      </c>
      <c r="EV144" s="2">
        <v>0</v>
      </c>
      <c r="EW144" s="2">
        <v>0</v>
      </c>
      <c r="EX144" s="2">
        <v>0</v>
      </c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>
        <v>0</v>
      </c>
      <c r="FR144" s="2">
        <f t="shared" si="162"/>
        <v>0</v>
      </c>
      <c r="FS144" s="2">
        <v>0</v>
      </c>
      <c r="FT144" s="2"/>
      <c r="FU144" s="2"/>
      <c r="FV144" s="2"/>
      <c r="FW144" s="2"/>
      <c r="FX144" s="2">
        <v>106</v>
      </c>
      <c r="FY144" s="2">
        <v>65</v>
      </c>
      <c r="FZ144" s="2"/>
      <c r="GA144" s="2" t="s">
        <v>233</v>
      </c>
      <c r="GB144" s="2"/>
      <c r="GC144" s="2"/>
      <c r="GD144" s="2">
        <v>0</v>
      </c>
      <c r="GE144" s="2"/>
      <c r="GF144" s="2">
        <v>-1791706928</v>
      </c>
      <c r="GG144" s="2">
        <v>2</v>
      </c>
      <c r="GH144" s="2">
        <v>4</v>
      </c>
      <c r="GI144" s="2">
        <v>-2</v>
      </c>
      <c r="GJ144" s="2">
        <v>0</v>
      </c>
      <c r="GK144" s="2">
        <f>ROUND(R144*(R12)/100,0)</f>
        <v>0</v>
      </c>
      <c r="GL144" s="2">
        <f t="shared" si="163"/>
        <v>0</v>
      </c>
      <c r="GM144" s="2">
        <f t="shared" si="164"/>
        <v>0</v>
      </c>
      <c r="GN144" s="2">
        <f t="shared" si="165"/>
        <v>0</v>
      </c>
      <c r="GO144" s="2">
        <f t="shared" si="166"/>
        <v>0</v>
      </c>
      <c r="GP144" s="2">
        <f t="shared" si="167"/>
        <v>0</v>
      </c>
      <c r="GQ144" s="2"/>
      <c r="GR144" s="2">
        <v>0</v>
      </c>
      <c r="GS144" s="2">
        <v>2</v>
      </c>
      <c r="GT144" s="2">
        <v>0</v>
      </c>
      <c r="GU144" s="2" t="s">
        <v>6</v>
      </c>
      <c r="GV144" s="2">
        <f t="shared" si="168"/>
        <v>0</v>
      </c>
      <c r="GW144" s="2">
        <v>1</v>
      </c>
      <c r="GX144" s="2">
        <f t="shared" si="169"/>
        <v>0</v>
      </c>
      <c r="GY144" s="2"/>
      <c r="GZ144" s="2"/>
      <c r="HA144" s="2">
        <v>0</v>
      </c>
      <c r="HB144" s="2">
        <v>0</v>
      </c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>
        <v>0</v>
      </c>
      <c r="IL144" s="2"/>
      <c r="IM144" s="2"/>
      <c r="IN144" s="2"/>
      <c r="IO144" s="2"/>
      <c r="IP144" s="2"/>
      <c r="IQ144" s="2"/>
      <c r="IR144" s="2"/>
      <c r="IS144" s="2"/>
      <c r="IT144" s="2"/>
      <c r="IU144" s="2"/>
    </row>
    <row r="145" spans="1:255" x14ac:dyDescent="0.2">
      <c r="A145">
        <v>18</v>
      </c>
      <c r="B145">
        <v>1</v>
      </c>
      <c r="C145">
        <v>194</v>
      </c>
      <c r="E145" t="s">
        <v>231</v>
      </c>
      <c r="F145" t="s">
        <v>110</v>
      </c>
      <c r="G145" t="s">
        <v>232</v>
      </c>
      <c r="H145" t="s">
        <v>79</v>
      </c>
      <c r="I145">
        <f>I131*J145</f>
        <v>0</v>
      </c>
      <c r="J145">
        <v>0.15625</v>
      </c>
      <c r="O145">
        <f t="shared" si="137"/>
        <v>0</v>
      </c>
      <c r="P145">
        <f t="shared" si="138"/>
        <v>0</v>
      </c>
      <c r="Q145">
        <f t="shared" si="139"/>
        <v>0</v>
      </c>
      <c r="R145">
        <f t="shared" si="140"/>
        <v>0</v>
      </c>
      <c r="S145">
        <f t="shared" si="141"/>
        <v>0</v>
      </c>
      <c r="T145">
        <f t="shared" si="142"/>
        <v>0</v>
      </c>
      <c r="U145">
        <f t="shared" si="143"/>
        <v>0</v>
      </c>
      <c r="V145">
        <f t="shared" si="144"/>
        <v>0</v>
      </c>
      <c r="W145">
        <f t="shared" si="145"/>
        <v>0</v>
      </c>
      <c r="X145">
        <f t="shared" si="146"/>
        <v>0</v>
      </c>
      <c r="Y145">
        <f t="shared" si="147"/>
        <v>0</v>
      </c>
      <c r="AA145">
        <v>34645224</v>
      </c>
      <c r="AB145">
        <f t="shared" si="148"/>
        <v>20.239999999999998</v>
      </c>
      <c r="AC145">
        <f t="shared" si="170"/>
        <v>20.239999999999998</v>
      </c>
      <c r="AD145">
        <f t="shared" si="171"/>
        <v>0</v>
      </c>
      <c r="AE145">
        <f t="shared" si="172"/>
        <v>0</v>
      </c>
      <c r="AF145">
        <f t="shared" si="173"/>
        <v>0</v>
      </c>
      <c r="AG145">
        <f t="shared" si="149"/>
        <v>0</v>
      </c>
      <c r="AH145">
        <f t="shared" si="174"/>
        <v>0</v>
      </c>
      <c r="AI145">
        <f t="shared" si="175"/>
        <v>0</v>
      </c>
      <c r="AJ145">
        <f t="shared" si="150"/>
        <v>0</v>
      </c>
      <c r="AK145">
        <v>20.239999999999998</v>
      </c>
      <c r="AL145">
        <v>20.239999999999998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90</v>
      </c>
      <c r="AU145">
        <v>52</v>
      </c>
      <c r="AV145">
        <v>1</v>
      </c>
      <c r="AW145">
        <v>1</v>
      </c>
      <c r="AZ145">
        <v>1</v>
      </c>
      <c r="BA145">
        <v>1</v>
      </c>
      <c r="BB145">
        <v>1</v>
      </c>
      <c r="BC145">
        <v>7.5</v>
      </c>
      <c r="BD145" t="s">
        <v>6</v>
      </c>
      <c r="BE145" t="s">
        <v>6</v>
      </c>
      <c r="BF145" t="s">
        <v>6</v>
      </c>
      <c r="BG145" t="s">
        <v>6</v>
      </c>
      <c r="BH145">
        <v>3</v>
      </c>
      <c r="BI145">
        <v>1</v>
      </c>
      <c r="BJ145" t="s">
        <v>6</v>
      </c>
      <c r="BM145">
        <v>0</v>
      </c>
      <c r="BN145">
        <v>0</v>
      </c>
      <c r="BO145" t="s">
        <v>6</v>
      </c>
      <c r="BP145">
        <v>0</v>
      </c>
      <c r="BQ145">
        <v>20</v>
      </c>
      <c r="BR145">
        <v>0</v>
      </c>
      <c r="BS145">
        <v>1</v>
      </c>
      <c r="BT145">
        <v>1</v>
      </c>
      <c r="BU145">
        <v>1</v>
      </c>
      <c r="BV145">
        <v>1</v>
      </c>
      <c r="BW145">
        <v>1</v>
      </c>
      <c r="BX145">
        <v>1</v>
      </c>
      <c r="BY145" t="s">
        <v>6</v>
      </c>
      <c r="BZ145">
        <v>106</v>
      </c>
      <c r="CA145">
        <v>65</v>
      </c>
      <c r="CF145">
        <v>0</v>
      </c>
      <c r="CG145">
        <v>0</v>
      </c>
      <c r="CM145">
        <v>0</v>
      </c>
      <c r="CN145" t="s">
        <v>6</v>
      </c>
      <c r="CO145">
        <v>0</v>
      </c>
      <c r="CP145">
        <f t="shared" si="151"/>
        <v>0</v>
      </c>
      <c r="CQ145">
        <f t="shared" si="152"/>
        <v>151.79999999999998</v>
      </c>
      <c r="CR145">
        <f t="shared" si="153"/>
        <v>0</v>
      </c>
      <c r="CS145">
        <f t="shared" si="154"/>
        <v>0</v>
      </c>
      <c r="CT145">
        <f t="shared" si="155"/>
        <v>0</v>
      </c>
      <c r="CU145">
        <f t="shared" si="156"/>
        <v>0</v>
      </c>
      <c r="CV145">
        <f t="shared" si="157"/>
        <v>0</v>
      </c>
      <c r="CW145">
        <f t="shared" si="158"/>
        <v>0</v>
      </c>
      <c r="CX145">
        <f t="shared" si="159"/>
        <v>0</v>
      </c>
      <c r="CY145">
        <f t="shared" si="160"/>
        <v>0</v>
      </c>
      <c r="CZ145">
        <f t="shared" si="161"/>
        <v>0</v>
      </c>
      <c r="DC145" t="s">
        <v>6</v>
      </c>
      <c r="DD145" t="s">
        <v>6</v>
      </c>
      <c r="DE145" t="s">
        <v>6</v>
      </c>
      <c r="DF145" t="s">
        <v>6</v>
      </c>
      <c r="DG145" t="s">
        <v>6</v>
      </c>
      <c r="DH145" t="s">
        <v>6</v>
      </c>
      <c r="DI145" t="s">
        <v>6</v>
      </c>
      <c r="DJ145" t="s">
        <v>6</v>
      </c>
      <c r="DK145" t="s">
        <v>6</v>
      </c>
      <c r="DL145" t="s">
        <v>6</v>
      </c>
      <c r="DM145" t="s">
        <v>6</v>
      </c>
      <c r="DN145">
        <v>0</v>
      </c>
      <c r="DO145">
        <v>0</v>
      </c>
      <c r="DP145">
        <v>1</v>
      </c>
      <c r="DQ145">
        <v>1</v>
      </c>
      <c r="DU145">
        <v>1010</v>
      </c>
      <c r="DV145" t="s">
        <v>79</v>
      </c>
      <c r="DW145" t="s">
        <v>79</v>
      </c>
      <c r="DX145">
        <v>1</v>
      </c>
      <c r="EE145">
        <v>32653299</v>
      </c>
      <c r="EF145">
        <v>20</v>
      </c>
      <c r="EG145" t="s">
        <v>60</v>
      </c>
      <c r="EH145">
        <v>0</v>
      </c>
      <c r="EI145" t="s">
        <v>6</v>
      </c>
      <c r="EJ145">
        <v>1</v>
      </c>
      <c r="EK145">
        <v>0</v>
      </c>
      <c r="EL145" t="s">
        <v>85</v>
      </c>
      <c r="EM145" t="s">
        <v>86</v>
      </c>
      <c r="EO145" t="s">
        <v>6</v>
      </c>
      <c r="EQ145">
        <v>0</v>
      </c>
      <c r="ER145">
        <v>22</v>
      </c>
      <c r="ES145">
        <v>20.239999999999998</v>
      </c>
      <c r="ET145">
        <v>0</v>
      </c>
      <c r="EU145">
        <v>0</v>
      </c>
      <c r="EV145">
        <v>0</v>
      </c>
      <c r="EW145">
        <v>0</v>
      </c>
      <c r="EX145">
        <v>0</v>
      </c>
      <c r="EZ145">
        <v>5</v>
      </c>
      <c r="FC145">
        <v>0</v>
      </c>
      <c r="FD145">
        <v>18</v>
      </c>
      <c r="FF145">
        <v>151.81</v>
      </c>
      <c r="FQ145">
        <v>0</v>
      </c>
      <c r="FR145">
        <f t="shared" si="162"/>
        <v>0</v>
      </c>
      <c r="FS145">
        <v>0</v>
      </c>
      <c r="FV145" t="s">
        <v>22</v>
      </c>
      <c r="FW145" t="s">
        <v>23</v>
      </c>
      <c r="FX145">
        <v>106</v>
      </c>
      <c r="FY145">
        <v>65</v>
      </c>
      <c r="GA145" t="s">
        <v>233</v>
      </c>
      <c r="GD145">
        <v>0</v>
      </c>
      <c r="GF145">
        <v>-1791706928</v>
      </c>
      <c r="GG145">
        <v>2</v>
      </c>
      <c r="GH145">
        <v>3</v>
      </c>
      <c r="GI145">
        <v>4</v>
      </c>
      <c r="GJ145">
        <v>0</v>
      </c>
      <c r="GK145">
        <f>ROUND(R145*(S12)/100,0)</f>
        <v>0</v>
      </c>
      <c r="GL145">
        <f t="shared" si="163"/>
        <v>0</v>
      </c>
      <c r="GM145">
        <f t="shared" si="164"/>
        <v>0</v>
      </c>
      <c r="GN145">
        <f t="shared" si="165"/>
        <v>0</v>
      </c>
      <c r="GO145">
        <f t="shared" si="166"/>
        <v>0</v>
      </c>
      <c r="GP145">
        <f t="shared" si="167"/>
        <v>0</v>
      </c>
      <c r="GR145">
        <v>1</v>
      </c>
      <c r="GS145">
        <v>1</v>
      </c>
      <c r="GT145">
        <v>0</v>
      </c>
      <c r="GU145" t="s">
        <v>6</v>
      </c>
      <c r="GV145">
        <f t="shared" si="168"/>
        <v>0</v>
      </c>
      <c r="GW145">
        <v>1</v>
      </c>
      <c r="GX145">
        <f t="shared" si="169"/>
        <v>0</v>
      </c>
      <c r="HA145">
        <v>0</v>
      </c>
      <c r="HB145">
        <v>0</v>
      </c>
      <c r="IK145">
        <v>0</v>
      </c>
    </row>
    <row r="146" spans="1:255" x14ac:dyDescent="0.2">
      <c r="A146" s="2">
        <v>18</v>
      </c>
      <c r="B146" s="2">
        <v>1</v>
      </c>
      <c r="C146" s="2">
        <v>183</v>
      </c>
      <c r="D146" s="2"/>
      <c r="E146" s="2" t="s">
        <v>234</v>
      </c>
      <c r="F146" s="2" t="s">
        <v>235</v>
      </c>
      <c r="G146" s="2" t="s">
        <v>236</v>
      </c>
      <c r="H146" s="2" t="s">
        <v>79</v>
      </c>
      <c r="I146" s="2">
        <f>I130*J146</f>
        <v>0</v>
      </c>
      <c r="J146" s="2">
        <v>0.1875</v>
      </c>
      <c r="K146" s="2"/>
      <c r="L146" s="2"/>
      <c r="M146" s="2"/>
      <c r="N146" s="2"/>
      <c r="O146" s="2">
        <f t="shared" si="137"/>
        <v>0</v>
      </c>
      <c r="P146" s="2">
        <f t="shared" si="138"/>
        <v>0</v>
      </c>
      <c r="Q146" s="2">
        <f t="shared" si="139"/>
        <v>0</v>
      </c>
      <c r="R146" s="2">
        <f t="shared" si="140"/>
        <v>0</v>
      </c>
      <c r="S146" s="2">
        <f t="shared" si="141"/>
        <v>0</v>
      </c>
      <c r="T146" s="2">
        <f t="shared" si="142"/>
        <v>0</v>
      </c>
      <c r="U146" s="2">
        <f t="shared" si="143"/>
        <v>0</v>
      </c>
      <c r="V146" s="2">
        <f t="shared" si="144"/>
        <v>0</v>
      </c>
      <c r="W146" s="2">
        <f t="shared" si="145"/>
        <v>0</v>
      </c>
      <c r="X146" s="2">
        <f t="shared" si="146"/>
        <v>0</v>
      </c>
      <c r="Y146" s="2">
        <f t="shared" si="147"/>
        <v>0</v>
      </c>
      <c r="Z146" s="2"/>
      <c r="AA146" s="2">
        <v>34645223</v>
      </c>
      <c r="AB146" s="2">
        <f t="shared" si="148"/>
        <v>2.0099999999999998</v>
      </c>
      <c r="AC146" s="2">
        <f t="shared" si="170"/>
        <v>2.0099999999999998</v>
      </c>
      <c r="AD146" s="2">
        <f t="shared" si="171"/>
        <v>0</v>
      </c>
      <c r="AE146" s="2">
        <f t="shared" si="172"/>
        <v>0</v>
      </c>
      <c r="AF146" s="2">
        <f t="shared" si="173"/>
        <v>0</v>
      </c>
      <c r="AG146" s="2">
        <f t="shared" si="149"/>
        <v>0</v>
      </c>
      <c r="AH146" s="2">
        <f t="shared" si="174"/>
        <v>0</v>
      </c>
      <c r="AI146" s="2">
        <f t="shared" si="175"/>
        <v>0</v>
      </c>
      <c r="AJ146" s="2">
        <f t="shared" si="150"/>
        <v>0</v>
      </c>
      <c r="AK146" s="2">
        <v>2.0099999999999998</v>
      </c>
      <c r="AL146" s="2">
        <v>2.0099999999999998</v>
      </c>
      <c r="AM146" s="2">
        <v>0</v>
      </c>
      <c r="AN146" s="2">
        <v>0</v>
      </c>
      <c r="AO146" s="2">
        <v>0</v>
      </c>
      <c r="AP146" s="2">
        <v>0</v>
      </c>
      <c r="AQ146" s="2">
        <v>0</v>
      </c>
      <c r="AR146" s="2">
        <v>0</v>
      </c>
      <c r="AS146" s="2">
        <v>0</v>
      </c>
      <c r="AT146" s="2">
        <v>106</v>
      </c>
      <c r="AU146" s="2">
        <v>65</v>
      </c>
      <c r="AV146" s="2">
        <v>1</v>
      </c>
      <c r="AW146" s="2">
        <v>1</v>
      </c>
      <c r="AX146" s="2"/>
      <c r="AY146" s="2"/>
      <c r="AZ146" s="2">
        <v>1</v>
      </c>
      <c r="BA146" s="2">
        <v>1</v>
      </c>
      <c r="BB146" s="2">
        <v>1</v>
      </c>
      <c r="BC146" s="2">
        <v>1</v>
      </c>
      <c r="BD146" s="2" t="s">
        <v>6</v>
      </c>
      <c r="BE146" s="2" t="s">
        <v>6</v>
      </c>
      <c r="BF146" s="2" t="s">
        <v>6</v>
      </c>
      <c r="BG146" s="2" t="s">
        <v>6</v>
      </c>
      <c r="BH146" s="2">
        <v>3</v>
      </c>
      <c r="BI146" s="2">
        <v>1</v>
      </c>
      <c r="BJ146" s="2" t="s">
        <v>6</v>
      </c>
      <c r="BK146" s="2"/>
      <c r="BL146" s="2"/>
      <c r="BM146" s="2">
        <v>0</v>
      </c>
      <c r="BN146" s="2">
        <v>0</v>
      </c>
      <c r="BO146" s="2" t="s">
        <v>6</v>
      </c>
      <c r="BP146" s="2">
        <v>0</v>
      </c>
      <c r="BQ146" s="2">
        <v>20</v>
      </c>
      <c r="BR146" s="2">
        <v>0</v>
      </c>
      <c r="BS146" s="2">
        <v>1</v>
      </c>
      <c r="BT146" s="2">
        <v>1</v>
      </c>
      <c r="BU146" s="2">
        <v>1</v>
      </c>
      <c r="BV146" s="2">
        <v>1</v>
      </c>
      <c r="BW146" s="2">
        <v>1</v>
      </c>
      <c r="BX146" s="2">
        <v>1</v>
      </c>
      <c r="BY146" s="2" t="s">
        <v>6</v>
      </c>
      <c r="BZ146" s="2">
        <v>106</v>
      </c>
      <c r="CA146" s="2">
        <v>65</v>
      </c>
      <c r="CB146" s="2"/>
      <c r="CC146" s="2"/>
      <c r="CD146" s="2"/>
      <c r="CE146" s="2"/>
      <c r="CF146" s="2">
        <v>0</v>
      </c>
      <c r="CG146" s="2">
        <v>0</v>
      </c>
      <c r="CH146" s="2"/>
      <c r="CI146" s="2"/>
      <c r="CJ146" s="2"/>
      <c r="CK146" s="2"/>
      <c r="CL146" s="2"/>
      <c r="CM146" s="2">
        <v>0</v>
      </c>
      <c r="CN146" s="2" t="s">
        <v>6</v>
      </c>
      <c r="CO146" s="2">
        <v>0</v>
      </c>
      <c r="CP146" s="2">
        <f t="shared" si="151"/>
        <v>0</v>
      </c>
      <c r="CQ146" s="2">
        <f t="shared" si="152"/>
        <v>2.0099999999999998</v>
      </c>
      <c r="CR146" s="2">
        <f t="shared" si="153"/>
        <v>0</v>
      </c>
      <c r="CS146" s="2">
        <f t="shared" si="154"/>
        <v>0</v>
      </c>
      <c r="CT146" s="2">
        <f t="shared" si="155"/>
        <v>0</v>
      </c>
      <c r="CU146" s="2">
        <f t="shared" si="156"/>
        <v>0</v>
      </c>
      <c r="CV146" s="2">
        <f t="shared" si="157"/>
        <v>0</v>
      </c>
      <c r="CW146" s="2">
        <f t="shared" si="158"/>
        <v>0</v>
      </c>
      <c r="CX146" s="2">
        <f t="shared" si="159"/>
        <v>0</v>
      </c>
      <c r="CY146" s="2">
        <f t="shared" si="160"/>
        <v>0</v>
      </c>
      <c r="CZ146" s="2">
        <f t="shared" si="161"/>
        <v>0</v>
      </c>
      <c r="DA146" s="2"/>
      <c r="DB146" s="2"/>
      <c r="DC146" s="2" t="s">
        <v>6</v>
      </c>
      <c r="DD146" s="2" t="s">
        <v>6</v>
      </c>
      <c r="DE146" s="2" t="s">
        <v>6</v>
      </c>
      <c r="DF146" s="2" t="s">
        <v>6</v>
      </c>
      <c r="DG146" s="2" t="s">
        <v>6</v>
      </c>
      <c r="DH146" s="2" t="s">
        <v>6</v>
      </c>
      <c r="DI146" s="2" t="s">
        <v>6</v>
      </c>
      <c r="DJ146" s="2" t="s">
        <v>6</v>
      </c>
      <c r="DK146" s="2" t="s">
        <v>6</v>
      </c>
      <c r="DL146" s="2" t="s">
        <v>6</v>
      </c>
      <c r="DM146" s="2" t="s">
        <v>6</v>
      </c>
      <c r="DN146" s="2">
        <v>0</v>
      </c>
      <c r="DO146" s="2">
        <v>0</v>
      </c>
      <c r="DP146" s="2">
        <v>1</v>
      </c>
      <c r="DQ146" s="2">
        <v>1</v>
      </c>
      <c r="DR146" s="2"/>
      <c r="DS146" s="2"/>
      <c r="DT146" s="2"/>
      <c r="DU146" s="2">
        <v>1010</v>
      </c>
      <c r="DV146" s="2" t="s">
        <v>79</v>
      </c>
      <c r="DW146" s="2" t="s">
        <v>79</v>
      </c>
      <c r="DX146" s="2">
        <v>1</v>
      </c>
      <c r="DY146" s="2"/>
      <c r="DZ146" s="2"/>
      <c r="EA146" s="2"/>
      <c r="EB146" s="2"/>
      <c r="EC146" s="2"/>
      <c r="ED146" s="2"/>
      <c r="EE146" s="2">
        <v>32653299</v>
      </c>
      <c r="EF146" s="2">
        <v>20</v>
      </c>
      <c r="EG146" s="2" t="s">
        <v>60</v>
      </c>
      <c r="EH146" s="2">
        <v>0</v>
      </c>
      <c r="EI146" s="2" t="s">
        <v>6</v>
      </c>
      <c r="EJ146" s="2">
        <v>1</v>
      </c>
      <c r="EK146" s="2">
        <v>0</v>
      </c>
      <c r="EL146" s="2" t="s">
        <v>85</v>
      </c>
      <c r="EM146" s="2" t="s">
        <v>86</v>
      </c>
      <c r="EN146" s="2"/>
      <c r="EO146" s="2" t="s">
        <v>6</v>
      </c>
      <c r="EP146" s="2"/>
      <c r="EQ146" s="2">
        <v>0</v>
      </c>
      <c r="ER146" s="2">
        <v>0</v>
      </c>
      <c r="ES146" s="2">
        <v>2.0099999999999998</v>
      </c>
      <c r="ET146" s="2">
        <v>0</v>
      </c>
      <c r="EU146" s="2">
        <v>0</v>
      </c>
      <c r="EV146" s="2">
        <v>0</v>
      </c>
      <c r="EW146" s="2">
        <v>0</v>
      </c>
      <c r="EX146" s="2">
        <v>0</v>
      </c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>
        <v>0</v>
      </c>
      <c r="FR146" s="2">
        <f t="shared" si="162"/>
        <v>0</v>
      </c>
      <c r="FS146" s="2">
        <v>0</v>
      </c>
      <c r="FT146" s="2"/>
      <c r="FU146" s="2"/>
      <c r="FV146" s="2"/>
      <c r="FW146" s="2"/>
      <c r="FX146" s="2">
        <v>106</v>
      </c>
      <c r="FY146" s="2">
        <v>65</v>
      </c>
      <c r="FZ146" s="2"/>
      <c r="GA146" s="2" t="s">
        <v>237</v>
      </c>
      <c r="GB146" s="2"/>
      <c r="GC146" s="2"/>
      <c r="GD146" s="2">
        <v>0</v>
      </c>
      <c r="GE146" s="2"/>
      <c r="GF146" s="2">
        <v>1558183951</v>
      </c>
      <c r="GG146" s="2">
        <v>2</v>
      </c>
      <c r="GH146" s="2">
        <v>4</v>
      </c>
      <c r="GI146" s="2">
        <v>-2</v>
      </c>
      <c r="GJ146" s="2">
        <v>0</v>
      </c>
      <c r="GK146" s="2">
        <f>ROUND(R146*(R12)/100,0)</f>
        <v>0</v>
      </c>
      <c r="GL146" s="2">
        <f t="shared" si="163"/>
        <v>0</v>
      </c>
      <c r="GM146" s="2">
        <f t="shared" si="164"/>
        <v>0</v>
      </c>
      <c r="GN146" s="2">
        <f t="shared" si="165"/>
        <v>0</v>
      </c>
      <c r="GO146" s="2">
        <f t="shared" si="166"/>
        <v>0</v>
      </c>
      <c r="GP146" s="2">
        <f t="shared" si="167"/>
        <v>0</v>
      </c>
      <c r="GQ146" s="2"/>
      <c r="GR146" s="2">
        <v>0</v>
      </c>
      <c r="GS146" s="2">
        <v>2</v>
      </c>
      <c r="GT146" s="2">
        <v>0</v>
      </c>
      <c r="GU146" s="2" t="s">
        <v>6</v>
      </c>
      <c r="GV146" s="2">
        <f t="shared" si="168"/>
        <v>0</v>
      </c>
      <c r="GW146" s="2">
        <v>1</v>
      </c>
      <c r="GX146" s="2">
        <f t="shared" si="169"/>
        <v>0</v>
      </c>
      <c r="GY146" s="2"/>
      <c r="GZ146" s="2"/>
      <c r="HA146" s="2">
        <v>0</v>
      </c>
      <c r="HB146" s="2">
        <v>0</v>
      </c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>
        <v>0</v>
      </c>
      <c r="IL146" s="2"/>
      <c r="IM146" s="2"/>
      <c r="IN146" s="2"/>
      <c r="IO146" s="2"/>
      <c r="IP146" s="2"/>
      <c r="IQ146" s="2"/>
      <c r="IR146" s="2"/>
      <c r="IS146" s="2"/>
      <c r="IT146" s="2"/>
      <c r="IU146" s="2"/>
    </row>
    <row r="147" spans="1:255" x14ac:dyDescent="0.2">
      <c r="A147">
        <v>18</v>
      </c>
      <c r="B147">
        <v>1</v>
      </c>
      <c r="C147">
        <v>195</v>
      </c>
      <c r="E147" t="s">
        <v>234</v>
      </c>
      <c r="F147" t="s">
        <v>235</v>
      </c>
      <c r="G147" t="s">
        <v>236</v>
      </c>
      <c r="H147" t="s">
        <v>79</v>
      </c>
      <c r="I147">
        <f>I131*J147</f>
        <v>0</v>
      </c>
      <c r="J147">
        <v>0.1875</v>
      </c>
      <c r="O147">
        <f t="shared" si="137"/>
        <v>0</v>
      </c>
      <c r="P147">
        <f t="shared" si="138"/>
        <v>0</v>
      </c>
      <c r="Q147">
        <f t="shared" si="139"/>
        <v>0</v>
      </c>
      <c r="R147">
        <f t="shared" si="140"/>
        <v>0</v>
      </c>
      <c r="S147">
        <f t="shared" si="141"/>
        <v>0</v>
      </c>
      <c r="T147">
        <f t="shared" si="142"/>
        <v>0</v>
      </c>
      <c r="U147">
        <f t="shared" si="143"/>
        <v>0</v>
      </c>
      <c r="V147">
        <f t="shared" si="144"/>
        <v>0</v>
      </c>
      <c r="W147">
        <f t="shared" si="145"/>
        <v>0</v>
      </c>
      <c r="X147">
        <f t="shared" si="146"/>
        <v>0</v>
      </c>
      <c r="Y147">
        <f t="shared" si="147"/>
        <v>0</v>
      </c>
      <c r="AA147">
        <v>34645224</v>
      </c>
      <c r="AB147">
        <f t="shared" si="148"/>
        <v>2.0099999999999998</v>
      </c>
      <c r="AC147">
        <f t="shared" si="170"/>
        <v>2.0099999999999998</v>
      </c>
      <c r="AD147">
        <f t="shared" si="171"/>
        <v>0</v>
      </c>
      <c r="AE147">
        <f t="shared" si="172"/>
        <v>0</v>
      </c>
      <c r="AF147">
        <f t="shared" si="173"/>
        <v>0</v>
      </c>
      <c r="AG147">
        <f t="shared" si="149"/>
        <v>0</v>
      </c>
      <c r="AH147">
        <f t="shared" si="174"/>
        <v>0</v>
      </c>
      <c r="AI147">
        <f t="shared" si="175"/>
        <v>0</v>
      </c>
      <c r="AJ147">
        <f t="shared" si="150"/>
        <v>0</v>
      </c>
      <c r="AK147">
        <v>2.0099999999999998</v>
      </c>
      <c r="AL147">
        <v>2.0099999999999998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90</v>
      </c>
      <c r="AU147">
        <v>52</v>
      </c>
      <c r="AV147">
        <v>1</v>
      </c>
      <c r="AW147">
        <v>1</v>
      </c>
      <c r="AZ147">
        <v>1</v>
      </c>
      <c r="BA147">
        <v>1</v>
      </c>
      <c r="BB147">
        <v>1</v>
      </c>
      <c r="BC147">
        <v>7.5</v>
      </c>
      <c r="BD147" t="s">
        <v>6</v>
      </c>
      <c r="BE147" t="s">
        <v>6</v>
      </c>
      <c r="BF147" t="s">
        <v>6</v>
      </c>
      <c r="BG147" t="s">
        <v>6</v>
      </c>
      <c r="BH147">
        <v>3</v>
      </c>
      <c r="BI147">
        <v>1</v>
      </c>
      <c r="BJ147" t="s">
        <v>6</v>
      </c>
      <c r="BM147">
        <v>0</v>
      </c>
      <c r="BN147">
        <v>0</v>
      </c>
      <c r="BO147" t="s">
        <v>6</v>
      </c>
      <c r="BP147">
        <v>0</v>
      </c>
      <c r="BQ147">
        <v>20</v>
      </c>
      <c r="BR147">
        <v>0</v>
      </c>
      <c r="BS147">
        <v>1</v>
      </c>
      <c r="BT147">
        <v>1</v>
      </c>
      <c r="BU147">
        <v>1</v>
      </c>
      <c r="BV147">
        <v>1</v>
      </c>
      <c r="BW147">
        <v>1</v>
      </c>
      <c r="BX147">
        <v>1</v>
      </c>
      <c r="BY147" t="s">
        <v>6</v>
      </c>
      <c r="BZ147">
        <v>106</v>
      </c>
      <c r="CA147">
        <v>65</v>
      </c>
      <c r="CF147">
        <v>0</v>
      </c>
      <c r="CG147">
        <v>0</v>
      </c>
      <c r="CM147">
        <v>0</v>
      </c>
      <c r="CN147" t="s">
        <v>6</v>
      </c>
      <c r="CO147">
        <v>0</v>
      </c>
      <c r="CP147">
        <f t="shared" si="151"/>
        <v>0</v>
      </c>
      <c r="CQ147">
        <f t="shared" si="152"/>
        <v>15.074999999999999</v>
      </c>
      <c r="CR147">
        <f t="shared" si="153"/>
        <v>0</v>
      </c>
      <c r="CS147">
        <f t="shared" si="154"/>
        <v>0</v>
      </c>
      <c r="CT147">
        <f t="shared" si="155"/>
        <v>0</v>
      </c>
      <c r="CU147">
        <f t="shared" si="156"/>
        <v>0</v>
      </c>
      <c r="CV147">
        <f t="shared" si="157"/>
        <v>0</v>
      </c>
      <c r="CW147">
        <f t="shared" si="158"/>
        <v>0</v>
      </c>
      <c r="CX147">
        <f t="shared" si="159"/>
        <v>0</v>
      </c>
      <c r="CY147">
        <f t="shared" si="160"/>
        <v>0</v>
      </c>
      <c r="CZ147">
        <f t="shared" si="161"/>
        <v>0</v>
      </c>
      <c r="DC147" t="s">
        <v>6</v>
      </c>
      <c r="DD147" t="s">
        <v>6</v>
      </c>
      <c r="DE147" t="s">
        <v>6</v>
      </c>
      <c r="DF147" t="s">
        <v>6</v>
      </c>
      <c r="DG147" t="s">
        <v>6</v>
      </c>
      <c r="DH147" t="s">
        <v>6</v>
      </c>
      <c r="DI147" t="s">
        <v>6</v>
      </c>
      <c r="DJ147" t="s">
        <v>6</v>
      </c>
      <c r="DK147" t="s">
        <v>6</v>
      </c>
      <c r="DL147" t="s">
        <v>6</v>
      </c>
      <c r="DM147" t="s">
        <v>6</v>
      </c>
      <c r="DN147">
        <v>0</v>
      </c>
      <c r="DO147">
        <v>0</v>
      </c>
      <c r="DP147">
        <v>1</v>
      </c>
      <c r="DQ147">
        <v>1</v>
      </c>
      <c r="DU147">
        <v>1010</v>
      </c>
      <c r="DV147" t="s">
        <v>79</v>
      </c>
      <c r="DW147" t="s">
        <v>79</v>
      </c>
      <c r="DX147">
        <v>1</v>
      </c>
      <c r="EE147">
        <v>32653299</v>
      </c>
      <c r="EF147">
        <v>20</v>
      </c>
      <c r="EG147" t="s">
        <v>60</v>
      </c>
      <c r="EH147">
        <v>0</v>
      </c>
      <c r="EI147" t="s">
        <v>6</v>
      </c>
      <c r="EJ147">
        <v>1</v>
      </c>
      <c r="EK147">
        <v>0</v>
      </c>
      <c r="EL147" t="s">
        <v>85</v>
      </c>
      <c r="EM147" t="s">
        <v>86</v>
      </c>
      <c r="EO147" t="s">
        <v>6</v>
      </c>
      <c r="EQ147">
        <v>0</v>
      </c>
      <c r="ER147">
        <v>2.19</v>
      </c>
      <c r="ES147">
        <v>2.0099999999999998</v>
      </c>
      <c r="ET147">
        <v>0</v>
      </c>
      <c r="EU147">
        <v>0</v>
      </c>
      <c r="EV147">
        <v>0</v>
      </c>
      <c r="EW147">
        <v>0</v>
      </c>
      <c r="EX147">
        <v>0</v>
      </c>
      <c r="EZ147">
        <v>5</v>
      </c>
      <c r="FC147">
        <v>0</v>
      </c>
      <c r="FD147">
        <v>18</v>
      </c>
      <c r="FF147">
        <v>15.1</v>
      </c>
      <c r="FQ147">
        <v>0</v>
      </c>
      <c r="FR147">
        <f t="shared" si="162"/>
        <v>0</v>
      </c>
      <c r="FS147">
        <v>0</v>
      </c>
      <c r="FV147" t="s">
        <v>22</v>
      </c>
      <c r="FW147" t="s">
        <v>23</v>
      </c>
      <c r="FX147">
        <v>106</v>
      </c>
      <c r="FY147">
        <v>65</v>
      </c>
      <c r="GA147" t="s">
        <v>237</v>
      </c>
      <c r="GD147">
        <v>0</v>
      </c>
      <c r="GF147">
        <v>1558183951</v>
      </c>
      <c r="GG147">
        <v>2</v>
      </c>
      <c r="GH147">
        <v>3</v>
      </c>
      <c r="GI147">
        <v>4</v>
      </c>
      <c r="GJ147">
        <v>0</v>
      </c>
      <c r="GK147">
        <f>ROUND(R147*(S12)/100,0)</f>
        <v>0</v>
      </c>
      <c r="GL147">
        <f t="shared" si="163"/>
        <v>0</v>
      </c>
      <c r="GM147">
        <f t="shared" si="164"/>
        <v>0</v>
      </c>
      <c r="GN147">
        <f t="shared" si="165"/>
        <v>0</v>
      </c>
      <c r="GO147">
        <f t="shared" si="166"/>
        <v>0</v>
      </c>
      <c r="GP147">
        <f t="shared" si="167"/>
        <v>0</v>
      </c>
      <c r="GR147">
        <v>1</v>
      </c>
      <c r="GS147">
        <v>1</v>
      </c>
      <c r="GT147">
        <v>0</v>
      </c>
      <c r="GU147" t="s">
        <v>6</v>
      </c>
      <c r="GV147">
        <f t="shared" si="168"/>
        <v>0</v>
      </c>
      <c r="GW147">
        <v>1</v>
      </c>
      <c r="GX147">
        <f t="shared" si="169"/>
        <v>0</v>
      </c>
      <c r="HA147">
        <v>0</v>
      </c>
      <c r="HB147">
        <v>0</v>
      </c>
      <c r="IK147">
        <v>0</v>
      </c>
    </row>
    <row r="148" spans="1:255" x14ac:dyDescent="0.2">
      <c r="A148" s="2">
        <v>17</v>
      </c>
      <c r="B148" s="2">
        <v>1</v>
      </c>
      <c r="C148" s="2">
        <f>ROW(SmtRes!A206)</f>
        <v>206</v>
      </c>
      <c r="D148" s="2">
        <f>ROW(EtalonRes!A192)</f>
        <v>192</v>
      </c>
      <c r="E148" s="2" t="s">
        <v>238</v>
      </c>
      <c r="F148" s="2" t="s">
        <v>239</v>
      </c>
      <c r="G148" s="2" t="s">
        <v>240</v>
      </c>
      <c r="H148" s="2" t="s">
        <v>241</v>
      </c>
      <c r="I148" s="2">
        <v>0</v>
      </c>
      <c r="J148" s="2">
        <v>0</v>
      </c>
      <c r="K148" s="2"/>
      <c r="L148" s="2"/>
      <c r="M148" s="2"/>
      <c r="N148" s="2"/>
      <c r="O148" s="2">
        <f t="shared" si="137"/>
        <v>0</v>
      </c>
      <c r="P148" s="2">
        <f t="shared" si="138"/>
        <v>0</v>
      </c>
      <c r="Q148" s="2">
        <f t="shared" si="139"/>
        <v>0</v>
      </c>
      <c r="R148" s="2">
        <f t="shared" si="140"/>
        <v>0</v>
      </c>
      <c r="S148" s="2">
        <f t="shared" si="141"/>
        <v>0</v>
      </c>
      <c r="T148" s="2">
        <f t="shared" si="142"/>
        <v>0</v>
      </c>
      <c r="U148" s="2">
        <f t="shared" si="143"/>
        <v>0</v>
      </c>
      <c r="V148" s="2">
        <f t="shared" si="144"/>
        <v>0</v>
      </c>
      <c r="W148" s="2">
        <f t="shared" si="145"/>
        <v>0</v>
      </c>
      <c r="X148" s="2">
        <f t="shared" si="146"/>
        <v>0</v>
      </c>
      <c r="Y148" s="2">
        <f t="shared" si="147"/>
        <v>0</v>
      </c>
      <c r="Z148" s="2"/>
      <c r="AA148" s="2">
        <v>34645223</v>
      </c>
      <c r="AB148" s="2">
        <f t="shared" si="148"/>
        <v>43.98</v>
      </c>
      <c r="AC148" s="2">
        <f>ROUND((ES148+(SUM(SmtRes!BC197:'SmtRes'!BC206)+SUM(EtalonRes!AL183:'EtalonRes'!AL192))),2)</f>
        <v>-0.01</v>
      </c>
      <c r="AD148" s="2">
        <f t="shared" si="171"/>
        <v>1.78</v>
      </c>
      <c r="AE148" s="2">
        <f t="shared" si="172"/>
        <v>0.26</v>
      </c>
      <c r="AF148" s="2">
        <f t="shared" si="173"/>
        <v>42.21</v>
      </c>
      <c r="AG148" s="2">
        <f t="shared" si="149"/>
        <v>0</v>
      </c>
      <c r="AH148" s="2">
        <f t="shared" si="174"/>
        <v>4.49</v>
      </c>
      <c r="AI148" s="2">
        <f t="shared" si="175"/>
        <v>0.02</v>
      </c>
      <c r="AJ148" s="2">
        <f t="shared" si="150"/>
        <v>0</v>
      </c>
      <c r="AK148" s="2">
        <v>55.26</v>
      </c>
      <c r="AL148" s="2">
        <v>11.27</v>
      </c>
      <c r="AM148" s="2">
        <v>1.78</v>
      </c>
      <c r="AN148" s="2">
        <v>0.26</v>
      </c>
      <c r="AO148" s="2">
        <v>42.21</v>
      </c>
      <c r="AP148" s="2">
        <v>0</v>
      </c>
      <c r="AQ148" s="2">
        <v>4.49</v>
      </c>
      <c r="AR148" s="2">
        <v>0.02</v>
      </c>
      <c r="AS148" s="2">
        <v>0</v>
      </c>
      <c r="AT148" s="2">
        <v>95</v>
      </c>
      <c r="AU148" s="2">
        <v>65</v>
      </c>
      <c r="AV148" s="2">
        <v>1</v>
      </c>
      <c r="AW148" s="2">
        <v>1</v>
      </c>
      <c r="AX148" s="2"/>
      <c r="AY148" s="2"/>
      <c r="AZ148" s="2">
        <v>1</v>
      </c>
      <c r="BA148" s="2">
        <v>1</v>
      </c>
      <c r="BB148" s="2">
        <v>1</v>
      </c>
      <c r="BC148" s="2">
        <v>1</v>
      </c>
      <c r="BD148" s="2" t="s">
        <v>6</v>
      </c>
      <c r="BE148" s="2" t="s">
        <v>6</v>
      </c>
      <c r="BF148" s="2" t="s">
        <v>6</v>
      </c>
      <c r="BG148" s="2" t="s">
        <v>6</v>
      </c>
      <c r="BH148" s="2">
        <v>0</v>
      </c>
      <c r="BI148" s="2">
        <v>2</v>
      </c>
      <c r="BJ148" s="2" t="s">
        <v>242</v>
      </c>
      <c r="BK148" s="2"/>
      <c r="BL148" s="2"/>
      <c r="BM148" s="2">
        <v>108001</v>
      </c>
      <c r="BN148" s="2">
        <v>0</v>
      </c>
      <c r="BO148" s="2" t="s">
        <v>6</v>
      </c>
      <c r="BP148" s="2">
        <v>0</v>
      </c>
      <c r="BQ148" s="2">
        <v>2</v>
      </c>
      <c r="BR148" s="2">
        <v>0</v>
      </c>
      <c r="BS148" s="2">
        <v>1</v>
      </c>
      <c r="BT148" s="2">
        <v>1</v>
      </c>
      <c r="BU148" s="2">
        <v>1</v>
      </c>
      <c r="BV148" s="2">
        <v>1</v>
      </c>
      <c r="BW148" s="2">
        <v>1</v>
      </c>
      <c r="BX148" s="2">
        <v>1</v>
      </c>
      <c r="BY148" s="2" t="s">
        <v>6</v>
      </c>
      <c r="BZ148" s="2">
        <v>95</v>
      </c>
      <c r="CA148" s="2">
        <v>65</v>
      </c>
      <c r="CB148" s="2"/>
      <c r="CC148" s="2"/>
      <c r="CD148" s="2"/>
      <c r="CE148" s="2"/>
      <c r="CF148" s="2">
        <v>0</v>
      </c>
      <c r="CG148" s="2">
        <v>0</v>
      </c>
      <c r="CH148" s="2"/>
      <c r="CI148" s="2"/>
      <c r="CJ148" s="2"/>
      <c r="CK148" s="2"/>
      <c r="CL148" s="2"/>
      <c r="CM148" s="2">
        <v>0</v>
      </c>
      <c r="CN148" s="2" t="s">
        <v>6</v>
      </c>
      <c r="CO148" s="2">
        <v>0</v>
      </c>
      <c r="CP148" s="2">
        <f t="shared" si="151"/>
        <v>0</v>
      </c>
      <c r="CQ148" s="2">
        <f t="shared" si="152"/>
        <v>-0.01</v>
      </c>
      <c r="CR148" s="2">
        <f t="shared" si="153"/>
        <v>1.78</v>
      </c>
      <c r="CS148" s="2">
        <f t="shared" si="154"/>
        <v>0.26</v>
      </c>
      <c r="CT148" s="2">
        <f t="shared" si="155"/>
        <v>42.21</v>
      </c>
      <c r="CU148" s="2">
        <f t="shared" si="156"/>
        <v>0</v>
      </c>
      <c r="CV148" s="2">
        <f t="shared" si="157"/>
        <v>4.49</v>
      </c>
      <c r="CW148" s="2">
        <f t="shared" si="158"/>
        <v>0.02</v>
      </c>
      <c r="CX148" s="2">
        <f t="shared" si="159"/>
        <v>0</v>
      </c>
      <c r="CY148" s="2">
        <f t="shared" si="160"/>
        <v>0</v>
      </c>
      <c r="CZ148" s="2">
        <f t="shared" si="161"/>
        <v>0</v>
      </c>
      <c r="DA148" s="2"/>
      <c r="DB148" s="2"/>
      <c r="DC148" s="2" t="s">
        <v>6</v>
      </c>
      <c r="DD148" s="2" t="s">
        <v>6</v>
      </c>
      <c r="DE148" s="2" t="s">
        <v>6</v>
      </c>
      <c r="DF148" s="2" t="s">
        <v>6</v>
      </c>
      <c r="DG148" s="2" t="s">
        <v>6</v>
      </c>
      <c r="DH148" s="2" t="s">
        <v>6</v>
      </c>
      <c r="DI148" s="2" t="s">
        <v>6</v>
      </c>
      <c r="DJ148" s="2" t="s">
        <v>6</v>
      </c>
      <c r="DK148" s="2" t="s">
        <v>6</v>
      </c>
      <c r="DL148" s="2" t="s">
        <v>6</v>
      </c>
      <c r="DM148" s="2" t="s">
        <v>6</v>
      </c>
      <c r="DN148" s="2">
        <v>0</v>
      </c>
      <c r="DO148" s="2">
        <v>0</v>
      </c>
      <c r="DP148" s="2">
        <v>1</v>
      </c>
      <c r="DQ148" s="2">
        <v>1</v>
      </c>
      <c r="DR148" s="2"/>
      <c r="DS148" s="2"/>
      <c r="DT148" s="2"/>
      <c r="DU148" s="2">
        <v>1003</v>
      </c>
      <c r="DV148" s="2" t="s">
        <v>241</v>
      </c>
      <c r="DW148" s="2" t="s">
        <v>241</v>
      </c>
      <c r="DX148" s="2">
        <v>100</v>
      </c>
      <c r="DY148" s="2"/>
      <c r="DZ148" s="2"/>
      <c r="EA148" s="2"/>
      <c r="EB148" s="2"/>
      <c r="EC148" s="2"/>
      <c r="ED148" s="2"/>
      <c r="EE148" s="2">
        <v>32653241</v>
      </c>
      <c r="EF148" s="2">
        <v>2</v>
      </c>
      <c r="EG148" s="2" t="s">
        <v>243</v>
      </c>
      <c r="EH148" s="2">
        <v>0</v>
      </c>
      <c r="EI148" s="2" t="s">
        <v>6</v>
      </c>
      <c r="EJ148" s="2">
        <v>2</v>
      </c>
      <c r="EK148" s="2">
        <v>108001</v>
      </c>
      <c r="EL148" s="2" t="s">
        <v>244</v>
      </c>
      <c r="EM148" s="2" t="s">
        <v>245</v>
      </c>
      <c r="EN148" s="2"/>
      <c r="EO148" s="2" t="s">
        <v>6</v>
      </c>
      <c r="EP148" s="2"/>
      <c r="EQ148" s="2">
        <v>0</v>
      </c>
      <c r="ER148" s="2">
        <v>55.26</v>
      </c>
      <c r="ES148" s="2">
        <v>11.27</v>
      </c>
      <c r="ET148" s="2">
        <v>1.78</v>
      </c>
      <c r="EU148" s="2">
        <v>0.26</v>
      </c>
      <c r="EV148" s="2">
        <v>42.21</v>
      </c>
      <c r="EW148" s="2">
        <v>4.49</v>
      </c>
      <c r="EX148" s="2">
        <v>0.02</v>
      </c>
      <c r="EY148" s="2">
        <v>1</v>
      </c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>
        <v>0</v>
      </c>
      <c r="FR148" s="2">
        <f t="shared" si="162"/>
        <v>0</v>
      </c>
      <c r="FS148" s="2">
        <v>0</v>
      </c>
      <c r="FT148" s="2"/>
      <c r="FU148" s="2"/>
      <c r="FV148" s="2"/>
      <c r="FW148" s="2"/>
      <c r="FX148" s="2">
        <v>95</v>
      </c>
      <c r="FY148" s="2">
        <v>65</v>
      </c>
      <c r="FZ148" s="2"/>
      <c r="GA148" s="2" t="s">
        <v>6</v>
      </c>
      <c r="GB148" s="2"/>
      <c r="GC148" s="2"/>
      <c r="GD148" s="2">
        <v>0</v>
      </c>
      <c r="GE148" s="2"/>
      <c r="GF148" s="2">
        <v>-960298818</v>
      </c>
      <c r="GG148" s="2">
        <v>2</v>
      </c>
      <c r="GH148" s="2">
        <v>1</v>
      </c>
      <c r="GI148" s="2">
        <v>-2</v>
      </c>
      <c r="GJ148" s="2">
        <v>0</v>
      </c>
      <c r="GK148" s="2">
        <f>ROUND(R148*(R12)/100,0)</f>
        <v>0</v>
      </c>
      <c r="GL148" s="2">
        <f t="shared" si="163"/>
        <v>0</v>
      </c>
      <c r="GM148" s="2">
        <f t="shared" si="164"/>
        <v>0</v>
      </c>
      <c r="GN148" s="2">
        <f t="shared" si="165"/>
        <v>0</v>
      </c>
      <c r="GO148" s="2">
        <f t="shared" si="166"/>
        <v>0</v>
      </c>
      <c r="GP148" s="2">
        <f t="shared" si="167"/>
        <v>0</v>
      </c>
      <c r="GQ148" s="2"/>
      <c r="GR148" s="2">
        <v>0</v>
      </c>
      <c r="GS148" s="2">
        <v>3</v>
      </c>
      <c r="GT148" s="2">
        <v>0</v>
      </c>
      <c r="GU148" s="2" t="s">
        <v>6</v>
      </c>
      <c r="GV148" s="2">
        <f t="shared" si="168"/>
        <v>0</v>
      </c>
      <c r="GW148" s="2">
        <v>1</v>
      </c>
      <c r="GX148" s="2">
        <f t="shared" si="169"/>
        <v>0</v>
      </c>
      <c r="GY148" s="2"/>
      <c r="GZ148" s="2"/>
      <c r="HA148" s="2">
        <v>0</v>
      </c>
      <c r="HB148" s="2">
        <v>0</v>
      </c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>
        <v>0</v>
      </c>
      <c r="IL148" s="2"/>
      <c r="IM148" s="2"/>
      <c r="IN148" s="2"/>
      <c r="IO148" s="2"/>
      <c r="IP148" s="2"/>
      <c r="IQ148" s="2"/>
      <c r="IR148" s="2"/>
      <c r="IS148" s="2"/>
      <c r="IT148" s="2"/>
      <c r="IU148" s="2"/>
    </row>
    <row r="149" spans="1:255" x14ac:dyDescent="0.2">
      <c r="A149">
        <v>17</v>
      </c>
      <c r="B149">
        <v>1</v>
      </c>
      <c r="C149">
        <f>ROW(SmtRes!A216)</f>
        <v>216</v>
      </c>
      <c r="D149">
        <f>ROW(EtalonRes!A202)</f>
        <v>202</v>
      </c>
      <c r="E149" t="s">
        <v>238</v>
      </c>
      <c r="F149" t="s">
        <v>239</v>
      </c>
      <c r="G149" t="s">
        <v>240</v>
      </c>
      <c r="H149" t="s">
        <v>241</v>
      </c>
      <c r="I149">
        <v>0</v>
      </c>
      <c r="J149">
        <v>0</v>
      </c>
      <c r="O149">
        <f t="shared" si="137"/>
        <v>0</v>
      </c>
      <c r="P149">
        <f t="shared" si="138"/>
        <v>0</v>
      </c>
      <c r="Q149">
        <f t="shared" si="139"/>
        <v>0</v>
      </c>
      <c r="R149">
        <f t="shared" si="140"/>
        <v>0</v>
      </c>
      <c r="S149">
        <f t="shared" si="141"/>
        <v>0</v>
      </c>
      <c r="T149">
        <f t="shared" si="142"/>
        <v>0</v>
      </c>
      <c r="U149">
        <f t="shared" si="143"/>
        <v>0</v>
      </c>
      <c r="V149">
        <f t="shared" si="144"/>
        <v>0</v>
      </c>
      <c r="W149">
        <f t="shared" si="145"/>
        <v>0</v>
      </c>
      <c r="X149">
        <f t="shared" si="146"/>
        <v>0</v>
      </c>
      <c r="Y149">
        <f t="shared" si="147"/>
        <v>0</v>
      </c>
      <c r="AA149">
        <v>34645224</v>
      </c>
      <c r="AB149">
        <f t="shared" si="148"/>
        <v>43.98</v>
      </c>
      <c r="AC149">
        <f>ROUND((ES149+(SUM(SmtRes!BC207:'SmtRes'!BC216)+SUM(EtalonRes!AL193:'EtalonRes'!AL202))),2)</f>
        <v>-0.01</v>
      </c>
      <c r="AD149">
        <f t="shared" si="171"/>
        <v>1.78</v>
      </c>
      <c r="AE149">
        <f t="shared" si="172"/>
        <v>0.26</v>
      </c>
      <c r="AF149">
        <f t="shared" si="173"/>
        <v>42.21</v>
      </c>
      <c r="AG149">
        <f t="shared" si="149"/>
        <v>0</v>
      </c>
      <c r="AH149">
        <f t="shared" si="174"/>
        <v>4.49</v>
      </c>
      <c r="AI149">
        <f t="shared" si="175"/>
        <v>0.02</v>
      </c>
      <c r="AJ149">
        <f t="shared" si="150"/>
        <v>0</v>
      </c>
      <c r="AK149">
        <v>55.26</v>
      </c>
      <c r="AL149">
        <v>11.27</v>
      </c>
      <c r="AM149">
        <v>1.78</v>
      </c>
      <c r="AN149">
        <v>0.26</v>
      </c>
      <c r="AO149">
        <v>42.21</v>
      </c>
      <c r="AP149">
        <v>0</v>
      </c>
      <c r="AQ149">
        <v>4.49</v>
      </c>
      <c r="AR149">
        <v>0.02</v>
      </c>
      <c r="AS149">
        <v>0</v>
      </c>
      <c r="AT149">
        <v>81</v>
      </c>
      <c r="AU149">
        <v>52</v>
      </c>
      <c r="AV149">
        <v>1</v>
      </c>
      <c r="AW149">
        <v>1</v>
      </c>
      <c r="AZ149">
        <v>1</v>
      </c>
      <c r="BA149">
        <v>18.3</v>
      </c>
      <c r="BB149">
        <v>12.5</v>
      </c>
      <c r="BC149">
        <v>7.5</v>
      </c>
      <c r="BD149" t="s">
        <v>6</v>
      </c>
      <c r="BE149" t="s">
        <v>6</v>
      </c>
      <c r="BF149" t="s">
        <v>6</v>
      </c>
      <c r="BG149" t="s">
        <v>6</v>
      </c>
      <c r="BH149">
        <v>0</v>
      </c>
      <c r="BI149">
        <v>2</v>
      </c>
      <c r="BJ149" t="s">
        <v>242</v>
      </c>
      <c r="BM149">
        <v>108001</v>
      </c>
      <c r="BN149">
        <v>0</v>
      </c>
      <c r="BO149" t="s">
        <v>6</v>
      </c>
      <c r="BP149">
        <v>0</v>
      </c>
      <c r="BQ149">
        <v>2</v>
      </c>
      <c r="BR149">
        <v>0</v>
      </c>
      <c r="BS149">
        <v>18.3</v>
      </c>
      <c r="BT149">
        <v>1</v>
      </c>
      <c r="BU149">
        <v>1</v>
      </c>
      <c r="BV149">
        <v>1</v>
      </c>
      <c r="BW149">
        <v>1</v>
      </c>
      <c r="BX149">
        <v>1</v>
      </c>
      <c r="BY149" t="s">
        <v>6</v>
      </c>
      <c r="BZ149">
        <v>95</v>
      </c>
      <c r="CA149">
        <v>65</v>
      </c>
      <c r="CF149">
        <v>0</v>
      </c>
      <c r="CG149">
        <v>0</v>
      </c>
      <c r="CM149">
        <v>0</v>
      </c>
      <c r="CN149" t="s">
        <v>6</v>
      </c>
      <c r="CO149">
        <v>0</v>
      </c>
      <c r="CP149">
        <f t="shared" si="151"/>
        <v>0</v>
      </c>
      <c r="CQ149">
        <f t="shared" si="152"/>
        <v>-7.4999999999999997E-2</v>
      </c>
      <c r="CR149">
        <f t="shared" si="153"/>
        <v>22.25</v>
      </c>
      <c r="CS149">
        <f t="shared" si="154"/>
        <v>4.758</v>
      </c>
      <c r="CT149">
        <f t="shared" si="155"/>
        <v>772.4430000000001</v>
      </c>
      <c r="CU149">
        <f t="shared" si="156"/>
        <v>0</v>
      </c>
      <c r="CV149">
        <f t="shared" si="157"/>
        <v>4.49</v>
      </c>
      <c r="CW149">
        <f t="shared" si="158"/>
        <v>0.02</v>
      </c>
      <c r="CX149">
        <f t="shared" si="159"/>
        <v>0</v>
      </c>
      <c r="CY149">
        <f t="shared" si="160"/>
        <v>0</v>
      </c>
      <c r="CZ149">
        <f t="shared" si="161"/>
        <v>0</v>
      </c>
      <c r="DC149" t="s">
        <v>6</v>
      </c>
      <c r="DD149" t="s">
        <v>6</v>
      </c>
      <c r="DE149" t="s">
        <v>6</v>
      </c>
      <c r="DF149" t="s">
        <v>6</v>
      </c>
      <c r="DG149" t="s">
        <v>6</v>
      </c>
      <c r="DH149" t="s">
        <v>6</v>
      </c>
      <c r="DI149" t="s">
        <v>6</v>
      </c>
      <c r="DJ149" t="s">
        <v>6</v>
      </c>
      <c r="DK149" t="s">
        <v>6</v>
      </c>
      <c r="DL149" t="s">
        <v>6</v>
      </c>
      <c r="DM149" t="s">
        <v>6</v>
      </c>
      <c r="DN149">
        <v>0</v>
      </c>
      <c r="DO149">
        <v>0</v>
      </c>
      <c r="DP149">
        <v>1</v>
      </c>
      <c r="DQ149">
        <v>1</v>
      </c>
      <c r="DU149">
        <v>1003</v>
      </c>
      <c r="DV149" t="s">
        <v>241</v>
      </c>
      <c r="DW149" t="s">
        <v>241</v>
      </c>
      <c r="DX149">
        <v>100</v>
      </c>
      <c r="EE149">
        <v>32653241</v>
      </c>
      <c r="EF149">
        <v>2</v>
      </c>
      <c r="EG149" t="s">
        <v>243</v>
      </c>
      <c r="EH149">
        <v>0</v>
      </c>
      <c r="EI149" t="s">
        <v>6</v>
      </c>
      <c r="EJ149">
        <v>2</v>
      </c>
      <c r="EK149">
        <v>108001</v>
      </c>
      <c r="EL149" t="s">
        <v>244</v>
      </c>
      <c r="EM149" t="s">
        <v>245</v>
      </c>
      <c r="EO149" t="s">
        <v>6</v>
      </c>
      <c r="EQ149">
        <v>0</v>
      </c>
      <c r="ER149">
        <v>55.26</v>
      </c>
      <c r="ES149">
        <v>11.27</v>
      </c>
      <c r="ET149">
        <v>1.78</v>
      </c>
      <c r="EU149">
        <v>0.26</v>
      </c>
      <c r="EV149">
        <v>42.21</v>
      </c>
      <c r="EW149">
        <v>4.49</v>
      </c>
      <c r="EX149">
        <v>0.02</v>
      </c>
      <c r="EY149">
        <v>1</v>
      </c>
      <c r="FQ149">
        <v>0</v>
      </c>
      <c r="FR149">
        <f t="shared" si="162"/>
        <v>0</v>
      </c>
      <c r="FS149">
        <v>0</v>
      </c>
      <c r="FV149" t="s">
        <v>22</v>
      </c>
      <c r="FW149" t="s">
        <v>23</v>
      </c>
      <c r="FX149">
        <v>95</v>
      </c>
      <c r="FY149">
        <v>65</v>
      </c>
      <c r="GA149" t="s">
        <v>6</v>
      </c>
      <c r="GD149">
        <v>0</v>
      </c>
      <c r="GF149">
        <v>-960298818</v>
      </c>
      <c r="GG149">
        <v>2</v>
      </c>
      <c r="GH149">
        <v>1</v>
      </c>
      <c r="GI149">
        <v>4</v>
      </c>
      <c r="GJ149">
        <v>0</v>
      </c>
      <c r="GK149">
        <f>ROUND(R149*(S12)/100,0)</f>
        <v>0</v>
      </c>
      <c r="GL149">
        <f t="shared" si="163"/>
        <v>0</v>
      </c>
      <c r="GM149">
        <f t="shared" si="164"/>
        <v>0</v>
      </c>
      <c r="GN149">
        <f t="shared" si="165"/>
        <v>0</v>
      </c>
      <c r="GO149">
        <f t="shared" si="166"/>
        <v>0</v>
      </c>
      <c r="GP149">
        <f t="shared" si="167"/>
        <v>0</v>
      </c>
      <c r="GR149">
        <v>0</v>
      </c>
      <c r="GS149">
        <v>3</v>
      </c>
      <c r="GT149">
        <v>0</v>
      </c>
      <c r="GU149" t="s">
        <v>6</v>
      </c>
      <c r="GV149">
        <f t="shared" si="168"/>
        <v>0</v>
      </c>
      <c r="GW149">
        <v>18.3</v>
      </c>
      <c r="GX149">
        <f t="shared" si="169"/>
        <v>0</v>
      </c>
      <c r="HA149">
        <v>0</v>
      </c>
      <c r="HB149">
        <v>0</v>
      </c>
      <c r="IK149">
        <v>0</v>
      </c>
    </row>
    <row r="150" spans="1:255" x14ac:dyDescent="0.2">
      <c r="A150" s="2">
        <v>18</v>
      </c>
      <c r="B150" s="2">
        <v>1</v>
      </c>
      <c r="C150" s="2">
        <v>201</v>
      </c>
      <c r="D150" s="2"/>
      <c r="E150" s="2" t="s">
        <v>246</v>
      </c>
      <c r="F150" s="2" t="s">
        <v>247</v>
      </c>
      <c r="G150" s="2" t="s">
        <v>6</v>
      </c>
      <c r="H150" s="2" t="s">
        <v>58</v>
      </c>
      <c r="I150" s="2">
        <f>I148*J150</f>
        <v>0</v>
      </c>
      <c r="J150" s="2">
        <v>0</v>
      </c>
      <c r="K150" s="2"/>
      <c r="L150" s="2"/>
      <c r="M150" s="2"/>
      <c r="N150" s="2"/>
      <c r="O150" s="2">
        <f t="shared" si="137"/>
        <v>0</v>
      </c>
      <c r="P150" s="2">
        <f t="shared" si="138"/>
        <v>0</v>
      </c>
      <c r="Q150" s="2">
        <f t="shared" si="139"/>
        <v>0</v>
      </c>
      <c r="R150" s="2">
        <f t="shared" si="140"/>
        <v>0</v>
      </c>
      <c r="S150" s="2">
        <f t="shared" si="141"/>
        <v>0</v>
      </c>
      <c r="T150" s="2">
        <f t="shared" si="142"/>
        <v>0</v>
      </c>
      <c r="U150" s="2">
        <f t="shared" si="143"/>
        <v>0</v>
      </c>
      <c r="V150" s="2">
        <f t="shared" si="144"/>
        <v>0</v>
      </c>
      <c r="W150" s="2">
        <f t="shared" si="145"/>
        <v>0</v>
      </c>
      <c r="X150" s="2">
        <f t="shared" si="146"/>
        <v>0</v>
      </c>
      <c r="Y150" s="2">
        <f t="shared" si="147"/>
        <v>0</v>
      </c>
      <c r="Z150" s="2"/>
      <c r="AA150" s="2">
        <v>34645223</v>
      </c>
      <c r="AB150" s="2">
        <f t="shared" si="148"/>
        <v>30.4</v>
      </c>
      <c r="AC150" s="2">
        <f t="shared" ref="AC150:AC161" si="176">ROUND((ES150),2)</f>
        <v>30.4</v>
      </c>
      <c r="AD150" s="2">
        <f t="shared" si="171"/>
        <v>0</v>
      </c>
      <c r="AE150" s="2">
        <f t="shared" si="172"/>
        <v>0</v>
      </c>
      <c r="AF150" s="2">
        <f t="shared" si="173"/>
        <v>0</v>
      </c>
      <c r="AG150" s="2">
        <f t="shared" si="149"/>
        <v>0</v>
      </c>
      <c r="AH150" s="2">
        <f t="shared" si="174"/>
        <v>0</v>
      </c>
      <c r="AI150" s="2">
        <f t="shared" si="175"/>
        <v>0</v>
      </c>
      <c r="AJ150" s="2">
        <f t="shared" si="150"/>
        <v>0</v>
      </c>
      <c r="AK150" s="2">
        <v>30.4</v>
      </c>
      <c r="AL150" s="2">
        <v>30.4</v>
      </c>
      <c r="AM150" s="2">
        <v>0</v>
      </c>
      <c r="AN150" s="2">
        <v>0</v>
      </c>
      <c r="AO150" s="2">
        <v>0</v>
      </c>
      <c r="AP150" s="2">
        <v>0</v>
      </c>
      <c r="AQ150" s="2">
        <v>0</v>
      </c>
      <c r="AR150" s="2">
        <v>0</v>
      </c>
      <c r="AS150" s="2">
        <v>0</v>
      </c>
      <c r="AT150" s="2">
        <v>0</v>
      </c>
      <c r="AU150" s="2">
        <v>0</v>
      </c>
      <c r="AV150" s="2">
        <v>1</v>
      </c>
      <c r="AW150" s="2">
        <v>1</v>
      </c>
      <c r="AX150" s="2"/>
      <c r="AY150" s="2"/>
      <c r="AZ150" s="2">
        <v>1</v>
      </c>
      <c r="BA150" s="2">
        <v>1</v>
      </c>
      <c r="BB150" s="2">
        <v>1</v>
      </c>
      <c r="BC150" s="2">
        <v>1</v>
      </c>
      <c r="BD150" s="2" t="s">
        <v>6</v>
      </c>
      <c r="BE150" s="2" t="s">
        <v>6</v>
      </c>
      <c r="BF150" s="2" t="s">
        <v>6</v>
      </c>
      <c r="BG150" s="2" t="s">
        <v>6</v>
      </c>
      <c r="BH150" s="2">
        <v>3</v>
      </c>
      <c r="BI150" s="2">
        <v>1</v>
      </c>
      <c r="BJ150" s="2" t="s">
        <v>248</v>
      </c>
      <c r="BK150" s="2"/>
      <c r="BL150" s="2"/>
      <c r="BM150" s="2">
        <v>500001</v>
      </c>
      <c r="BN150" s="2">
        <v>0</v>
      </c>
      <c r="BO150" s="2" t="s">
        <v>6</v>
      </c>
      <c r="BP150" s="2">
        <v>0</v>
      </c>
      <c r="BQ150" s="2">
        <v>20</v>
      </c>
      <c r="BR150" s="2">
        <v>0</v>
      </c>
      <c r="BS150" s="2">
        <v>1</v>
      </c>
      <c r="BT150" s="2">
        <v>1</v>
      </c>
      <c r="BU150" s="2">
        <v>1</v>
      </c>
      <c r="BV150" s="2">
        <v>1</v>
      </c>
      <c r="BW150" s="2">
        <v>1</v>
      </c>
      <c r="BX150" s="2">
        <v>1</v>
      </c>
      <c r="BY150" s="2" t="s">
        <v>6</v>
      </c>
      <c r="BZ150" s="2">
        <v>0</v>
      </c>
      <c r="CA150" s="2">
        <v>0</v>
      </c>
      <c r="CB150" s="2"/>
      <c r="CC150" s="2"/>
      <c r="CD150" s="2"/>
      <c r="CE150" s="2"/>
      <c r="CF150" s="2">
        <v>0</v>
      </c>
      <c r="CG150" s="2">
        <v>0</v>
      </c>
      <c r="CH150" s="2"/>
      <c r="CI150" s="2"/>
      <c r="CJ150" s="2"/>
      <c r="CK150" s="2"/>
      <c r="CL150" s="2"/>
      <c r="CM150" s="2">
        <v>0</v>
      </c>
      <c r="CN150" s="2" t="s">
        <v>6</v>
      </c>
      <c r="CO150" s="2">
        <v>0</v>
      </c>
      <c r="CP150" s="2">
        <f t="shared" si="151"/>
        <v>0</v>
      </c>
      <c r="CQ150" s="2">
        <f t="shared" si="152"/>
        <v>30.4</v>
      </c>
      <c r="CR150" s="2">
        <f t="shared" si="153"/>
        <v>0</v>
      </c>
      <c r="CS150" s="2">
        <f t="shared" si="154"/>
        <v>0</v>
      </c>
      <c r="CT150" s="2">
        <f t="shared" si="155"/>
        <v>0</v>
      </c>
      <c r="CU150" s="2">
        <f t="shared" si="156"/>
        <v>0</v>
      </c>
      <c r="CV150" s="2">
        <f t="shared" si="157"/>
        <v>0</v>
      </c>
      <c r="CW150" s="2">
        <f t="shared" si="158"/>
        <v>0</v>
      </c>
      <c r="CX150" s="2">
        <f t="shared" si="159"/>
        <v>0</v>
      </c>
      <c r="CY150" s="2">
        <f t="shared" si="160"/>
        <v>0</v>
      </c>
      <c r="CZ150" s="2">
        <f t="shared" si="161"/>
        <v>0</v>
      </c>
      <c r="DA150" s="2"/>
      <c r="DB150" s="2"/>
      <c r="DC150" s="2" t="s">
        <v>6</v>
      </c>
      <c r="DD150" s="2" t="s">
        <v>6</v>
      </c>
      <c r="DE150" s="2" t="s">
        <v>6</v>
      </c>
      <c r="DF150" s="2" t="s">
        <v>6</v>
      </c>
      <c r="DG150" s="2" t="s">
        <v>6</v>
      </c>
      <c r="DH150" s="2" t="s">
        <v>6</v>
      </c>
      <c r="DI150" s="2" t="s">
        <v>6</v>
      </c>
      <c r="DJ150" s="2" t="s">
        <v>6</v>
      </c>
      <c r="DK150" s="2" t="s">
        <v>6</v>
      </c>
      <c r="DL150" s="2" t="s">
        <v>6</v>
      </c>
      <c r="DM150" s="2" t="s">
        <v>6</v>
      </c>
      <c r="DN150" s="2">
        <v>0</v>
      </c>
      <c r="DO150" s="2">
        <v>0</v>
      </c>
      <c r="DP150" s="2">
        <v>1</v>
      </c>
      <c r="DQ150" s="2">
        <v>1</v>
      </c>
      <c r="DR150" s="2"/>
      <c r="DS150" s="2"/>
      <c r="DT150" s="2"/>
      <c r="DU150" s="2">
        <v>1009</v>
      </c>
      <c r="DV150" s="2" t="s">
        <v>58</v>
      </c>
      <c r="DW150" s="2" t="s">
        <v>58</v>
      </c>
      <c r="DX150" s="2">
        <v>1</v>
      </c>
      <c r="DY150" s="2"/>
      <c r="DZ150" s="2"/>
      <c r="EA150" s="2"/>
      <c r="EB150" s="2"/>
      <c r="EC150" s="2"/>
      <c r="ED150" s="2"/>
      <c r="EE150" s="2">
        <v>32653291</v>
      </c>
      <c r="EF150" s="2">
        <v>20</v>
      </c>
      <c r="EG150" s="2" t="s">
        <v>60</v>
      </c>
      <c r="EH150" s="2">
        <v>0</v>
      </c>
      <c r="EI150" s="2" t="s">
        <v>6</v>
      </c>
      <c r="EJ150" s="2">
        <v>1</v>
      </c>
      <c r="EK150" s="2">
        <v>500001</v>
      </c>
      <c r="EL150" s="2" t="s">
        <v>61</v>
      </c>
      <c r="EM150" s="2" t="s">
        <v>62</v>
      </c>
      <c r="EN150" s="2"/>
      <c r="EO150" s="2" t="s">
        <v>6</v>
      </c>
      <c r="EP150" s="2"/>
      <c r="EQ150" s="2">
        <v>0</v>
      </c>
      <c r="ER150" s="2">
        <v>30.4</v>
      </c>
      <c r="ES150" s="2">
        <v>30.4</v>
      </c>
      <c r="ET150" s="2">
        <v>0</v>
      </c>
      <c r="EU150" s="2">
        <v>0</v>
      </c>
      <c r="EV150" s="2">
        <v>0</v>
      </c>
      <c r="EW150" s="2">
        <v>0</v>
      </c>
      <c r="EX150" s="2">
        <v>0</v>
      </c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>
        <v>0</v>
      </c>
      <c r="FR150" s="2">
        <f t="shared" si="162"/>
        <v>0</v>
      </c>
      <c r="FS150" s="2">
        <v>0</v>
      </c>
      <c r="FT150" s="2"/>
      <c r="FU150" s="2"/>
      <c r="FV150" s="2"/>
      <c r="FW150" s="2"/>
      <c r="FX150" s="2">
        <v>0</v>
      </c>
      <c r="FY150" s="2">
        <v>0</v>
      </c>
      <c r="FZ150" s="2"/>
      <c r="GA150" s="2" t="s">
        <v>6</v>
      </c>
      <c r="GB150" s="2"/>
      <c r="GC150" s="2"/>
      <c r="GD150" s="2">
        <v>0</v>
      </c>
      <c r="GE150" s="2"/>
      <c r="GF150" s="2">
        <v>-468207927</v>
      </c>
      <c r="GG150" s="2">
        <v>2</v>
      </c>
      <c r="GH150" s="2">
        <v>1</v>
      </c>
      <c r="GI150" s="2">
        <v>-2</v>
      </c>
      <c r="GJ150" s="2">
        <v>0</v>
      </c>
      <c r="GK150" s="2">
        <f>ROUND(R150*(R12)/100,0)</f>
        <v>0</v>
      </c>
      <c r="GL150" s="2">
        <f t="shared" si="163"/>
        <v>0</v>
      </c>
      <c r="GM150" s="2">
        <f t="shared" si="164"/>
        <v>0</v>
      </c>
      <c r="GN150" s="2">
        <f t="shared" si="165"/>
        <v>0</v>
      </c>
      <c r="GO150" s="2">
        <f t="shared" si="166"/>
        <v>0</v>
      </c>
      <c r="GP150" s="2">
        <f t="shared" si="167"/>
        <v>0</v>
      </c>
      <c r="GQ150" s="2"/>
      <c r="GR150" s="2">
        <v>0</v>
      </c>
      <c r="GS150" s="2">
        <v>3</v>
      </c>
      <c r="GT150" s="2">
        <v>0</v>
      </c>
      <c r="GU150" s="2" t="s">
        <v>6</v>
      </c>
      <c r="GV150" s="2">
        <f t="shared" si="168"/>
        <v>0</v>
      </c>
      <c r="GW150" s="2">
        <v>1</v>
      </c>
      <c r="GX150" s="2">
        <f t="shared" si="169"/>
        <v>0</v>
      </c>
      <c r="GY150" s="2"/>
      <c r="GZ150" s="2"/>
      <c r="HA150" s="2">
        <v>0</v>
      </c>
      <c r="HB150" s="2">
        <v>0</v>
      </c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>
        <v>0</v>
      </c>
      <c r="IL150" s="2"/>
      <c r="IM150" s="2"/>
      <c r="IN150" s="2"/>
      <c r="IO150" s="2"/>
      <c r="IP150" s="2"/>
      <c r="IQ150" s="2"/>
      <c r="IR150" s="2"/>
      <c r="IS150" s="2"/>
      <c r="IT150" s="2"/>
      <c r="IU150" s="2"/>
    </row>
    <row r="151" spans="1:255" x14ac:dyDescent="0.2">
      <c r="A151">
        <v>18</v>
      </c>
      <c r="B151">
        <v>1</v>
      </c>
      <c r="C151">
        <v>211</v>
      </c>
      <c r="E151" t="s">
        <v>246</v>
      </c>
      <c r="F151" t="s">
        <v>247</v>
      </c>
      <c r="G151" t="s">
        <v>6</v>
      </c>
      <c r="H151" t="s">
        <v>58</v>
      </c>
      <c r="I151">
        <f>I149*J151</f>
        <v>0</v>
      </c>
      <c r="J151">
        <v>0</v>
      </c>
      <c r="O151">
        <f t="shared" si="137"/>
        <v>0</v>
      </c>
      <c r="P151">
        <f t="shared" si="138"/>
        <v>0</v>
      </c>
      <c r="Q151">
        <f t="shared" si="139"/>
        <v>0</v>
      </c>
      <c r="R151">
        <f t="shared" si="140"/>
        <v>0</v>
      </c>
      <c r="S151">
        <f t="shared" si="141"/>
        <v>0</v>
      </c>
      <c r="T151">
        <f t="shared" si="142"/>
        <v>0</v>
      </c>
      <c r="U151">
        <f t="shared" si="143"/>
        <v>0</v>
      </c>
      <c r="V151">
        <f t="shared" si="144"/>
        <v>0</v>
      </c>
      <c r="W151">
        <f t="shared" si="145"/>
        <v>0</v>
      </c>
      <c r="X151">
        <f t="shared" si="146"/>
        <v>0</v>
      </c>
      <c r="Y151">
        <f t="shared" si="147"/>
        <v>0</v>
      </c>
      <c r="AA151">
        <v>34645224</v>
      </c>
      <c r="AB151">
        <f t="shared" si="148"/>
        <v>30.4</v>
      </c>
      <c r="AC151">
        <f t="shared" si="176"/>
        <v>30.4</v>
      </c>
      <c r="AD151">
        <f t="shared" si="171"/>
        <v>0</v>
      </c>
      <c r="AE151">
        <f t="shared" si="172"/>
        <v>0</v>
      </c>
      <c r="AF151">
        <f t="shared" si="173"/>
        <v>0</v>
      </c>
      <c r="AG151">
        <f t="shared" si="149"/>
        <v>0</v>
      </c>
      <c r="AH151">
        <f t="shared" si="174"/>
        <v>0</v>
      </c>
      <c r="AI151">
        <f t="shared" si="175"/>
        <v>0</v>
      </c>
      <c r="AJ151">
        <f t="shared" si="150"/>
        <v>0</v>
      </c>
      <c r="AK151">
        <v>30.4</v>
      </c>
      <c r="AL151">
        <v>30.4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1</v>
      </c>
      <c r="AW151">
        <v>1</v>
      </c>
      <c r="AZ151">
        <v>1</v>
      </c>
      <c r="BA151">
        <v>1</v>
      </c>
      <c r="BB151">
        <v>1</v>
      </c>
      <c r="BC151">
        <v>7.5</v>
      </c>
      <c r="BD151" t="s">
        <v>6</v>
      </c>
      <c r="BE151" t="s">
        <v>6</v>
      </c>
      <c r="BF151" t="s">
        <v>6</v>
      </c>
      <c r="BG151" t="s">
        <v>6</v>
      </c>
      <c r="BH151">
        <v>3</v>
      </c>
      <c r="BI151">
        <v>1</v>
      </c>
      <c r="BJ151" t="s">
        <v>248</v>
      </c>
      <c r="BM151">
        <v>500001</v>
      </c>
      <c r="BN151">
        <v>0</v>
      </c>
      <c r="BO151" t="s">
        <v>6</v>
      </c>
      <c r="BP151">
        <v>0</v>
      </c>
      <c r="BQ151">
        <v>20</v>
      </c>
      <c r="BR151">
        <v>0</v>
      </c>
      <c r="BS151">
        <v>1</v>
      </c>
      <c r="BT151">
        <v>1</v>
      </c>
      <c r="BU151">
        <v>1</v>
      </c>
      <c r="BV151">
        <v>1</v>
      </c>
      <c r="BW151">
        <v>1</v>
      </c>
      <c r="BX151">
        <v>1</v>
      </c>
      <c r="BY151" t="s">
        <v>6</v>
      </c>
      <c r="BZ151">
        <v>0</v>
      </c>
      <c r="CA151">
        <v>0</v>
      </c>
      <c r="CF151">
        <v>0</v>
      </c>
      <c r="CG151">
        <v>0</v>
      </c>
      <c r="CM151">
        <v>0</v>
      </c>
      <c r="CN151" t="s">
        <v>6</v>
      </c>
      <c r="CO151">
        <v>0</v>
      </c>
      <c r="CP151">
        <f t="shared" si="151"/>
        <v>0</v>
      </c>
      <c r="CQ151">
        <f t="shared" si="152"/>
        <v>228</v>
      </c>
      <c r="CR151">
        <f t="shared" si="153"/>
        <v>0</v>
      </c>
      <c r="CS151">
        <f t="shared" si="154"/>
        <v>0</v>
      </c>
      <c r="CT151">
        <f t="shared" si="155"/>
        <v>0</v>
      </c>
      <c r="CU151">
        <f t="shared" si="156"/>
        <v>0</v>
      </c>
      <c r="CV151">
        <f t="shared" si="157"/>
        <v>0</v>
      </c>
      <c r="CW151">
        <f t="shared" si="158"/>
        <v>0</v>
      </c>
      <c r="CX151">
        <f t="shared" si="159"/>
        <v>0</v>
      </c>
      <c r="CY151">
        <f t="shared" si="160"/>
        <v>0</v>
      </c>
      <c r="CZ151">
        <f t="shared" si="161"/>
        <v>0</v>
      </c>
      <c r="DC151" t="s">
        <v>6</v>
      </c>
      <c r="DD151" t="s">
        <v>6</v>
      </c>
      <c r="DE151" t="s">
        <v>6</v>
      </c>
      <c r="DF151" t="s">
        <v>6</v>
      </c>
      <c r="DG151" t="s">
        <v>6</v>
      </c>
      <c r="DH151" t="s">
        <v>6</v>
      </c>
      <c r="DI151" t="s">
        <v>6</v>
      </c>
      <c r="DJ151" t="s">
        <v>6</v>
      </c>
      <c r="DK151" t="s">
        <v>6</v>
      </c>
      <c r="DL151" t="s">
        <v>6</v>
      </c>
      <c r="DM151" t="s">
        <v>6</v>
      </c>
      <c r="DN151">
        <v>0</v>
      </c>
      <c r="DO151">
        <v>0</v>
      </c>
      <c r="DP151">
        <v>1</v>
      </c>
      <c r="DQ151">
        <v>1</v>
      </c>
      <c r="DU151">
        <v>1009</v>
      </c>
      <c r="DV151" t="s">
        <v>58</v>
      </c>
      <c r="DW151" t="s">
        <v>58</v>
      </c>
      <c r="DX151">
        <v>1</v>
      </c>
      <c r="EE151">
        <v>32653291</v>
      </c>
      <c r="EF151">
        <v>20</v>
      </c>
      <c r="EG151" t="s">
        <v>60</v>
      </c>
      <c r="EH151">
        <v>0</v>
      </c>
      <c r="EI151" t="s">
        <v>6</v>
      </c>
      <c r="EJ151">
        <v>1</v>
      </c>
      <c r="EK151">
        <v>500001</v>
      </c>
      <c r="EL151" t="s">
        <v>61</v>
      </c>
      <c r="EM151" t="s">
        <v>62</v>
      </c>
      <c r="EO151" t="s">
        <v>6</v>
      </c>
      <c r="EQ151">
        <v>0</v>
      </c>
      <c r="ER151">
        <v>30.4</v>
      </c>
      <c r="ES151">
        <v>30.4</v>
      </c>
      <c r="ET151">
        <v>0</v>
      </c>
      <c r="EU151">
        <v>0</v>
      </c>
      <c r="EV151">
        <v>0</v>
      </c>
      <c r="EW151">
        <v>0</v>
      </c>
      <c r="EX151">
        <v>0</v>
      </c>
      <c r="FQ151">
        <v>0</v>
      </c>
      <c r="FR151">
        <f t="shared" si="162"/>
        <v>0</v>
      </c>
      <c r="FS151">
        <v>0</v>
      </c>
      <c r="FX151">
        <v>0</v>
      </c>
      <c r="FY151">
        <v>0</v>
      </c>
      <c r="GA151" t="s">
        <v>6</v>
      </c>
      <c r="GD151">
        <v>0</v>
      </c>
      <c r="GF151">
        <v>-468207927</v>
      </c>
      <c r="GG151">
        <v>2</v>
      </c>
      <c r="GH151">
        <v>1</v>
      </c>
      <c r="GI151">
        <v>4</v>
      </c>
      <c r="GJ151">
        <v>0</v>
      </c>
      <c r="GK151">
        <f>ROUND(R151*(S12)/100,0)</f>
        <v>0</v>
      </c>
      <c r="GL151">
        <f t="shared" si="163"/>
        <v>0</v>
      </c>
      <c r="GM151">
        <f t="shared" si="164"/>
        <v>0</v>
      </c>
      <c r="GN151">
        <f t="shared" si="165"/>
        <v>0</v>
      </c>
      <c r="GO151">
        <f t="shared" si="166"/>
        <v>0</v>
      </c>
      <c r="GP151">
        <f t="shared" si="167"/>
        <v>0</v>
      </c>
      <c r="GR151">
        <v>0</v>
      </c>
      <c r="GS151">
        <v>3</v>
      </c>
      <c r="GT151">
        <v>0</v>
      </c>
      <c r="GU151" t="s">
        <v>6</v>
      </c>
      <c r="GV151">
        <f t="shared" si="168"/>
        <v>0</v>
      </c>
      <c r="GW151">
        <v>1</v>
      </c>
      <c r="GX151">
        <f t="shared" si="169"/>
        <v>0</v>
      </c>
      <c r="HA151">
        <v>0</v>
      </c>
      <c r="HB151">
        <v>0</v>
      </c>
      <c r="IK151">
        <v>0</v>
      </c>
    </row>
    <row r="152" spans="1:255" x14ac:dyDescent="0.2">
      <c r="A152" s="2">
        <v>18</v>
      </c>
      <c r="B152" s="2">
        <v>1</v>
      </c>
      <c r="C152" s="2">
        <v>202</v>
      </c>
      <c r="D152" s="2"/>
      <c r="E152" s="2" t="s">
        <v>249</v>
      </c>
      <c r="F152" s="2" t="s">
        <v>250</v>
      </c>
      <c r="G152" s="2" t="s">
        <v>251</v>
      </c>
      <c r="H152" s="2" t="s">
        <v>66</v>
      </c>
      <c r="I152" s="2">
        <f>I148*J152</f>
        <v>0</v>
      </c>
      <c r="J152" s="2">
        <v>0</v>
      </c>
      <c r="K152" s="2"/>
      <c r="L152" s="2"/>
      <c r="M152" s="2"/>
      <c r="N152" s="2"/>
      <c r="O152" s="2">
        <f t="shared" ref="O152:O183" si="177">ROUND(CP152,0)</f>
        <v>0</v>
      </c>
      <c r="P152" s="2">
        <f t="shared" ref="P152:P183" si="178">ROUND(CQ152*I152,0)</f>
        <v>0</v>
      </c>
      <c r="Q152" s="2">
        <f t="shared" ref="Q152:Q183" si="179">ROUND(CR152*I152,0)</f>
        <v>0</v>
      </c>
      <c r="R152" s="2">
        <f t="shared" ref="R152:R183" si="180">ROUND(CS152*I152,0)</f>
        <v>0</v>
      </c>
      <c r="S152" s="2">
        <f t="shared" ref="S152:S183" si="181">ROUND(CT152*I152,0)</f>
        <v>0</v>
      </c>
      <c r="T152" s="2">
        <f t="shared" ref="T152:T183" si="182">ROUND(CU152*I152,0)</f>
        <v>0</v>
      </c>
      <c r="U152" s="2">
        <f t="shared" ref="U152:U183" si="183">CV152*I152</f>
        <v>0</v>
      </c>
      <c r="V152" s="2">
        <f t="shared" ref="V152:V183" si="184">CW152*I152</f>
        <v>0</v>
      </c>
      <c r="W152" s="2">
        <f t="shared" ref="W152:W183" si="185">ROUND(CX152*I152,0)</f>
        <v>0</v>
      </c>
      <c r="X152" s="2">
        <f t="shared" ref="X152:X183" si="186">ROUND(CY152,0)</f>
        <v>0</v>
      </c>
      <c r="Y152" s="2">
        <f t="shared" ref="Y152:Y183" si="187">ROUND(CZ152,0)</f>
        <v>0</v>
      </c>
      <c r="Z152" s="2"/>
      <c r="AA152" s="2">
        <v>34645223</v>
      </c>
      <c r="AB152" s="2">
        <f t="shared" ref="AB152:AB183" si="188">ROUND((AC152+AD152+AF152),2)</f>
        <v>1820</v>
      </c>
      <c r="AC152" s="2">
        <f t="shared" si="176"/>
        <v>1820</v>
      </c>
      <c r="AD152" s="2">
        <f t="shared" si="171"/>
        <v>0</v>
      </c>
      <c r="AE152" s="2">
        <f t="shared" si="172"/>
        <v>0</v>
      </c>
      <c r="AF152" s="2">
        <f t="shared" si="173"/>
        <v>0</v>
      </c>
      <c r="AG152" s="2">
        <f t="shared" ref="AG152:AG183" si="189">ROUND((AP152),2)</f>
        <v>0</v>
      </c>
      <c r="AH152" s="2">
        <f t="shared" si="174"/>
        <v>0</v>
      </c>
      <c r="AI152" s="2">
        <f t="shared" si="175"/>
        <v>0</v>
      </c>
      <c r="AJ152" s="2">
        <f t="shared" ref="AJ152:AJ183" si="190">ROUND((AS152),2)</f>
        <v>0</v>
      </c>
      <c r="AK152" s="2">
        <v>1820</v>
      </c>
      <c r="AL152" s="2">
        <v>1820</v>
      </c>
      <c r="AM152" s="2">
        <v>0</v>
      </c>
      <c r="AN152" s="2">
        <v>0</v>
      </c>
      <c r="AO152" s="2">
        <v>0</v>
      </c>
      <c r="AP152" s="2">
        <v>0</v>
      </c>
      <c r="AQ152" s="2">
        <v>0</v>
      </c>
      <c r="AR152" s="2">
        <v>0</v>
      </c>
      <c r="AS152" s="2">
        <v>0</v>
      </c>
      <c r="AT152" s="2">
        <v>0</v>
      </c>
      <c r="AU152" s="2">
        <v>0</v>
      </c>
      <c r="AV152" s="2">
        <v>1</v>
      </c>
      <c r="AW152" s="2">
        <v>1</v>
      </c>
      <c r="AX152" s="2"/>
      <c r="AY152" s="2"/>
      <c r="AZ152" s="2">
        <v>1</v>
      </c>
      <c r="BA152" s="2">
        <v>1</v>
      </c>
      <c r="BB152" s="2">
        <v>1</v>
      </c>
      <c r="BC152" s="2">
        <v>1</v>
      </c>
      <c r="BD152" s="2" t="s">
        <v>6</v>
      </c>
      <c r="BE152" s="2" t="s">
        <v>6</v>
      </c>
      <c r="BF152" s="2" t="s">
        <v>6</v>
      </c>
      <c r="BG152" s="2" t="s">
        <v>6</v>
      </c>
      <c r="BH152" s="2">
        <v>3</v>
      </c>
      <c r="BI152" s="2">
        <v>1</v>
      </c>
      <c r="BJ152" s="2" t="s">
        <v>252</v>
      </c>
      <c r="BK152" s="2"/>
      <c r="BL152" s="2"/>
      <c r="BM152" s="2">
        <v>500001</v>
      </c>
      <c r="BN152" s="2">
        <v>0</v>
      </c>
      <c r="BO152" s="2" t="s">
        <v>6</v>
      </c>
      <c r="BP152" s="2">
        <v>0</v>
      </c>
      <c r="BQ152" s="2">
        <v>20</v>
      </c>
      <c r="BR152" s="2">
        <v>0</v>
      </c>
      <c r="BS152" s="2">
        <v>1</v>
      </c>
      <c r="BT152" s="2">
        <v>1</v>
      </c>
      <c r="BU152" s="2">
        <v>1</v>
      </c>
      <c r="BV152" s="2">
        <v>1</v>
      </c>
      <c r="BW152" s="2">
        <v>1</v>
      </c>
      <c r="BX152" s="2">
        <v>1</v>
      </c>
      <c r="BY152" s="2" t="s">
        <v>6</v>
      </c>
      <c r="BZ152" s="2">
        <v>0</v>
      </c>
      <c r="CA152" s="2">
        <v>0</v>
      </c>
      <c r="CB152" s="2"/>
      <c r="CC152" s="2"/>
      <c r="CD152" s="2"/>
      <c r="CE152" s="2"/>
      <c r="CF152" s="2">
        <v>0</v>
      </c>
      <c r="CG152" s="2">
        <v>0</v>
      </c>
      <c r="CH152" s="2"/>
      <c r="CI152" s="2"/>
      <c r="CJ152" s="2"/>
      <c r="CK152" s="2"/>
      <c r="CL152" s="2"/>
      <c r="CM152" s="2">
        <v>0</v>
      </c>
      <c r="CN152" s="2" t="s">
        <v>6</v>
      </c>
      <c r="CO152" s="2">
        <v>0</v>
      </c>
      <c r="CP152" s="2">
        <f t="shared" ref="CP152:CP183" si="191">(P152+Q152+S152)</f>
        <v>0</v>
      </c>
      <c r="CQ152" s="2">
        <f t="shared" ref="CQ152:CQ183" si="192">AC152*BC152</f>
        <v>1820</v>
      </c>
      <c r="CR152" s="2">
        <f t="shared" ref="CR152:CR183" si="193">AD152*BB152</f>
        <v>0</v>
      </c>
      <c r="CS152" s="2">
        <f t="shared" ref="CS152:CS183" si="194">AE152*BS152</f>
        <v>0</v>
      </c>
      <c r="CT152" s="2">
        <f t="shared" ref="CT152:CT183" si="195">AF152*BA152</f>
        <v>0</v>
      </c>
      <c r="CU152" s="2">
        <f t="shared" ref="CU152:CU183" si="196">AG152</f>
        <v>0</v>
      </c>
      <c r="CV152" s="2">
        <f t="shared" ref="CV152:CV183" si="197">AH152</f>
        <v>0</v>
      </c>
      <c r="CW152" s="2">
        <f t="shared" ref="CW152:CW183" si="198">AI152</f>
        <v>0</v>
      </c>
      <c r="CX152" s="2">
        <f t="shared" ref="CX152:CX183" si="199">AJ152</f>
        <v>0</v>
      </c>
      <c r="CY152" s="2">
        <f t="shared" ref="CY152:CY183" si="200">(((S152+(R152*IF(0,0,1)))*AT152)/100)</f>
        <v>0</v>
      </c>
      <c r="CZ152" s="2">
        <f t="shared" ref="CZ152:CZ183" si="201">(((S152+(R152*IF(0,0,1)))*AU152)/100)</f>
        <v>0</v>
      </c>
      <c r="DA152" s="2"/>
      <c r="DB152" s="2"/>
      <c r="DC152" s="2" t="s">
        <v>6</v>
      </c>
      <c r="DD152" s="2" t="s">
        <v>6</v>
      </c>
      <c r="DE152" s="2" t="s">
        <v>6</v>
      </c>
      <c r="DF152" s="2" t="s">
        <v>6</v>
      </c>
      <c r="DG152" s="2" t="s">
        <v>6</v>
      </c>
      <c r="DH152" s="2" t="s">
        <v>6</v>
      </c>
      <c r="DI152" s="2" t="s">
        <v>6</v>
      </c>
      <c r="DJ152" s="2" t="s">
        <v>6</v>
      </c>
      <c r="DK152" s="2" t="s">
        <v>6</v>
      </c>
      <c r="DL152" s="2" t="s">
        <v>6</v>
      </c>
      <c r="DM152" s="2" t="s">
        <v>6</v>
      </c>
      <c r="DN152" s="2">
        <v>0</v>
      </c>
      <c r="DO152" s="2">
        <v>0</v>
      </c>
      <c r="DP152" s="2">
        <v>1</v>
      </c>
      <c r="DQ152" s="2">
        <v>1</v>
      </c>
      <c r="DR152" s="2"/>
      <c r="DS152" s="2"/>
      <c r="DT152" s="2"/>
      <c r="DU152" s="2">
        <v>1009</v>
      </c>
      <c r="DV152" s="2" t="s">
        <v>66</v>
      </c>
      <c r="DW152" s="2" t="s">
        <v>66</v>
      </c>
      <c r="DX152" s="2">
        <v>1000</v>
      </c>
      <c r="DY152" s="2"/>
      <c r="DZ152" s="2"/>
      <c r="EA152" s="2"/>
      <c r="EB152" s="2"/>
      <c r="EC152" s="2"/>
      <c r="ED152" s="2"/>
      <c r="EE152" s="2">
        <v>32653291</v>
      </c>
      <c r="EF152" s="2">
        <v>20</v>
      </c>
      <c r="EG152" s="2" t="s">
        <v>60</v>
      </c>
      <c r="EH152" s="2">
        <v>0</v>
      </c>
      <c r="EI152" s="2" t="s">
        <v>6</v>
      </c>
      <c r="EJ152" s="2">
        <v>1</v>
      </c>
      <c r="EK152" s="2">
        <v>500001</v>
      </c>
      <c r="EL152" s="2" t="s">
        <v>61</v>
      </c>
      <c r="EM152" s="2" t="s">
        <v>62</v>
      </c>
      <c r="EN152" s="2"/>
      <c r="EO152" s="2" t="s">
        <v>6</v>
      </c>
      <c r="EP152" s="2"/>
      <c r="EQ152" s="2">
        <v>0</v>
      </c>
      <c r="ER152" s="2">
        <v>1820</v>
      </c>
      <c r="ES152" s="2">
        <v>1820</v>
      </c>
      <c r="ET152" s="2">
        <v>0</v>
      </c>
      <c r="EU152" s="2">
        <v>0</v>
      </c>
      <c r="EV152" s="2">
        <v>0</v>
      </c>
      <c r="EW152" s="2">
        <v>0</v>
      </c>
      <c r="EX152" s="2">
        <v>0</v>
      </c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>
        <v>0</v>
      </c>
      <c r="FR152" s="2">
        <f t="shared" ref="FR152:FR183" si="202">ROUND(IF(AND(BH152=3,BI152=3),P152,0),0)</f>
        <v>0</v>
      </c>
      <c r="FS152" s="2">
        <v>0</v>
      </c>
      <c r="FT152" s="2"/>
      <c r="FU152" s="2"/>
      <c r="FV152" s="2"/>
      <c r="FW152" s="2"/>
      <c r="FX152" s="2">
        <v>0</v>
      </c>
      <c r="FY152" s="2">
        <v>0</v>
      </c>
      <c r="FZ152" s="2"/>
      <c r="GA152" s="2" t="s">
        <v>6</v>
      </c>
      <c r="GB152" s="2"/>
      <c r="GC152" s="2"/>
      <c r="GD152" s="2">
        <v>0</v>
      </c>
      <c r="GE152" s="2"/>
      <c r="GF152" s="2">
        <v>1012095217</v>
      </c>
      <c r="GG152" s="2">
        <v>2</v>
      </c>
      <c r="GH152" s="2">
        <v>1</v>
      </c>
      <c r="GI152" s="2">
        <v>-2</v>
      </c>
      <c r="GJ152" s="2">
        <v>0</v>
      </c>
      <c r="GK152" s="2">
        <f>ROUND(R152*(R12)/100,0)</f>
        <v>0</v>
      </c>
      <c r="GL152" s="2">
        <f t="shared" ref="GL152:GL183" si="203">ROUND(IF(AND(BH152=3,BI152=3,FS152&lt;&gt;0),P152,0),0)</f>
        <v>0</v>
      </c>
      <c r="GM152" s="2">
        <f t="shared" ref="GM152:GM183" si="204">ROUND(O152+X152+Y152+GK152,0)+GX152</f>
        <v>0</v>
      </c>
      <c r="GN152" s="2">
        <f t="shared" ref="GN152:GN183" si="205">IF(OR(BI152=0,BI152=1),ROUND(O152+X152+Y152+GK152,0),0)</f>
        <v>0</v>
      </c>
      <c r="GO152" s="2">
        <f t="shared" ref="GO152:GO183" si="206">IF(BI152=2,ROUND(O152+X152+Y152+GK152,0),0)</f>
        <v>0</v>
      </c>
      <c r="GP152" s="2">
        <f t="shared" ref="GP152:GP183" si="207">IF(BI152=4,ROUND(O152+X152+Y152+GK152,0)+GX152,0)</f>
        <v>0</v>
      </c>
      <c r="GQ152" s="2"/>
      <c r="GR152" s="2">
        <v>0</v>
      </c>
      <c r="GS152" s="2">
        <v>3</v>
      </c>
      <c r="GT152" s="2">
        <v>0</v>
      </c>
      <c r="GU152" s="2" t="s">
        <v>6</v>
      </c>
      <c r="GV152" s="2">
        <f t="shared" ref="GV152:GV183" si="208">ROUND(GT152,2)</f>
        <v>0</v>
      </c>
      <c r="GW152" s="2">
        <v>1</v>
      </c>
      <c r="GX152" s="2">
        <f t="shared" ref="GX152:GX183" si="209">ROUND(GV152*GW152*I152,0)</f>
        <v>0</v>
      </c>
      <c r="GY152" s="2"/>
      <c r="GZ152" s="2"/>
      <c r="HA152" s="2">
        <v>0</v>
      </c>
      <c r="HB152" s="2">
        <v>0</v>
      </c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>
        <v>0</v>
      </c>
      <c r="IL152" s="2"/>
      <c r="IM152" s="2"/>
      <c r="IN152" s="2"/>
      <c r="IO152" s="2"/>
      <c r="IP152" s="2"/>
      <c r="IQ152" s="2"/>
      <c r="IR152" s="2"/>
      <c r="IS152" s="2"/>
      <c r="IT152" s="2"/>
      <c r="IU152" s="2"/>
    </row>
    <row r="153" spans="1:255" x14ac:dyDescent="0.2">
      <c r="A153">
        <v>18</v>
      </c>
      <c r="B153">
        <v>1</v>
      </c>
      <c r="C153">
        <v>212</v>
      </c>
      <c r="E153" t="s">
        <v>249</v>
      </c>
      <c r="F153" t="s">
        <v>250</v>
      </c>
      <c r="G153" t="s">
        <v>251</v>
      </c>
      <c r="H153" t="s">
        <v>66</v>
      </c>
      <c r="I153">
        <f>I149*J153</f>
        <v>0</v>
      </c>
      <c r="J153">
        <v>0</v>
      </c>
      <c r="O153">
        <f t="shared" si="177"/>
        <v>0</v>
      </c>
      <c r="P153">
        <f t="shared" si="178"/>
        <v>0</v>
      </c>
      <c r="Q153">
        <f t="shared" si="179"/>
        <v>0</v>
      </c>
      <c r="R153">
        <f t="shared" si="180"/>
        <v>0</v>
      </c>
      <c r="S153">
        <f t="shared" si="181"/>
        <v>0</v>
      </c>
      <c r="T153">
        <f t="shared" si="182"/>
        <v>0</v>
      </c>
      <c r="U153">
        <f t="shared" si="183"/>
        <v>0</v>
      </c>
      <c r="V153">
        <f t="shared" si="184"/>
        <v>0</v>
      </c>
      <c r="W153">
        <f t="shared" si="185"/>
        <v>0</v>
      </c>
      <c r="X153">
        <f t="shared" si="186"/>
        <v>0</v>
      </c>
      <c r="Y153">
        <f t="shared" si="187"/>
        <v>0</v>
      </c>
      <c r="AA153">
        <v>34645224</v>
      </c>
      <c r="AB153">
        <f t="shared" si="188"/>
        <v>1820</v>
      </c>
      <c r="AC153">
        <f t="shared" si="176"/>
        <v>1820</v>
      </c>
      <c r="AD153">
        <f t="shared" si="171"/>
        <v>0</v>
      </c>
      <c r="AE153">
        <f t="shared" si="172"/>
        <v>0</v>
      </c>
      <c r="AF153">
        <f t="shared" si="173"/>
        <v>0</v>
      </c>
      <c r="AG153">
        <f t="shared" si="189"/>
        <v>0</v>
      </c>
      <c r="AH153">
        <f t="shared" si="174"/>
        <v>0</v>
      </c>
      <c r="AI153">
        <f t="shared" si="175"/>
        <v>0</v>
      </c>
      <c r="AJ153">
        <f t="shared" si="190"/>
        <v>0</v>
      </c>
      <c r="AK153">
        <v>1820</v>
      </c>
      <c r="AL153">
        <v>1820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1</v>
      </c>
      <c r="AW153">
        <v>1</v>
      </c>
      <c r="AZ153">
        <v>1</v>
      </c>
      <c r="BA153">
        <v>1</v>
      </c>
      <c r="BB153">
        <v>1</v>
      </c>
      <c r="BC153">
        <v>7.5</v>
      </c>
      <c r="BD153" t="s">
        <v>6</v>
      </c>
      <c r="BE153" t="s">
        <v>6</v>
      </c>
      <c r="BF153" t="s">
        <v>6</v>
      </c>
      <c r="BG153" t="s">
        <v>6</v>
      </c>
      <c r="BH153">
        <v>3</v>
      </c>
      <c r="BI153">
        <v>1</v>
      </c>
      <c r="BJ153" t="s">
        <v>252</v>
      </c>
      <c r="BM153">
        <v>500001</v>
      </c>
      <c r="BN153">
        <v>0</v>
      </c>
      <c r="BO153" t="s">
        <v>6</v>
      </c>
      <c r="BP153">
        <v>0</v>
      </c>
      <c r="BQ153">
        <v>20</v>
      </c>
      <c r="BR153">
        <v>0</v>
      </c>
      <c r="BS153">
        <v>1</v>
      </c>
      <c r="BT153">
        <v>1</v>
      </c>
      <c r="BU153">
        <v>1</v>
      </c>
      <c r="BV153">
        <v>1</v>
      </c>
      <c r="BW153">
        <v>1</v>
      </c>
      <c r="BX153">
        <v>1</v>
      </c>
      <c r="BY153" t="s">
        <v>6</v>
      </c>
      <c r="BZ153">
        <v>0</v>
      </c>
      <c r="CA153">
        <v>0</v>
      </c>
      <c r="CF153">
        <v>0</v>
      </c>
      <c r="CG153">
        <v>0</v>
      </c>
      <c r="CM153">
        <v>0</v>
      </c>
      <c r="CN153" t="s">
        <v>6</v>
      </c>
      <c r="CO153">
        <v>0</v>
      </c>
      <c r="CP153">
        <f t="shared" si="191"/>
        <v>0</v>
      </c>
      <c r="CQ153">
        <f t="shared" si="192"/>
        <v>13650</v>
      </c>
      <c r="CR153">
        <f t="shared" si="193"/>
        <v>0</v>
      </c>
      <c r="CS153">
        <f t="shared" si="194"/>
        <v>0</v>
      </c>
      <c r="CT153">
        <f t="shared" si="195"/>
        <v>0</v>
      </c>
      <c r="CU153">
        <f t="shared" si="196"/>
        <v>0</v>
      </c>
      <c r="CV153">
        <f t="shared" si="197"/>
        <v>0</v>
      </c>
      <c r="CW153">
        <f t="shared" si="198"/>
        <v>0</v>
      </c>
      <c r="CX153">
        <f t="shared" si="199"/>
        <v>0</v>
      </c>
      <c r="CY153">
        <f t="shared" si="200"/>
        <v>0</v>
      </c>
      <c r="CZ153">
        <f t="shared" si="201"/>
        <v>0</v>
      </c>
      <c r="DC153" t="s">
        <v>6</v>
      </c>
      <c r="DD153" t="s">
        <v>6</v>
      </c>
      <c r="DE153" t="s">
        <v>6</v>
      </c>
      <c r="DF153" t="s">
        <v>6</v>
      </c>
      <c r="DG153" t="s">
        <v>6</v>
      </c>
      <c r="DH153" t="s">
        <v>6</v>
      </c>
      <c r="DI153" t="s">
        <v>6</v>
      </c>
      <c r="DJ153" t="s">
        <v>6</v>
      </c>
      <c r="DK153" t="s">
        <v>6</v>
      </c>
      <c r="DL153" t="s">
        <v>6</v>
      </c>
      <c r="DM153" t="s">
        <v>6</v>
      </c>
      <c r="DN153">
        <v>0</v>
      </c>
      <c r="DO153">
        <v>0</v>
      </c>
      <c r="DP153">
        <v>1</v>
      </c>
      <c r="DQ153">
        <v>1</v>
      </c>
      <c r="DU153">
        <v>1009</v>
      </c>
      <c r="DV153" t="s">
        <v>66</v>
      </c>
      <c r="DW153" t="s">
        <v>66</v>
      </c>
      <c r="DX153">
        <v>1000</v>
      </c>
      <c r="EE153">
        <v>32653291</v>
      </c>
      <c r="EF153">
        <v>20</v>
      </c>
      <c r="EG153" t="s">
        <v>60</v>
      </c>
      <c r="EH153">
        <v>0</v>
      </c>
      <c r="EI153" t="s">
        <v>6</v>
      </c>
      <c r="EJ153">
        <v>1</v>
      </c>
      <c r="EK153">
        <v>500001</v>
      </c>
      <c r="EL153" t="s">
        <v>61</v>
      </c>
      <c r="EM153" t="s">
        <v>62</v>
      </c>
      <c r="EO153" t="s">
        <v>6</v>
      </c>
      <c r="EQ153">
        <v>0</v>
      </c>
      <c r="ER153">
        <v>1820</v>
      </c>
      <c r="ES153">
        <v>1820</v>
      </c>
      <c r="ET153">
        <v>0</v>
      </c>
      <c r="EU153">
        <v>0</v>
      </c>
      <c r="EV153">
        <v>0</v>
      </c>
      <c r="EW153">
        <v>0</v>
      </c>
      <c r="EX153">
        <v>0</v>
      </c>
      <c r="FQ153">
        <v>0</v>
      </c>
      <c r="FR153">
        <f t="shared" si="202"/>
        <v>0</v>
      </c>
      <c r="FS153">
        <v>0</v>
      </c>
      <c r="FX153">
        <v>0</v>
      </c>
      <c r="FY153">
        <v>0</v>
      </c>
      <c r="GA153" t="s">
        <v>6</v>
      </c>
      <c r="GD153">
        <v>0</v>
      </c>
      <c r="GF153">
        <v>1012095217</v>
      </c>
      <c r="GG153">
        <v>2</v>
      </c>
      <c r="GH153">
        <v>1</v>
      </c>
      <c r="GI153">
        <v>4</v>
      </c>
      <c r="GJ153">
        <v>0</v>
      </c>
      <c r="GK153">
        <f>ROUND(R153*(S12)/100,0)</f>
        <v>0</v>
      </c>
      <c r="GL153">
        <f t="shared" si="203"/>
        <v>0</v>
      </c>
      <c r="GM153">
        <f t="shared" si="204"/>
        <v>0</v>
      </c>
      <c r="GN153">
        <f t="shared" si="205"/>
        <v>0</v>
      </c>
      <c r="GO153">
        <f t="shared" si="206"/>
        <v>0</v>
      </c>
      <c r="GP153">
        <f t="shared" si="207"/>
        <v>0</v>
      </c>
      <c r="GR153">
        <v>0</v>
      </c>
      <c r="GS153">
        <v>3</v>
      </c>
      <c r="GT153">
        <v>0</v>
      </c>
      <c r="GU153" t="s">
        <v>6</v>
      </c>
      <c r="GV153">
        <f t="shared" si="208"/>
        <v>0</v>
      </c>
      <c r="GW153">
        <v>1</v>
      </c>
      <c r="GX153">
        <f t="shared" si="209"/>
        <v>0</v>
      </c>
      <c r="HA153">
        <v>0</v>
      </c>
      <c r="HB153">
        <v>0</v>
      </c>
      <c r="IK153">
        <v>0</v>
      </c>
    </row>
    <row r="154" spans="1:255" x14ac:dyDescent="0.2">
      <c r="A154" s="2">
        <v>18</v>
      </c>
      <c r="B154" s="2">
        <v>1</v>
      </c>
      <c r="C154" s="2">
        <v>203</v>
      </c>
      <c r="D154" s="2"/>
      <c r="E154" s="2" t="s">
        <v>253</v>
      </c>
      <c r="F154" s="2" t="s">
        <v>254</v>
      </c>
      <c r="G154" s="2" t="s">
        <v>255</v>
      </c>
      <c r="H154" s="2" t="s">
        <v>58</v>
      </c>
      <c r="I154" s="2">
        <f>I148*J154</f>
        <v>0</v>
      </c>
      <c r="J154" s="2">
        <v>0</v>
      </c>
      <c r="K154" s="2"/>
      <c r="L154" s="2"/>
      <c r="M154" s="2"/>
      <c r="N154" s="2"/>
      <c r="O154" s="2">
        <f t="shared" si="177"/>
        <v>0</v>
      </c>
      <c r="P154" s="2">
        <f t="shared" si="178"/>
        <v>0</v>
      </c>
      <c r="Q154" s="2">
        <f t="shared" si="179"/>
        <v>0</v>
      </c>
      <c r="R154" s="2">
        <f t="shared" si="180"/>
        <v>0</v>
      </c>
      <c r="S154" s="2">
        <f t="shared" si="181"/>
        <v>0</v>
      </c>
      <c r="T154" s="2">
        <f t="shared" si="182"/>
        <v>0</v>
      </c>
      <c r="U154" s="2">
        <f t="shared" si="183"/>
        <v>0</v>
      </c>
      <c r="V154" s="2">
        <f t="shared" si="184"/>
        <v>0</v>
      </c>
      <c r="W154" s="2">
        <f t="shared" si="185"/>
        <v>0</v>
      </c>
      <c r="X154" s="2">
        <f t="shared" si="186"/>
        <v>0</v>
      </c>
      <c r="Y154" s="2">
        <f t="shared" si="187"/>
        <v>0</v>
      </c>
      <c r="Z154" s="2"/>
      <c r="AA154" s="2">
        <v>34645223</v>
      </c>
      <c r="AB154" s="2">
        <f t="shared" si="188"/>
        <v>28.6</v>
      </c>
      <c r="AC154" s="2">
        <f t="shared" si="176"/>
        <v>28.6</v>
      </c>
      <c r="AD154" s="2">
        <f t="shared" si="171"/>
        <v>0</v>
      </c>
      <c r="AE154" s="2">
        <f t="shared" si="172"/>
        <v>0</v>
      </c>
      <c r="AF154" s="2">
        <f t="shared" si="173"/>
        <v>0</v>
      </c>
      <c r="AG154" s="2">
        <f t="shared" si="189"/>
        <v>0</v>
      </c>
      <c r="AH154" s="2">
        <f t="shared" si="174"/>
        <v>0</v>
      </c>
      <c r="AI154" s="2">
        <f t="shared" si="175"/>
        <v>0</v>
      </c>
      <c r="AJ154" s="2">
        <f t="shared" si="190"/>
        <v>0</v>
      </c>
      <c r="AK154" s="2">
        <v>28.6</v>
      </c>
      <c r="AL154" s="2">
        <v>28.6</v>
      </c>
      <c r="AM154" s="2">
        <v>0</v>
      </c>
      <c r="AN154" s="2">
        <v>0</v>
      </c>
      <c r="AO154" s="2">
        <v>0</v>
      </c>
      <c r="AP154" s="2">
        <v>0</v>
      </c>
      <c r="AQ154" s="2">
        <v>0</v>
      </c>
      <c r="AR154" s="2">
        <v>0</v>
      </c>
      <c r="AS154" s="2">
        <v>0</v>
      </c>
      <c r="AT154" s="2">
        <v>0</v>
      </c>
      <c r="AU154" s="2">
        <v>0</v>
      </c>
      <c r="AV154" s="2">
        <v>1</v>
      </c>
      <c r="AW154" s="2">
        <v>1</v>
      </c>
      <c r="AX154" s="2"/>
      <c r="AY154" s="2"/>
      <c r="AZ154" s="2">
        <v>1</v>
      </c>
      <c r="BA154" s="2">
        <v>1</v>
      </c>
      <c r="BB154" s="2">
        <v>1</v>
      </c>
      <c r="BC154" s="2">
        <v>1</v>
      </c>
      <c r="BD154" s="2" t="s">
        <v>6</v>
      </c>
      <c r="BE154" s="2" t="s">
        <v>6</v>
      </c>
      <c r="BF154" s="2" t="s">
        <v>6</v>
      </c>
      <c r="BG154" s="2" t="s">
        <v>6</v>
      </c>
      <c r="BH154" s="2">
        <v>3</v>
      </c>
      <c r="BI154" s="2">
        <v>1</v>
      </c>
      <c r="BJ154" s="2" t="s">
        <v>256</v>
      </c>
      <c r="BK154" s="2"/>
      <c r="BL154" s="2"/>
      <c r="BM154" s="2">
        <v>500001</v>
      </c>
      <c r="BN154" s="2">
        <v>0</v>
      </c>
      <c r="BO154" s="2" t="s">
        <v>6</v>
      </c>
      <c r="BP154" s="2">
        <v>0</v>
      </c>
      <c r="BQ154" s="2">
        <v>20</v>
      </c>
      <c r="BR154" s="2">
        <v>0</v>
      </c>
      <c r="BS154" s="2">
        <v>1</v>
      </c>
      <c r="BT154" s="2">
        <v>1</v>
      </c>
      <c r="BU154" s="2">
        <v>1</v>
      </c>
      <c r="BV154" s="2">
        <v>1</v>
      </c>
      <c r="BW154" s="2">
        <v>1</v>
      </c>
      <c r="BX154" s="2">
        <v>1</v>
      </c>
      <c r="BY154" s="2" t="s">
        <v>6</v>
      </c>
      <c r="BZ154" s="2">
        <v>0</v>
      </c>
      <c r="CA154" s="2">
        <v>0</v>
      </c>
      <c r="CB154" s="2"/>
      <c r="CC154" s="2"/>
      <c r="CD154" s="2"/>
      <c r="CE154" s="2"/>
      <c r="CF154" s="2">
        <v>0</v>
      </c>
      <c r="CG154" s="2">
        <v>0</v>
      </c>
      <c r="CH154" s="2"/>
      <c r="CI154" s="2"/>
      <c r="CJ154" s="2"/>
      <c r="CK154" s="2"/>
      <c r="CL154" s="2"/>
      <c r="CM154" s="2">
        <v>0</v>
      </c>
      <c r="CN154" s="2" t="s">
        <v>6</v>
      </c>
      <c r="CO154" s="2">
        <v>0</v>
      </c>
      <c r="CP154" s="2">
        <f t="shared" si="191"/>
        <v>0</v>
      </c>
      <c r="CQ154" s="2">
        <f t="shared" si="192"/>
        <v>28.6</v>
      </c>
      <c r="CR154" s="2">
        <f t="shared" si="193"/>
        <v>0</v>
      </c>
      <c r="CS154" s="2">
        <f t="shared" si="194"/>
        <v>0</v>
      </c>
      <c r="CT154" s="2">
        <f t="shared" si="195"/>
        <v>0</v>
      </c>
      <c r="CU154" s="2">
        <f t="shared" si="196"/>
        <v>0</v>
      </c>
      <c r="CV154" s="2">
        <f t="shared" si="197"/>
        <v>0</v>
      </c>
      <c r="CW154" s="2">
        <f t="shared" si="198"/>
        <v>0</v>
      </c>
      <c r="CX154" s="2">
        <f t="shared" si="199"/>
        <v>0</v>
      </c>
      <c r="CY154" s="2">
        <f t="shared" si="200"/>
        <v>0</v>
      </c>
      <c r="CZ154" s="2">
        <f t="shared" si="201"/>
        <v>0</v>
      </c>
      <c r="DA154" s="2"/>
      <c r="DB154" s="2"/>
      <c r="DC154" s="2" t="s">
        <v>6</v>
      </c>
      <c r="DD154" s="2" t="s">
        <v>6</v>
      </c>
      <c r="DE154" s="2" t="s">
        <v>6</v>
      </c>
      <c r="DF154" s="2" t="s">
        <v>6</v>
      </c>
      <c r="DG154" s="2" t="s">
        <v>6</v>
      </c>
      <c r="DH154" s="2" t="s">
        <v>6</v>
      </c>
      <c r="DI154" s="2" t="s">
        <v>6</v>
      </c>
      <c r="DJ154" s="2" t="s">
        <v>6</v>
      </c>
      <c r="DK154" s="2" t="s">
        <v>6</v>
      </c>
      <c r="DL154" s="2" t="s">
        <v>6</v>
      </c>
      <c r="DM154" s="2" t="s">
        <v>6</v>
      </c>
      <c r="DN154" s="2">
        <v>0</v>
      </c>
      <c r="DO154" s="2">
        <v>0</v>
      </c>
      <c r="DP154" s="2">
        <v>1</v>
      </c>
      <c r="DQ154" s="2">
        <v>1</v>
      </c>
      <c r="DR154" s="2"/>
      <c r="DS154" s="2"/>
      <c r="DT154" s="2"/>
      <c r="DU154" s="2">
        <v>1009</v>
      </c>
      <c r="DV154" s="2" t="s">
        <v>58</v>
      </c>
      <c r="DW154" s="2" t="s">
        <v>58</v>
      </c>
      <c r="DX154" s="2">
        <v>1</v>
      </c>
      <c r="DY154" s="2"/>
      <c r="DZ154" s="2"/>
      <c r="EA154" s="2"/>
      <c r="EB154" s="2"/>
      <c r="EC154" s="2"/>
      <c r="ED154" s="2"/>
      <c r="EE154" s="2">
        <v>32653291</v>
      </c>
      <c r="EF154" s="2">
        <v>20</v>
      </c>
      <c r="EG154" s="2" t="s">
        <v>60</v>
      </c>
      <c r="EH154" s="2">
        <v>0</v>
      </c>
      <c r="EI154" s="2" t="s">
        <v>6</v>
      </c>
      <c r="EJ154" s="2">
        <v>1</v>
      </c>
      <c r="EK154" s="2">
        <v>500001</v>
      </c>
      <c r="EL154" s="2" t="s">
        <v>61</v>
      </c>
      <c r="EM154" s="2" t="s">
        <v>62</v>
      </c>
      <c r="EN154" s="2"/>
      <c r="EO154" s="2" t="s">
        <v>6</v>
      </c>
      <c r="EP154" s="2"/>
      <c r="EQ154" s="2">
        <v>0</v>
      </c>
      <c r="ER154" s="2">
        <v>28.6</v>
      </c>
      <c r="ES154" s="2">
        <v>28.6</v>
      </c>
      <c r="ET154" s="2">
        <v>0</v>
      </c>
      <c r="EU154" s="2">
        <v>0</v>
      </c>
      <c r="EV154" s="2">
        <v>0</v>
      </c>
      <c r="EW154" s="2">
        <v>0</v>
      </c>
      <c r="EX154" s="2">
        <v>0</v>
      </c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>
        <v>0</v>
      </c>
      <c r="FR154" s="2">
        <f t="shared" si="202"/>
        <v>0</v>
      </c>
      <c r="FS154" s="2">
        <v>0</v>
      </c>
      <c r="FT154" s="2"/>
      <c r="FU154" s="2"/>
      <c r="FV154" s="2"/>
      <c r="FW154" s="2"/>
      <c r="FX154" s="2">
        <v>0</v>
      </c>
      <c r="FY154" s="2">
        <v>0</v>
      </c>
      <c r="FZ154" s="2"/>
      <c r="GA154" s="2" t="s">
        <v>6</v>
      </c>
      <c r="GB154" s="2"/>
      <c r="GC154" s="2"/>
      <c r="GD154" s="2">
        <v>0</v>
      </c>
      <c r="GE154" s="2"/>
      <c r="GF154" s="2">
        <v>210558753</v>
      </c>
      <c r="GG154" s="2">
        <v>2</v>
      </c>
      <c r="GH154" s="2">
        <v>1</v>
      </c>
      <c r="GI154" s="2">
        <v>-2</v>
      </c>
      <c r="GJ154" s="2">
        <v>0</v>
      </c>
      <c r="GK154" s="2">
        <f>ROUND(R154*(R12)/100,0)</f>
        <v>0</v>
      </c>
      <c r="GL154" s="2">
        <f t="shared" si="203"/>
        <v>0</v>
      </c>
      <c r="GM154" s="2">
        <f t="shared" si="204"/>
        <v>0</v>
      </c>
      <c r="GN154" s="2">
        <f t="shared" si="205"/>
        <v>0</v>
      </c>
      <c r="GO154" s="2">
        <f t="shared" si="206"/>
        <v>0</v>
      </c>
      <c r="GP154" s="2">
        <f t="shared" si="207"/>
        <v>0</v>
      </c>
      <c r="GQ154" s="2"/>
      <c r="GR154" s="2">
        <v>0</v>
      </c>
      <c r="GS154" s="2">
        <v>3</v>
      </c>
      <c r="GT154" s="2">
        <v>0</v>
      </c>
      <c r="GU154" s="2" t="s">
        <v>6</v>
      </c>
      <c r="GV154" s="2">
        <f t="shared" si="208"/>
        <v>0</v>
      </c>
      <c r="GW154" s="2">
        <v>1</v>
      </c>
      <c r="GX154" s="2">
        <f t="shared" si="209"/>
        <v>0</v>
      </c>
      <c r="GY154" s="2"/>
      <c r="GZ154" s="2"/>
      <c r="HA154" s="2">
        <v>0</v>
      </c>
      <c r="HB154" s="2">
        <v>0</v>
      </c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>
        <v>0</v>
      </c>
      <c r="IL154" s="2"/>
      <c r="IM154" s="2"/>
      <c r="IN154" s="2"/>
      <c r="IO154" s="2"/>
      <c r="IP154" s="2"/>
      <c r="IQ154" s="2"/>
      <c r="IR154" s="2"/>
      <c r="IS154" s="2"/>
      <c r="IT154" s="2"/>
      <c r="IU154" s="2"/>
    </row>
    <row r="155" spans="1:255" x14ac:dyDescent="0.2">
      <c r="A155">
        <v>18</v>
      </c>
      <c r="B155">
        <v>1</v>
      </c>
      <c r="C155">
        <v>213</v>
      </c>
      <c r="E155" t="s">
        <v>253</v>
      </c>
      <c r="F155" t="s">
        <v>254</v>
      </c>
      <c r="G155" t="s">
        <v>255</v>
      </c>
      <c r="H155" t="s">
        <v>58</v>
      </c>
      <c r="I155">
        <f>I149*J155</f>
        <v>0</v>
      </c>
      <c r="J155">
        <v>0</v>
      </c>
      <c r="O155">
        <f t="shared" si="177"/>
        <v>0</v>
      </c>
      <c r="P155">
        <f t="shared" si="178"/>
        <v>0</v>
      </c>
      <c r="Q155">
        <f t="shared" si="179"/>
        <v>0</v>
      </c>
      <c r="R155">
        <f t="shared" si="180"/>
        <v>0</v>
      </c>
      <c r="S155">
        <f t="shared" si="181"/>
        <v>0</v>
      </c>
      <c r="T155">
        <f t="shared" si="182"/>
        <v>0</v>
      </c>
      <c r="U155">
        <f t="shared" si="183"/>
        <v>0</v>
      </c>
      <c r="V155">
        <f t="shared" si="184"/>
        <v>0</v>
      </c>
      <c r="W155">
        <f t="shared" si="185"/>
        <v>0</v>
      </c>
      <c r="X155">
        <f t="shared" si="186"/>
        <v>0</v>
      </c>
      <c r="Y155">
        <f t="shared" si="187"/>
        <v>0</v>
      </c>
      <c r="AA155">
        <v>34645224</v>
      </c>
      <c r="AB155">
        <f t="shared" si="188"/>
        <v>28.6</v>
      </c>
      <c r="AC155">
        <f t="shared" si="176"/>
        <v>28.6</v>
      </c>
      <c r="AD155">
        <f t="shared" si="171"/>
        <v>0</v>
      </c>
      <c r="AE155">
        <f t="shared" si="172"/>
        <v>0</v>
      </c>
      <c r="AF155">
        <f t="shared" si="173"/>
        <v>0</v>
      </c>
      <c r="AG155">
        <f t="shared" si="189"/>
        <v>0</v>
      </c>
      <c r="AH155">
        <f t="shared" si="174"/>
        <v>0</v>
      </c>
      <c r="AI155">
        <f t="shared" si="175"/>
        <v>0</v>
      </c>
      <c r="AJ155">
        <f t="shared" si="190"/>
        <v>0</v>
      </c>
      <c r="AK155">
        <v>28.6</v>
      </c>
      <c r="AL155">
        <v>28.6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0</v>
      </c>
      <c r="AU155">
        <v>0</v>
      </c>
      <c r="AV155">
        <v>1</v>
      </c>
      <c r="AW155">
        <v>1</v>
      </c>
      <c r="AZ155">
        <v>1</v>
      </c>
      <c r="BA155">
        <v>1</v>
      </c>
      <c r="BB155">
        <v>1</v>
      </c>
      <c r="BC155">
        <v>7.5</v>
      </c>
      <c r="BD155" t="s">
        <v>6</v>
      </c>
      <c r="BE155" t="s">
        <v>6</v>
      </c>
      <c r="BF155" t="s">
        <v>6</v>
      </c>
      <c r="BG155" t="s">
        <v>6</v>
      </c>
      <c r="BH155">
        <v>3</v>
      </c>
      <c r="BI155">
        <v>1</v>
      </c>
      <c r="BJ155" t="s">
        <v>256</v>
      </c>
      <c r="BM155">
        <v>500001</v>
      </c>
      <c r="BN155">
        <v>0</v>
      </c>
      <c r="BO155" t="s">
        <v>6</v>
      </c>
      <c r="BP155">
        <v>0</v>
      </c>
      <c r="BQ155">
        <v>20</v>
      </c>
      <c r="BR155">
        <v>0</v>
      </c>
      <c r="BS155">
        <v>1</v>
      </c>
      <c r="BT155">
        <v>1</v>
      </c>
      <c r="BU155">
        <v>1</v>
      </c>
      <c r="BV155">
        <v>1</v>
      </c>
      <c r="BW155">
        <v>1</v>
      </c>
      <c r="BX155">
        <v>1</v>
      </c>
      <c r="BY155" t="s">
        <v>6</v>
      </c>
      <c r="BZ155">
        <v>0</v>
      </c>
      <c r="CA155">
        <v>0</v>
      </c>
      <c r="CF155">
        <v>0</v>
      </c>
      <c r="CG155">
        <v>0</v>
      </c>
      <c r="CM155">
        <v>0</v>
      </c>
      <c r="CN155" t="s">
        <v>6</v>
      </c>
      <c r="CO155">
        <v>0</v>
      </c>
      <c r="CP155">
        <f t="shared" si="191"/>
        <v>0</v>
      </c>
      <c r="CQ155">
        <f t="shared" si="192"/>
        <v>214.5</v>
      </c>
      <c r="CR155">
        <f t="shared" si="193"/>
        <v>0</v>
      </c>
      <c r="CS155">
        <f t="shared" si="194"/>
        <v>0</v>
      </c>
      <c r="CT155">
        <f t="shared" si="195"/>
        <v>0</v>
      </c>
      <c r="CU155">
        <f t="shared" si="196"/>
        <v>0</v>
      </c>
      <c r="CV155">
        <f t="shared" si="197"/>
        <v>0</v>
      </c>
      <c r="CW155">
        <f t="shared" si="198"/>
        <v>0</v>
      </c>
      <c r="CX155">
        <f t="shared" si="199"/>
        <v>0</v>
      </c>
      <c r="CY155">
        <f t="shared" si="200"/>
        <v>0</v>
      </c>
      <c r="CZ155">
        <f t="shared" si="201"/>
        <v>0</v>
      </c>
      <c r="DC155" t="s">
        <v>6</v>
      </c>
      <c r="DD155" t="s">
        <v>6</v>
      </c>
      <c r="DE155" t="s">
        <v>6</v>
      </c>
      <c r="DF155" t="s">
        <v>6</v>
      </c>
      <c r="DG155" t="s">
        <v>6</v>
      </c>
      <c r="DH155" t="s">
        <v>6</v>
      </c>
      <c r="DI155" t="s">
        <v>6</v>
      </c>
      <c r="DJ155" t="s">
        <v>6</v>
      </c>
      <c r="DK155" t="s">
        <v>6</v>
      </c>
      <c r="DL155" t="s">
        <v>6</v>
      </c>
      <c r="DM155" t="s">
        <v>6</v>
      </c>
      <c r="DN155">
        <v>0</v>
      </c>
      <c r="DO155">
        <v>0</v>
      </c>
      <c r="DP155">
        <v>1</v>
      </c>
      <c r="DQ155">
        <v>1</v>
      </c>
      <c r="DU155">
        <v>1009</v>
      </c>
      <c r="DV155" t="s">
        <v>58</v>
      </c>
      <c r="DW155" t="s">
        <v>58</v>
      </c>
      <c r="DX155">
        <v>1</v>
      </c>
      <c r="EE155">
        <v>32653291</v>
      </c>
      <c r="EF155">
        <v>20</v>
      </c>
      <c r="EG155" t="s">
        <v>60</v>
      </c>
      <c r="EH155">
        <v>0</v>
      </c>
      <c r="EI155" t="s">
        <v>6</v>
      </c>
      <c r="EJ155">
        <v>1</v>
      </c>
      <c r="EK155">
        <v>500001</v>
      </c>
      <c r="EL155" t="s">
        <v>61</v>
      </c>
      <c r="EM155" t="s">
        <v>62</v>
      </c>
      <c r="EO155" t="s">
        <v>6</v>
      </c>
      <c r="EQ155">
        <v>0</v>
      </c>
      <c r="ER155">
        <v>28.6</v>
      </c>
      <c r="ES155">
        <v>28.6</v>
      </c>
      <c r="ET155">
        <v>0</v>
      </c>
      <c r="EU155">
        <v>0</v>
      </c>
      <c r="EV155">
        <v>0</v>
      </c>
      <c r="EW155">
        <v>0</v>
      </c>
      <c r="EX155">
        <v>0</v>
      </c>
      <c r="FQ155">
        <v>0</v>
      </c>
      <c r="FR155">
        <f t="shared" si="202"/>
        <v>0</v>
      </c>
      <c r="FS155">
        <v>0</v>
      </c>
      <c r="FX155">
        <v>0</v>
      </c>
      <c r="FY155">
        <v>0</v>
      </c>
      <c r="GA155" t="s">
        <v>6</v>
      </c>
      <c r="GD155">
        <v>0</v>
      </c>
      <c r="GF155">
        <v>210558753</v>
      </c>
      <c r="GG155">
        <v>2</v>
      </c>
      <c r="GH155">
        <v>1</v>
      </c>
      <c r="GI155">
        <v>4</v>
      </c>
      <c r="GJ155">
        <v>0</v>
      </c>
      <c r="GK155">
        <f>ROUND(R155*(S12)/100,0)</f>
        <v>0</v>
      </c>
      <c r="GL155">
        <f t="shared" si="203"/>
        <v>0</v>
      </c>
      <c r="GM155">
        <f t="shared" si="204"/>
        <v>0</v>
      </c>
      <c r="GN155">
        <f t="shared" si="205"/>
        <v>0</v>
      </c>
      <c r="GO155">
        <f t="shared" si="206"/>
        <v>0</v>
      </c>
      <c r="GP155">
        <f t="shared" si="207"/>
        <v>0</v>
      </c>
      <c r="GR155">
        <v>0</v>
      </c>
      <c r="GS155">
        <v>3</v>
      </c>
      <c r="GT155">
        <v>0</v>
      </c>
      <c r="GU155" t="s">
        <v>6</v>
      </c>
      <c r="GV155">
        <f t="shared" si="208"/>
        <v>0</v>
      </c>
      <c r="GW155">
        <v>1</v>
      </c>
      <c r="GX155">
        <f t="shared" si="209"/>
        <v>0</v>
      </c>
      <c r="HA155">
        <v>0</v>
      </c>
      <c r="HB155">
        <v>0</v>
      </c>
      <c r="IK155">
        <v>0</v>
      </c>
    </row>
    <row r="156" spans="1:255" x14ac:dyDescent="0.2">
      <c r="A156" s="2">
        <v>18</v>
      </c>
      <c r="B156" s="2">
        <v>1</v>
      </c>
      <c r="C156" s="2">
        <v>204</v>
      </c>
      <c r="D156" s="2"/>
      <c r="E156" s="2" t="s">
        <v>257</v>
      </c>
      <c r="F156" s="2" t="s">
        <v>258</v>
      </c>
      <c r="G156" s="2" t="s">
        <v>259</v>
      </c>
      <c r="H156" s="2" t="s">
        <v>104</v>
      </c>
      <c r="I156" s="2">
        <f>I148*J156</f>
        <v>0</v>
      </c>
      <c r="J156" s="2">
        <v>0</v>
      </c>
      <c r="K156" s="2"/>
      <c r="L156" s="2"/>
      <c r="M156" s="2"/>
      <c r="N156" s="2"/>
      <c r="O156" s="2">
        <f t="shared" si="177"/>
        <v>0</v>
      </c>
      <c r="P156" s="2">
        <f t="shared" si="178"/>
        <v>0</v>
      </c>
      <c r="Q156" s="2">
        <f t="shared" si="179"/>
        <v>0</v>
      </c>
      <c r="R156" s="2">
        <f t="shared" si="180"/>
        <v>0</v>
      </c>
      <c r="S156" s="2">
        <f t="shared" si="181"/>
        <v>0</v>
      </c>
      <c r="T156" s="2">
        <f t="shared" si="182"/>
        <v>0</v>
      </c>
      <c r="U156" s="2">
        <f t="shared" si="183"/>
        <v>0</v>
      </c>
      <c r="V156" s="2">
        <f t="shared" si="184"/>
        <v>0</v>
      </c>
      <c r="W156" s="2">
        <f t="shared" si="185"/>
        <v>0</v>
      </c>
      <c r="X156" s="2">
        <f t="shared" si="186"/>
        <v>0</v>
      </c>
      <c r="Y156" s="2">
        <f t="shared" si="187"/>
        <v>0</v>
      </c>
      <c r="Z156" s="2"/>
      <c r="AA156" s="2">
        <v>34645223</v>
      </c>
      <c r="AB156" s="2">
        <f t="shared" si="188"/>
        <v>66</v>
      </c>
      <c r="AC156" s="2">
        <f t="shared" si="176"/>
        <v>66</v>
      </c>
      <c r="AD156" s="2">
        <f t="shared" si="171"/>
        <v>0</v>
      </c>
      <c r="AE156" s="2">
        <f t="shared" si="172"/>
        <v>0</v>
      </c>
      <c r="AF156" s="2">
        <f t="shared" si="173"/>
        <v>0</v>
      </c>
      <c r="AG156" s="2">
        <f t="shared" si="189"/>
        <v>0</v>
      </c>
      <c r="AH156" s="2">
        <f t="shared" si="174"/>
        <v>0</v>
      </c>
      <c r="AI156" s="2">
        <f t="shared" si="175"/>
        <v>0</v>
      </c>
      <c r="AJ156" s="2">
        <f t="shared" si="190"/>
        <v>0</v>
      </c>
      <c r="AK156" s="2">
        <v>66</v>
      </c>
      <c r="AL156" s="2">
        <v>66</v>
      </c>
      <c r="AM156" s="2">
        <v>0</v>
      </c>
      <c r="AN156" s="2">
        <v>0</v>
      </c>
      <c r="AO156" s="2">
        <v>0</v>
      </c>
      <c r="AP156" s="2">
        <v>0</v>
      </c>
      <c r="AQ156" s="2">
        <v>0</v>
      </c>
      <c r="AR156" s="2">
        <v>0</v>
      </c>
      <c r="AS156" s="2">
        <v>0</v>
      </c>
      <c r="AT156" s="2">
        <v>0</v>
      </c>
      <c r="AU156" s="2">
        <v>0</v>
      </c>
      <c r="AV156" s="2">
        <v>1</v>
      </c>
      <c r="AW156" s="2">
        <v>1</v>
      </c>
      <c r="AX156" s="2"/>
      <c r="AY156" s="2"/>
      <c r="AZ156" s="2">
        <v>1</v>
      </c>
      <c r="BA156" s="2">
        <v>1</v>
      </c>
      <c r="BB156" s="2">
        <v>1</v>
      </c>
      <c r="BC156" s="2">
        <v>1</v>
      </c>
      <c r="BD156" s="2" t="s">
        <v>6</v>
      </c>
      <c r="BE156" s="2" t="s">
        <v>6</v>
      </c>
      <c r="BF156" s="2" t="s">
        <v>6</v>
      </c>
      <c r="BG156" s="2" t="s">
        <v>6</v>
      </c>
      <c r="BH156" s="2">
        <v>3</v>
      </c>
      <c r="BI156" s="2">
        <v>2</v>
      </c>
      <c r="BJ156" s="2" t="s">
        <v>260</v>
      </c>
      <c r="BK156" s="2"/>
      <c r="BL156" s="2"/>
      <c r="BM156" s="2">
        <v>500002</v>
      </c>
      <c r="BN156" s="2">
        <v>0</v>
      </c>
      <c r="BO156" s="2" t="s">
        <v>6</v>
      </c>
      <c r="BP156" s="2">
        <v>0</v>
      </c>
      <c r="BQ156" s="2">
        <v>21</v>
      </c>
      <c r="BR156" s="2">
        <v>0</v>
      </c>
      <c r="BS156" s="2">
        <v>1</v>
      </c>
      <c r="BT156" s="2">
        <v>1</v>
      </c>
      <c r="BU156" s="2">
        <v>1</v>
      </c>
      <c r="BV156" s="2">
        <v>1</v>
      </c>
      <c r="BW156" s="2">
        <v>1</v>
      </c>
      <c r="BX156" s="2">
        <v>1</v>
      </c>
      <c r="BY156" s="2" t="s">
        <v>6</v>
      </c>
      <c r="BZ156" s="2">
        <v>0</v>
      </c>
      <c r="CA156" s="2">
        <v>0</v>
      </c>
      <c r="CB156" s="2"/>
      <c r="CC156" s="2"/>
      <c r="CD156" s="2"/>
      <c r="CE156" s="2"/>
      <c r="CF156" s="2">
        <v>0</v>
      </c>
      <c r="CG156" s="2">
        <v>0</v>
      </c>
      <c r="CH156" s="2"/>
      <c r="CI156" s="2"/>
      <c r="CJ156" s="2"/>
      <c r="CK156" s="2"/>
      <c r="CL156" s="2"/>
      <c r="CM156" s="2">
        <v>0</v>
      </c>
      <c r="CN156" s="2" t="s">
        <v>6</v>
      </c>
      <c r="CO156" s="2">
        <v>0</v>
      </c>
      <c r="CP156" s="2">
        <f t="shared" si="191"/>
        <v>0</v>
      </c>
      <c r="CQ156" s="2">
        <f t="shared" si="192"/>
        <v>66</v>
      </c>
      <c r="CR156" s="2">
        <f t="shared" si="193"/>
        <v>0</v>
      </c>
      <c r="CS156" s="2">
        <f t="shared" si="194"/>
        <v>0</v>
      </c>
      <c r="CT156" s="2">
        <f t="shared" si="195"/>
        <v>0</v>
      </c>
      <c r="CU156" s="2">
        <f t="shared" si="196"/>
        <v>0</v>
      </c>
      <c r="CV156" s="2">
        <f t="shared" si="197"/>
        <v>0</v>
      </c>
      <c r="CW156" s="2">
        <f t="shared" si="198"/>
        <v>0</v>
      </c>
      <c r="CX156" s="2">
        <f t="shared" si="199"/>
        <v>0</v>
      </c>
      <c r="CY156" s="2">
        <f t="shared" si="200"/>
        <v>0</v>
      </c>
      <c r="CZ156" s="2">
        <f t="shared" si="201"/>
        <v>0</v>
      </c>
      <c r="DA156" s="2"/>
      <c r="DB156" s="2"/>
      <c r="DC156" s="2" t="s">
        <v>6</v>
      </c>
      <c r="DD156" s="2" t="s">
        <v>6</v>
      </c>
      <c r="DE156" s="2" t="s">
        <v>6</v>
      </c>
      <c r="DF156" s="2" t="s">
        <v>6</v>
      </c>
      <c r="DG156" s="2" t="s">
        <v>6</v>
      </c>
      <c r="DH156" s="2" t="s">
        <v>6</v>
      </c>
      <c r="DI156" s="2" t="s">
        <v>6</v>
      </c>
      <c r="DJ156" s="2" t="s">
        <v>6</v>
      </c>
      <c r="DK156" s="2" t="s">
        <v>6</v>
      </c>
      <c r="DL156" s="2" t="s">
        <v>6</v>
      </c>
      <c r="DM156" s="2" t="s">
        <v>6</v>
      </c>
      <c r="DN156" s="2">
        <v>0</v>
      </c>
      <c r="DO156" s="2">
        <v>0</v>
      </c>
      <c r="DP156" s="2">
        <v>1</v>
      </c>
      <c r="DQ156" s="2">
        <v>1</v>
      </c>
      <c r="DR156" s="2"/>
      <c r="DS156" s="2"/>
      <c r="DT156" s="2"/>
      <c r="DU156" s="2">
        <v>1010</v>
      </c>
      <c r="DV156" s="2" t="s">
        <v>104</v>
      </c>
      <c r="DW156" s="2" t="s">
        <v>104</v>
      </c>
      <c r="DX156" s="2">
        <v>100</v>
      </c>
      <c r="DY156" s="2"/>
      <c r="DZ156" s="2"/>
      <c r="EA156" s="2"/>
      <c r="EB156" s="2"/>
      <c r="EC156" s="2"/>
      <c r="ED156" s="2"/>
      <c r="EE156" s="2">
        <v>32653292</v>
      </c>
      <c r="EF156" s="2">
        <v>21</v>
      </c>
      <c r="EG156" s="2" t="s">
        <v>106</v>
      </c>
      <c r="EH156" s="2">
        <v>0</v>
      </c>
      <c r="EI156" s="2" t="s">
        <v>6</v>
      </c>
      <c r="EJ156" s="2">
        <v>2</v>
      </c>
      <c r="EK156" s="2">
        <v>500002</v>
      </c>
      <c r="EL156" s="2" t="s">
        <v>107</v>
      </c>
      <c r="EM156" s="2" t="s">
        <v>108</v>
      </c>
      <c r="EN156" s="2"/>
      <c r="EO156" s="2" t="s">
        <v>6</v>
      </c>
      <c r="EP156" s="2"/>
      <c r="EQ156" s="2">
        <v>0</v>
      </c>
      <c r="ER156" s="2">
        <v>66</v>
      </c>
      <c r="ES156" s="2">
        <v>66</v>
      </c>
      <c r="ET156" s="2">
        <v>0</v>
      </c>
      <c r="EU156" s="2">
        <v>0</v>
      </c>
      <c r="EV156" s="2">
        <v>0</v>
      </c>
      <c r="EW156" s="2">
        <v>0</v>
      </c>
      <c r="EX156" s="2">
        <v>0</v>
      </c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>
        <v>0</v>
      </c>
      <c r="FR156" s="2">
        <f t="shared" si="202"/>
        <v>0</v>
      </c>
      <c r="FS156" s="2">
        <v>0</v>
      </c>
      <c r="FT156" s="2"/>
      <c r="FU156" s="2"/>
      <c r="FV156" s="2"/>
      <c r="FW156" s="2"/>
      <c r="FX156" s="2">
        <v>0</v>
      </c>
      <c r="FY156" s="2">
        <v>0</v>
      </c>
      <c r="FZ156" s="2"/>
      <c r="GA156" s="2" t="s">
        <v>6</v>
      </c>
      <c r="GB156" s="2"/>
      <c r="GC156" s="2"/>
      <c r="GD156" s="2">
        <v>0</v>
      </c>
      <c r="GE156" s="2"/>
      <c r="GF156" s="2">
        <v>-949315932</v>
      </c>
      <c r="GG156" s="2">
        <v>2</v>
      </c>
      <c r="GH156" s="2">
        <v>1</v>
      </c>
      <c r="GI156" s="2">
        <v>-2</v>
      </c>
      <c r="GJ156" s="2">
        <v>0</v>
      </c>
      <c r="GK156" s="2">
        <f>ROUND(R156*(R12)/100,0)</f>
        <v>0</v>
      </c>
      <c r="GL156" s="2">
        <f t="shared" si="203"/>
        <v>0</v>
      </c>
      <c r="GM156" s="2">
        <f t="shared" si="204"/>
        <v>0</v>
      </c>
      <c r="GN156" s="2">
        <f t="shared" si="205"/>
        <v>0</v>
      </c>
      <c r="GO156" s="2">
        <f t="shared" si="206"/>
        <v>0</v>
      </c>
      <c r="GP156" s="2">
        <f t="shared" si="207"/>
        <v>0</v>
      </c>
      <c r="GQ156" s="2"/>
      <c r="GR156" s="2">
        <v>0</v>
      </c>
      <c r="GS156" s="2">
        <v>3</v>
      </c>
      <c r="GT156" s="2">
        <v>0</v>
      </c>
      <c r="GU156" s="2" t="s">
        <v>6</v>
      </c>
      <c r="GV156" s="2">
        <f t="shared" si="208"/>
        <v>0</v>
      </c>
      <c r="GW156" s="2">
        <v>1</v>
      </c>
      <c r="GX156" s="2">
        <f t="shared" si="209"/>
        <v>0</v>
      </c>
      <c r="GY156" s="2"/>
      <c r="GZ156" s="2"/>
      <c r="HA156" s="2">
        <v>0</v>
      </c>
      <c r="HB156" s="2">
        <v>0</v>
      </c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>
        <v>0</v>
      </c>
      <c r="IL156" s="2"/>
      <c r="IM156" s="2"/>
      <c r="IN156" s="2"/>
      <c r="IO156" s="2"/>
      <c r="IP156" s="2"/>
      <c r="IQ156" s="2"/>
      <c r="IR156" s="2"/>
      <c r="IS156" s="2"/>
      <c r="IT156" s="2"/>
      <c r="IU156" s="2"/>
    </row>
    <row r="157" spans="1:255" x14ac:dyDescent="0.2">
      <c r="A157">
        <v>18</v>
      </c>
      <c r="B157">
        <v>1</v>
      </c>
      <c r="C157">
        <v>214</v>
      </c>
      <c r="E157" t="s">
        <v>257</v>
      </c>
      <c r="F157" t="s">
        <v>258</v>
      </c>
      <c r="G157" t="s">
        <v>259</v>
      </c>
      <c r="H157" t="s">
        <v>104</v>
      </c>
      <c r="I157">
        <f>I149*J157</f>
        <v>0</v>
      </c>
      <c r="J157">
        <v>0</v>
      </c>
      <c r="O157">
        <f t="shared" si="177"/>
        <v>0</v>
      </c>
      <c r="P157">
        <f t="shared" si="178"/>
        <v>0</v>
      </c>
      <c r="Q157">
        <f t="shared" si="179"/>
        <v>0</v>
      </c>
      <c r="R157">
        <f t="shared" si="180"/>
        <v>0</v>
      </c>
      <c r="S157">
        <f t="shared" si="181"/>
        <v>0</v>
      </c>
      <c r="T157">
        <f t="shared" si="182"/>
        <v>0</v>
      </c>
      <c r="U157">
        <f t="shared" si="183"/>
        <v>0</v>
      </c>
      <c r="V157">
        <f t="shared" si="184"/>
        <v>0</v>
      </c>
      <c r="W157">
        <f t="shared" si="185"/>
        <v>0</v>
      </c>
      <c r="X157">
        <f t="shared" si="186"/>
        <v>0</v>
      </c>
      <c r="Y157">
        <f t="shared" si="187"/>
        <v>0</v>
      </c>
      <c r="AA157">
        <v>34645224</v>
      </c>
      <c r="AB157">
        <f t="shared" si="188"/>
        <v>66</v>
      </c>
      <c r="AC157">
        <f t="shared" si="176"/>
        <v>66</v>
      </c>
      <c r="AD157">
        <f t="shared" si="171"/>
        <v>0</v>
      </c>
      <c r="AE157">
        <f t="shared" si="172"/>
        <v>0</v>
      </c>
      <c r="AF157">
        <f t="shared" si="173"/>
        <v>0</v>
      </c>
      <c r="AG157">
        <f t="shared" si="189"/>
        <v>0</v>
      </c>
      <c r="AH157">
        <f t="shared" si="174"/>
        <v>0</v>
      </c>
      <c r="AI157">
        <f t="shared" si="175"/>
        <v>0</v>
      </c>
      <c r="AJ157">
        <f t="shared" si="190"/>
        <v>0</v>
      </c>
      <c r="AK157">
        <v>66</v>
      </c>
      <c r="AL157">
        <v>66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0</v>
      </c>
      <c r="AU157">
        <v>0</v>
      </c>
      <c r="AV157">
        <v>1</v>
      </c>
      <c r="AW157">
        <v>1</v>
      </c>
      <c r="AZ157">
        <v>1</v>
      </c>
      <c r="BA157">
        <v>1</v>
      </c>
      <c r="BB157">
        <v>1</v>
      </c>
      <c r="BC157">
        <v>7.5</v>
      </c>
      <c r="BD157" t="s">
        <v>6</v>
      </c>
      <c r="BE157" t="s">
        <v>6</v>
      </c>
      <c r="BF157" t="s">
        <v>6</v>
      </c>
      <c r="BG157" t="s">
        <v>6</v>
      </c>
      <c r="BH157">
        <v>3</v>
      </c>
      <c r="BI157">
        <v>2</v>
      </c>
      <c r="BJ157" t="s">
        <v>260</v>
      </c>
      <c r="BM157">
        <v>500002</v>
      </c>
      <c r="BN157">
        <v>0</v>
      </c>
      <c r="BO157" t="s">
        <v>6</v>
      </c>
      <c r="BP157">
        <v>0</v>
      </c>
      <c r="BQ157">
        <v>21</v>
      </c>
      <c r="BR157">
        <v>0</v>
      </c>
      <c r="BS157">
        <v>1</v>
      </c>
      <c r="BT157">
        <v>1</v>
      </c>
      <c r="BU157">
        <v>1</v>
      </c>
      <c r="BV157">
        <v>1</v>
      </c>
      <c r="BW157">
        <v>1</v>
      </c>
      <c r="BX157">
        <v>1</v>
      </c>
      <c r="BY157" t="s">
        <v>6</v>
      </c>
      <c r="BZ157">
        <v>0</v>
      </c>
      <c r="CA157">
        <v>0</v>
      </c>
      <c r="CF157">
        <v>0</v>
      </c>
      <c r="CG157">
        <v>0</v>
      </c>
      <c r="CM157">
        <v>0</v>
      </c>
      <c r="CN157" t="s">
        <v>6</v>
      </c>
      <c r="CO157">
        <v>0</v>
      </c>
      <c r="CP157">
        <f t="shared" si="191"/>
        <v>0</v>
      </c>
      <c r="CQ157">
        <f t="shared" si="192"/>
        <v>495</v>
      </c>
      <c r="CR157">
        <f t="shared" si="193"/>
        <v>0</v>
      </c>
      <c r="CS157">
        <f t="shared" si="194"/>
        <v>0</v>
      </c>
      <c r="CT157">
        <f t="shared" si="195"/>
        <v>0</v>
      </c>
      <c r="CU157">
        <f t="shared" si="196"/>
        <v>0</v>
      </c>
      <c r="CV157">
        <f t="shared" si="197"/>
        <v>0</v>
      </c>
      <c r="CW157">
        <f t="shared" si="198"/>
        <v>0</v>
      </c>
      <c r="CX157">
        <f t="shared" si="199"/>
        <v>0</v>
      </c>
      <c r="CY157">
        <f t="shared" si="200"/>
        <v>0</v>
      </c>
      <c r="CZ157">
        <f t="shared" si="201"/>
        <v>0</v>
      </c>
      <c r="DC157" t="s">
        <v>6</v>
      </c>
      <c r="DD157" t="s">
        <v>6</v>
      </c>
      <c r="DE157" t="s">
        <v>6</v>
      </c>
      <c r="DF157" t="s">
        <v>6</v>
      </c>
      <c r="DG157" t="s">
        <v>6</v>
      </c>
      <c r="DH157" t="s">
        <v>6</v>
      </c>
      <c r="DI157" t="s">
        <v>6</v>
      </c>
      <c r="DJ157" t="s">
        <v>6</v>
      </c>
      <c r="DK157" t="s">
        <v>6</v>
      </c>
      <c r="DL157" t="s">
        <v>6</v>
      </c>
      <c r="DM157" t="s">
        <v>6</v>
      </c>
      <c r="DN157">
        <v>0</v>
      </c>
      <c r="DO157">
        <v>0</v>
      </c>
      <c r="DP157">
        <v>1</v>
      </c>
      <c r="DQ157">
        <v>1</v>
      </c>
      <c r="DU157">
        <v>1010</v>
      </c>
      <c r="DV157" t="s">
        <v>104</v>
      </c>
      <c r="DW157" t="s">
        <v>104</v>
      </c>
      <c r="DX157">
        <v>100</v>
      </c>
      <c r="EE157">
        <v>32653292</v>
      </c>
      <c r="EF157">
        <v>21</v>
      </c>
      <c r="EG157" t="s">
        <v>106</v>
      </c>
      <c r="EH157">
        <v>0</v>
      </c>
      <c r="EI157" t="s">
        <v>6</v>
      </c>
      <c r="EJ157">
        <v>2</v>
      </c>
      <c r="EK157">
        <v>500002</v>
      </c>
      <c r="EL157" t="s">
        <v>107</v>
      </c>
      <c r="EM157" t="s">
        <v>108</v>
      </c>
      <c r="EO157" t="s">
        <v>6</v>
      </c>
      <c r="EQ157">
        <v>0</v>
      </c>
      <c r="ER157">
        <v>66</v>
      </c>
      <c r="ES157">
        <v>66</v>
      </c>
      <c r="ET157">
        <v>0</v>
      </c>
      <c r="EU157">
        <v>0</v>
      </c>
      <c r="EV157">
        <v>0</v>
      </c>
      <c r="EW157">
        <v>0</v>
      </c>
      <c r="EX157">
        <v>0</v>
      </c>
      <c r="FQ157">
        <v>0</v>
      </c>
      <c r="FR157">
        <f t="shared" si="202"/>
        <v>0</v>
      </c>
      <c r="FS157">
        <v>0</v>
      </c>
      <c r="FX157">
        <v>0</v>
      </c>
      <c r="FY157">
        <v>0</v>
      </c>
      <c r="GA157" t="s">
        <v>6</v>
      </c>
      <c r="GD157">
        <v>0</v>
      </c>
      <c r="GF157">
        <v>-949315932</v>
      </c>
      <c r="GG157">
        <v>2</v>
      </c>
      <c r="GH157">
        <v>1</v>
      </c>
      <c r="GI157">
        <v>4</v>
      </c>
      <c r="GJ157">
        <v>0</v>
      </c>
      <c r="GK157">
        <f>ROUND(R157*(S12)/100,0)</f>
        <v>0</v>
      </c>
      <c r="GL157">
        <f t="shared" si="203"/>
        <v>0</v>
      </c>
      <c r="GM157">
        <f t="shared" si="204"/>
        <v>0</v>
      </c>
      <c r="GN157">
        <f t="shared" si="205"/>
        <v>0</v>
      </c>
      <c r="GO157">
        <f t="shared" si="206"/>
        <v>0</v>
      </c>
      <c r="GP157">
        <f t="shared" si="207"/>
        <v>0</v>
      </c>
      <c r="GR157">
        <v>0</v>
      </c>
      <c r="GS157">
        <v>3</v>
      </c>
      <c r="GT157">
        <v>0</v>
      </c>
      <c r="GU157" t="s">
        <v>6</v>
      </c>
      <c r="GV157">
        <f t="shared" si="208"/>
        <v>0</v>
      </c>
      <c r="GW157">
        <v>1</v>
      </c>
      <c r="GX157">
        <f t="shared" si="209"/>
        <v>0</v>
      </c>
      <c r="HA157">
        <v>0</v>
      </c>
      <c r="HB157">
        <v>0</v>
      </c>
      <c r="IK157">
        <v>0</v>
      </c>
    </row>
    <row r="158" spans="1:255" x14ac:dyDescent="0.2">
      <c r="A158" s="2">
        <v>18</v>
      </c>
      <c r="B158" s="2">
        <v>1</v>
      </c>
      <c r="C158" s="2">
        <v>205</v>
      </c>
      <c r="D158" s="2"/>
      <c r="E158" s="2" t="s">
        <v>261</v>
      </c>
      <c r="F158" s="2" t="s">
        <v>262</v>
      </c>
      <c r="G158" s="2" t="s">
        <v>263</v>
      </c>
      <c r="H158" s="2" t="s">
        <v>264</v>
      </c>
      <c r="I158" s="2">
        <f>I148*J158</f>
        <v>0</v>
      </c>
      <c r="J158" s="2">
        <v>0</v>
      </c>
      <c r="K158" s="2"/>
      <c r="L158" s="2"/>
      <c r="M158" s="2"/>
      <c r="N158" s="2"/>
      <c r="O158" s="2">
        <f t="shared" si="177"/>
        <v>0</v>
      </c>
      <c r="P158" s="2">
        <f t="shared" si="178"/>
        <v>0</v>
      </c>
      <c r="Q158" s="2">
        <f t="shared" si="179"/>
        <v>0</v>
      </c>
      <c r="R158" s="2">
        <f t="shared" si="180"/>
        <v>0</v>
      </c>
      <c r="S158" s="2">
        <f t="shared" si="181"/>
        <v>0</v>
      </c>
      <c r="T158" s="2">
        <f t="shared" si="182"/>
        <v>0</v>
      </c>
      <c r="U158" s="2">
        <f t="shared" si="183"/>
        <v>0</v>
      </c>
      <c r="V158" s="2">
        <f t="shared" si="184"/>
        <v>0</v>
      </c>
      <c r="W158" s="2">
        <f t="shared" si="185"/>
        <v>0</v>
      </c>
      <c r="X158" s="2">
        <f t="shared" si="186"/>
        <v>0</v>
      </c>
      <c r="Y158" s="2">
        <f t="shared" si="187"/>
        <v>0</v>
      </c>
      <c r="Z158" s="2"/>
      <c r="AA158" s="2">
        <v>34645223</v>
      </c>
      <c r="AB158" s="2">
        <f t="shared" si="188"/>
        <v>75.400000000000006</v>
      </c>
      <c r="AC158" s="2">
        <f t="shared" si="176"/>
        <v>75.400000000000006</v>
      </c>
      <c r="AD158" s="2">
        <f t="shared" si="171"/>
        <v>0</v>
      </c>
      <c r="AE158" s="2">
        <f t="shared" si="172"/>
        <v>0</v>
      </c>
      <c r="AF158" s="2">
        <f t="shared" si="173"/>
        <v>0</v>
      </c>
      <c r="AG158" s="2">
        <f t="shared" si="189"/>
        <v>0</v>
      </c>
      <c r="AH158" s="2">
        <f t="shared" si="174"/>
        <v>0</v>
      </c>
      <c r="AI158" s="2">
        <f t="shared" si="175"/>
        <v>0</v>
      </c>
      <c r="AJ158" s="2">
        <f t="shared" si="190"/>
        <v>0</v>
      </c>
      <c r="AK158" s="2">
        <v>75.400000000000006</v>
      </c>
      <c r="AL158" s="2">
        <v>75.400000000000006</v>
      </c>
      <c r="AM158" s="2">
        <v>0</v>
      </c>
      <c r="AN158" s="2">
        <v>0</v>
      </c>
      <c r="AO158" s="2">
        <v>0</v>
      </c>
      <c r="AP158" s="2">
        <v>0</v>
      </c>
      <c r="AQ158" s="2">
        <v>0</v>
      </c>
      <c r="AR158" s="2">
        <v>0</v>
      </c>
      <c r="AS158" s="2">
        <v>0</v>
      </c>
      <c r="AT158" s="2">
        <v>0</v>
      </c>
      <c r="AU158" s="2">
        <v>0</v>
      </c>
      <c r="AV158" s="2">
        <v>1</v>
      </c>
      <c r="AW158" s="2">
        <v>1</v>
      </c>
      <c r="AX158" s="2"/>
      <c r="AY158" s="2"/>
      <c r="AZ158" s="2">
        <v>1</v>
      </c>
      <c r="BA158" s="2">
        <v>1</v>
      </c>
      <c r="BB158" s="2">
        <v>1</v>
      </c>
      <c r="BC158" s="2">
        <v>1</v>
      </c>
      <c r="BD158" s="2" t="s">
        <v>6</v>
      </c>
      <c r="BE158" s="2" t="s">
        <v>6</v>
      </c>
      <c r="BF158" s="2" t="s">
        <v>6</v>
      </c>
      <c r="BG158" s="2" t="s">
        <v>6</v>
      </c>
      <c r="BH158" s="2">
        <v>3</v>
      </c>
      <c r="BI158" s="2">
        <v>2</v>
      </c>
      <c r="BJ158" s="2" t="s">
        <v>265</v>
      </c>
      <c r="BK158" s="2"/>
      <c r="BL158" s="2"/>
      <c r="BM158" s="2">
        <v>500002</v>
      </c>
      <c r="BN158" s="2">
        <v>0</v>
      </c>
      <c r="BO158" s="2" t="s">
        <v>6</v>
      </c>
      <c r="BP158" s="2">
        <v>0</v>
      </c>
      <c r="BQ158" s="2">
        <v>21</v>
      </c>
      <c r="BR158" s="2">
        <v>0</v>
      </c>
      <c r="BS158" s="2">
        <v>1</v>
      </c>
      <c r="BT158" s="2">
        <v>1</v>
      </c>
      <c r="BU158" s="2">
        <v>1</v>
      </c>
      <c r="BV158" s="2">
        <v>1</v>
      </c>
      <c r="BW158" s="2">
        <v>1</v>
      </c>
      <c r="BX158" s="2">
        <v>1</v>
      </c>
      <c r="BY158" s="2" t="s">
        <v>6</v>
      </c>
      <c r="BZ158" s="2">
        <v>0</v>
      </c>
      <c r="CA158" s="2">
        <v>0</v>
      </c>
      <c r="CB158" s="2"/>
      <c r="CC158" s="2"/>
      <c r="CD158" s="2"/>
      <c r="CE158" s="2"/>
      <c r="CF158" s="2">
        <v>0</v>
      </c>
      <c r="CG158" s="2">
        <v>0</v>
      </c>
      <c r="CH158" s="2"/>
      <c r="CI158" s="2"/>
      <c r="CJ158" s="2"/>
      <c r="CK158" s="2"/>
      <c r="CL158" s="2"/>
      <c r="CM158" s="2">
        <v>0</v>
      </c>
      <c r="CN158" s="2" t="s">
        <v>6</v>
      </c>
      <c r="CO158" s="2">
        <v>0</v>
      </c>
      <c r="CP158" s="2">
        <f t="shared" si="191"/>
        <v>0</v>
      </c>
      <c r="CQ158" s="2">
        <f t="shared" si="192"/>
        <v>75.400000000000006</v>
      </c>
      <c r="CR158" s="2">
        <f t="shared" si="193"/>
        <v>0</v>
      </c>
      <c r="CS158" s="2">
        <f t="shared" si="194"/>
        <v>0</v>
      </c>
      <c r="CT158" s="2">
        <f t="shared" si="195"/>
        <v>0</v>
      </c>
      <c r="CU158" s="2">
        <f t="shared" si="196"/>
        <v>0</v>
      </c>
      <c r="CV158" s="2">
        <f t="shared" si="197"/>
        <v>0</v>
      </c>
      <c r="CW158" s="2">
        <f t="shared" si="198"/>
        <v>0</v>
      </c>
      <c r="CX158" s="2">
        <f t="shared" si="199"/>
        <v>0</v>
      </c>
      <c r="CY158" s="2">
        <f t="shared" si="200"/>
        <v>0</v>
      </c>
      <c r="CZ158" s="2">
        <f t="shared" si="201"/>
        <v>0</v>
      </c>
      <c r="DA158" s="2"/>
      <c r="DB158" s="2"/>
      <c r="DC158" s="2" t="s">
        <v>6</v>
      </c>
      <c r="DD158" s="2" t="s">
        <v>6</v>
      </c>
      <c r="DE158" s="2" t="s">
        <v>6</v>
      </c>
      <c r="DF158" s="2" t="s">
        <v>6</v>
      </c>
      <c r="DG158" s="2" t="s">
        <v>6</v>
      </c>
      <c r="DH158" s="2" t="s">
        <v>6</v>
      </c>
      <c r="DI158" s="2" t="s">
        <v>6</v>
      </c>
      <c r="DJ158" s="2" t="s">
        <v>6</v>
      </c>
      <c r="DK158" s="2" t="s">
        <v>6</v>
      </c>
      <c r="DL158" s="2" t="s">
        <v>6</v>
      </c>
      <c r="DM158" s="2" t="s">
        <v>6</v>
      </c>
      <c r="DN158" s="2">
        <v>0</v>
      </c>
      <c r="DO158" s="2">
        <v>0</v>
      </c>
      <c r="DP158" s="2">
        <v>1</v>
      </c>
      <c r="DQ158" s="2">
        <v>1</v>
      </c>
      <c r="DR158" s="2"/>
      <c r="DS158" s="2"/>
      <c r="DT158" s="2"/>
      <c r="DU158" s="2">
        <v>1010</v>
      </c>
      <c r="DV158" s="2" t="s">
        <v>264</v>
      </c>
      <c r="DW158" s="2" t="s">
        <v>264</v>
      </c>
      <c r="DX158" s="2">
        <v>1000</v>
      </c>
      <c r="DY158" s="2"/>
      <c r="DZ158" s="2"/>
      <c r="EA158" s="2"/>
      <c r="EB158" s="2"/>
      <c r="EC158" s="2"/>
      <c r="ED158" s="2"/>
      <c r="EE158" s="2">
        <v>32653292</v>
      </c>
      <c r="EF158" s="2">
        <v>21</v>
      </c>
      <c r="EG158" s="2" t="s">
        <v>106</v>
      </c>
      <c r="EH158" s="2">
        <v>0</v>
      </c>
      <c r="EI158" s="2" t="s">
        <v>6</v>
      </c>
      <c r="EJ158" s="2">
        <v>2</v>
      </c>
      <c r="EK158" s="2">
        <v>500002</v>
      </c>
      <c r="EL158" s="2" t="s">
        <v>107</v>
      </c>
      <c r="EM158" s="2" t="s">
        <v>108</v>
      </c>
      <c r="EN158" s="2"/>
      <c r="EO158" s="2" t="s">
        <v>6</v>
      </c>
      <c r="EP158" s="2"/>
      <c r="EQ158" s="2">
        <v>0</v>
      </c>
      <c r="ER158" s="2">
        <v>75.400000000000006</v>
      </c>
      <c r="ES158" s="2">
        <v>75.400000000000006</v>
      </c>
      <c r="ET158" s="2">
        <v>0</v>
      </c>
      <c r="EU158" s="2">
        <v>0</v>
      </c>
      <c r="EV158" s="2">
        <v>0</v>
      </c>
      <c r="EW158" s="2">
        <v>0</v>
      </c>
      <c r="EX158" s="2">
        <v>0</v>
      </c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>
        <v>0</v>
      </c>
      <c r="FR158" s="2">
        <f t="shared" si="202"/>
        <v>0</v>
      </c>
      <c r="FS158" s="2">
        <v>0</v>
      </c>
      <c r="FT158" s="2"/>
      <c r="FU158" s="2"/>
      <c r="FV158" s="2"/>
      <c r="FW158" s="2"/>
      <c r="FX158" s="2">
        <v>0</v>
      </c>
      <c r="FY158" s="2">
        <v>0</v>
      </c>
      <c r="FZ158" s="2"/>
      <c r="GA158" s="2" t="s">
        <v>6</v>
      </c>
      <c r="GB158" s="2"/>
      <c r="GC158" s="2"/>
      <c r="GD158" s="2">
        <v>0</v>
      </c>
      <c r="GE158" s="2"/>
      <c r="GF158" s="2">
        <v>-1851878588</v>
      </c>
      <c r="GG158" s="2">
        <v>2</v>
      </c>
      <c r="GH158" s="2">
        <v>1</v>
      </c>
      <c r="GI158" s="2">
        <v>-2</v>
      </c>
      <c r="GJ158" s="2">
        <v>0</v>
      </c>
      <c r="GK158" s="2">
        <f>ROUND(R158*(R12)/100,0)</f>
        <v>0</v>
      </c>
      <c r="GL158" s="2">
        <f t="shared" si="203"/>
        <v>0</v>
      </c>
      <c r="GM158" s="2">
        <f t="shared" si="204"/>
        <v>0</v>
      </c>
      <c r="GN158" s="2">
        <f t="shared" si="205"/>
        <v>0</v>
      </c>
      <c r="GO158" s="2">
        <f t="shared" si="206"/>
        <v>0</v>
      </c>
      <c r="GP158" s="2">
        <f t="shared" si="207"/>
        <v>0</v>
      </c>
      <c r="GQ158" s="2"/>
      <c r="GR158" s="2">
        <v>0</v>
      </c>
      <c r="GS158" s="2">
        <v>3</v>
      </c>
      <c r="GT158" s="2">
        <v>0</v>
      </c>
      <c r="GU158" s="2" t="s">
        <v>6</v>
      </c>
      <c r="GV158" s="2">
        <f t="shared" si="208"/>
        <v>0</v>
      </c>
      <c r="GW158" s="2">
        <v>1</v>
      </c>
      <c r="GX158" s="2">
        <f t="shared" si="209"/>
        <v>0</v>
      </c>
      <c r="GY158" s="2"/>
      <c r="GZ158" s="2"/>
      <c r="HA158" s="2">
        <v>0</v>
      </c>
      <c r="HB158" s="2">
        <v>0</v>
      </c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>
        <v>0</v>
      </c>
      <c r="IL158" s="2"/>
      <c r="IM158" s="2"/>
      <c r="IN158" s="2"/>
      <c r="IO158" s="2"/>
      <c r="IP158" s="2"/>
      <c r="IQ158" s="2"/>
      <c r="IR158" s="2"/>
      <c r="IS158" s="2"/>
      <c r="IT158" s="2"/>
      <c r="IU158" s="2"/>
    </row>
    <row r="159" spans="1:255" x14ac:dyDescent="0.2">
      <c r="A159">
        <v>18</v>
      </c>
      <c r="B159">
        <v>1</v>
      </c>
      <c r="C159">
        <v>215</v>
      </c>
      <c r="E159" t="s">
        <v>261</v>
      </c>
      <c r="F159" t="s">
        <v>262</v>
      </c>
      <c r="G159" t="s">
        <v>263</v>
      </c>
      <c r="H159" t="s">
        <v>264</v>
      </c>
      <c r="I159">
        <f>I149*J159</f>
        <v>0</v>
      </c>
      <c r="J159">
        <v>0</v>
      </c>
      <c r="O159">
        <f t="shared" si="177"/>
        <v>0</v>
      </c>
      <c r="P159">
        <f t="shared" si="178"/>
        <v>0</v>
      </c>
      <c r="Q159">
        <f t="shared" si="179"/>
        <v>0</v>
      </c>
      <c r="R159">
        <f t="shared" si="180"/>
        <v>0</v>
      </c>
      <c r="S159">
        <f t="shared" si="181"/>
        <v>0</v>
      </c>
      <c r="T159">
        <f t="shared" si="182"/>
        <v>0</v>
      </c>
      <c r="U159">
        <f t="shared" si="183"/>
        <v>0</v>
      </c>
      <c r="V159">
        <f t="shared" si="184"/>
        <v>0</v>
      </c>
      <c r="W159">
        <f t="shared" si="185"/>
        <v>0</v>
      </c>
      <c r="X159">
        <f t="shared" si="186"/>
        <v>0</v>
      </c>
      <c r="Y159">
        <f t="shared" si="187"/>
        <v>0</v>
      </c>
      <c r="AA159">
        <v>34645224</v>
      </c>
      <c r="AB159">
        <f t="shared" si="188"/>
        <v>75.400000000000006</v>
      </c>
      <c r="AC159">
        <f t="shared" si="176"/>
        <v>75.400000000000006</v>
      </c>
      <c r="AD159">
        <f t="shared" si="171"/>
        <v>0</v>
      </c>
      <c r="AE159">
        <f t="shared" si="172"/>
        <v>0</v>
      </c>
      <c r="AF159">
        <f t="shared" si="173"/>
        <v>0</v>
      </c>
      <c r="AG159">
        <f t="shared" si="189"/>
        <v>0</v>
      </c>
      <c r="AH159">
        <f t="shared" si="174"/>
        <v>0</v>
      </c>
      <c r="AI159">
        <f t="shared" si="175"/>
        <v>0</v>
      </c>
      <c r="AJ159">
        <f t="shared" si="190"/>
        <v>0</v>
      </c>
      <c r="AK159">
        <v>75.400000000000006</v>
      </c>
      <c r="AL159">
        <v>75.400000000000006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U159">
        <v>0</v>
      </c>
      <c r="AV159">
        <v>1</v>
      </c>
      <c r="AW159">
        <v>1</v>
      </c>
      <c r="AZ159">
        <v>1</v>
      </c>
      <c r="BA159">
        <v>1</v>
      </c>
      <c r="BB159">
        <v>1</v>
      </c>
      <c r="BC159">
        <v>7.5</v>
      </c>
      <c r="BD159" t="s">
        <v>6</v>
      </c>
      <c r="BE159" t="s">
        <v>6</v>
      </c>
      <c r="BF159" t="s">
        <v>6</v>
      </c>
      <c r="BG159" t="s">
        <v>6</v>
      </c>
      <c r="BH159">
        <v>3</v>
      </c>
      <c r="BI159">
        <v>2</v>
      </c>
      <c r="BJ159" t="s">
        <v>265</v>
      </c>
      <c r="BM159">
        <v>500002</v>
      </c>
      <c r="BN159">
        <v>0</v>
      </c>
      <c r="BO159" t="s">
        <v>6</v>
      </c>
      <c r="BP159">
        <v>0</v>
      </c>
      <c r="BQ159">
        <v>21</v>
      </c>
      <c r="BR159">
        <v>0</v>
      </c>
      <c r="BS159">
        <v>1</v>
      </c>
      <c r="BT159">
        <v>1</v>
      </c>
      <c r="BU159">
        <v>1</v>
      </c>
      <c r="BV159">
        <v>1</v>
      </c>
      <c r="BW159">
        <v>1</v>
      </c>
      <c r="BX159">
        <v>1</v>
      </c>
      <c r="BY159" t="s">
        <v>6</v>
      </c>
      <c r="BZ159">
        <v>0</v>
      </c>
      <c r="CA159">
        <v>0</v>
      </c>
      <c r="CF159">
        <v>0</v>
      </c>
      <c r="CG159">
        <v>0</v>
      </c>
      <c r="CM159">
        <v>0</v>
      </c>
      <c r="CN159" t="s">
        <v>6</v>
      </c>
      <c r="CO159">
        <v>0</v>
      </c>
      <c r="CP159">
        <f t="shared" si="191"/>
        <v>0</v>
      </c>
      <c r="CQ159">
        <f t="shared" si="192"/>
        <v>565.5</v>
      </c>
      <c r="CR159">
        <f t="shared" si="193"/>
        <v>0</v>
      </c>
      <c r="CS159">
        <f t="shared" si="194"/>
        <v>0</v>
      </c>
      <c r="CT159">
        <f t="shared" si="195"/>
        <v>0</v>
      </c>
      <c r="CU159">
        <f t="shared" si="196"/>
        <v>0</v>
      </c>
      <c r="CV159">
        <f t="shared" si="197"/>
        <v>0</v>
      </c>
      <c r="CW159">
        <f t="shared" si="198"/>
        <v>0</v>
      </c>
      <c r="CX159">
        <f t="shared" si="199"/>
        <v>0</v>
      </c>
      <c r="CY159">
        <f t="shared" si="200"/>
        <v>0</v>
      </c>
      <c r="CZ159">
        <f t="shared" si="201"/>
        <v>0</v>
      </c>
      <c r="DC159" t="s">
        <v>6</v>
      </c>
      <c r="DD159" t="s">
        <v>6</v>
      </c>
      <c r="DE159" t="s">
        <v>6</v>
      </c>
      <c r="DF159" t="s">
        <v>6</v>
      </c>
      <c r="DG159" t="s">
        <v>6</v>
      </c>
      <c r="DH159" t="s">
        <v>6</v>
      </c>
      <c r="DI159" t="s">
        <v>6</v>
      </c>
      <c r="DJ159" t="s">
        <v>6</v>
      </c>
      <c r="DK159" t="s">
        <v>6</v>
      </c>
      <c r="DL159" t="s">
        <v>6</v>
      </c>
      <c r="DM159" t="s">
        <v>6</v>
      </c>
      <c r="DN159">
        <v>0</v>
      </c>
      <c r="DO159">
        <v>0</v>
      </c>
      <c r="DP159">
        <v>1</v>
      </c>
      <c r="DQ159">
        <v>1</v>
      </c>
      <c r="DU159">
        <v>1010</v>
      </c>
      <c r="DV159" t="s">
        <v>264</v>
      </c>
      <c r="DW159" t="s">
        <v>264</v>
      </c>
      <c r="DX159">
        <v>1000</v>
      </c>
      <c r="EE159">
        <v>32653292</v>
      </c>
      <c r="EF159">
        <v>21</v>
      </c>
      <c r="EG159" t="s">
        <v>106</v>
      </c>
      <c r="EH159">
        <v>0</v>
      </c>
      <c r="EI159" t="s">
        <v>6</v>
      </c>
      <c r="EJ159">
        <v>2</v>
      </c>
      <c r="EK159">
        <v>500002</v>
      </c>
      <c r="EL159" t="s">
        <v>107</v>
      </c>
      <c r="EM159" t="s">
        <v>108</v>
      </c>
      <c r="EO159" t="s">
        <v>6</v>
      </c>
      <c r="EQ159">
        <v>0</v>
      </c>
      <c r="ER159">
        <v>75.400000000000006</v>
      </c>
      <c r="ES159">
        <v>75.400000000000006</v>
      </c>
      <c r="ET159">
        <v>0</v>
      </c>
      <c r="EU159">
        <v>0</v>
      </c>
      <c r="EV159">
        <v>0</v>
      </c>
      <c r="EW159">
        <v>0</v>
      </c>
      <c r="EX159">
        <v>0</v>
      </c>
      <c r="FQ159">
        <v>0</v>
      </c>
      <c r="FR159">
        <f t="shared" si="202"/>
        <v>0</v>
      </c>
      <c r="FS159">
        <v>0</v>
      </c>
      <c r="FX159">
        <v>0</v>
      </c>
      <c r="FY159">
        <v>0</v>
      </c>
      <c r="GA159" t="s">
        <v>6</v>
      </c>
      <c r="GD159">
        <v>0</v>
      </c>
      <c r="GF159">
        <v>-1851878588</v>
      </c>
      <c r="GG159">
        <v>2</v>
      </c>
      <c r="GH159">
        <v>1</v>
      </c>
      <c r="GI159">
        <v>4</v>
      </c>
      <c r="GJ159">
        <v>0</v>
      </c>
      <c r="GK159">
        <f>ROUND(R159*(S12)/100,0)</f>
        <v>0</v>
      </c>
      <c r="GL159">
        <f t="shared" si="203"/>
        <v>0</v>
      </c>
      <c r="GM159">
        <f t="shared" si="204"/>
        <v>0</v>
      </c>
      <c r="GN159">
        <f t="shared" si="205"/>
        <v>0</v>
      </c>
      <c r="GO159">
        <f t="shared" si="206"/>
        <v>0</v>
      </c>
      <c r="GP159">
        <f t="shared" si="207"/>
        <v>0</v>
      </c>
      <c r="GR159">
        <v>0</v>
      </c>
      <c r="GS159">
        <v>3</v>
      </c>
      <c r="GT159">
        <v>0</v>
      </c>
      <c r="GU159" t="s">
        <v>6</v>
      </c>
      <c r="GV159">
        <f t="shared" si="208"/>
        <v>0</v>
      </c>
      <c r="GW159">
        <v>1</v>
      </c>
      <c r="GX159">
        <f t="shared" si="209"/>
        <v>0</v>
      </c>
      <c r="HA159">
        <v>0</v>
      </c>
      <c r="HB159">
        <v>0</v>
      </c>
      <c r="IK159">
        <v>0</v>
      </c>
    </row>
    <row r="160" spans="1:255" x14ac:dyDescent="0.2">
      <c r="A160" s="2">
        <v>18</v>
      </c>
      <c r="B160" s="2">
        <v>1</v>
      </c>
      <c r="C160" s="2">
        <v>206</v>
      </c>
      <c r="D160" s="2"/>
      <c r="E160" s="2" t="s">
        <v>266</v>
      </c>
      <c r="F160" s="2" t="s">
        <v>267</v>
      </c>
      <c r="G160" s="2" t="s">
        <v>268</v>
      </c>
      <c r="H160" s="2" t="s">
        <v>269</v>
      </c>
      <c r="I160" s="2">
        <f>I148*J160</f>
        <v>0</v>
      </c>
      <c r="J160" s="2">
        <v>0</v>
      </c>
      <c r="K160" s="2"/>
      <c r="L160" s="2"/>
      <c r="M160" s="2"/>
      <c r="N160" s="2"/>
      <c r="O160" s="2">
        <f t="shared" si="177"/>
        <v>0</v>
      </c>
      <c r="P160" s="2">
        <f t="shared" si="178"/>
        <v>0</v>
      </c>
      <c r="Q160" s="2">
        <f t="shared" si="179"/>
        <v>0</v>
      </c>
      <c r="R160" s="2">
        <f t="shared" si="180"/>
        <v>0</v>
      </c>
      <c r="S160" s="2">
        <f t="shared" si="181"/>
        <v>0</v>
      </c>
      <c r="T160" s="2">
        <f t="shared" si="182"/>
        <v>0</v>
      </c>
      <c r="U160" s="2">
        <f t="shared" si="183"/>
        <v>0</v>
      </c>
      <c r="V160" s="2">
        <f t="shared" si="184"/>
        <v>0</v>
      </c>
      <c r="W160" s="2">
        <f t="shared" si="185"/>
        <v>0</v>
      </c>
      <c r="X160" s="2">
        <f t="shared" si="186"/>
        <v>0</v>
      </c>
      <c r="Y160" s="2">
        <f t="shared" si="187"/>
        <v>0</v>
      </c>
      <c r="Z160" s="2"/>
      <c r="AA160" s="2">
        <v>34645223</v>
      </c>
      <c r="AB160" s="2">
        <f t="shared" si="188"/>
        <v>1</v>
      </c>
      <c r="AC160" s="2">
        <f t="shared" si="176"/>
        <v>1</v>
      </c>
      <c r="AD160" s="2">
        <f t="shared" si="171"/>
        <v>0</v>
      </c>
      <c r="AE160" s="2">
        <f t="shared" si="172"/>
        <v>0</v>
      </c>
      <c r="AF160" s="2">
        <f t="shared" si="173"/>
        <v>0</v>
      </c>
      <c r="AG160" s="2">
        <f t="shared" si="189"/>
        <v>0</v>
      </c>
      <c r="AH160" s="2">
        <f t="shared" si="174"/>
        <v>0</v>
      </c>
      <c r="AI160" s="2">
        <f t="shared" si="175"/>
        <v>0</v>
      </c>
      <c r="AJ160" s="2">
        <f t="shared" si="190"/>
        <v>0</v>
      </c>
      <c r="AK160" s="2">
        <v>1</v>
      </c>
      <c r="AL160" s="2">
        <v>1</v>
      </c>
      <c r="AM160" s="2">
        <v>0</v>
      </c>
      <c r="AN160" s="2">
        <v>0</v>
      </c>
      <c r="AO160" s="2">
        <v>0</v>
      </c>
      <c r="AP160" s="2">
        <v>0</v>
      </c>
      <c r="AQ160" s="2">
        <v>0</v>
      </c>
      <c r="AR160" s="2">
        <v>0</v>
      </c>
      <c r="AS160" s="2">
        <v>0</v>
      </c>
      <c r="AT160" s="2">
        <v>106</v>
      </c>
      <c r="AU160" s="2">
        <v>65</v>
      </c>
      <c r="AV160" s="2">
        <v>1</v>
      </c>
      <c r="AW160" s="2">
        <v>1</v>
      </c>
      <c r="AX160" s="2"/>
      <c r="AY160" s="2"/>
      <c r="AZ160" s="2">
        <v>1</v>
      </c>
      <c r="BA160" s="2">
        <v>1</v>
      </c>
      <c r="BB160" s="2">
        <v>1</v>
      </c>
      <c r="BC160" s="2">
        <v>1</v>
      </c>
      <c r="BD160" s="2" t="s">
        <v>6</v>
      </c>
      <c r="BE160" s="2" t="s">
        <v>6</v>
      </c>
      <c r="BF160" s="2" t="s">
        <v>6</v>
      </c>
      <c r="BG160" s="2" t="s">
        <v>6</v>
      </c>
      <c r="BH160" s="2">
        <v>3</v>
      </c>
      <c r="BI160" s="2">
        <v>1</v>
      </c>
      <c r="BJ160" s="2" t="s">
        <v>6</v>
      </c>
      <c r="BK160" s="2"/>
      <c r="BL160" s="2"/>
      <c r="BM160" s="2">
        <v>0</v>
      </c>
      <c r="BN160" s="2">
        <v>0</v>
      </c>
      <c r="BO160" s="2" t="s">
        <v>6</v>
      </c>
      <c r="BP160" s="2">
        <v>0</v>
      </c>
      <c r="BQ160" s="2">
        <v>20</v>
      </c>
      <c r="BR160" s="2">
        <v>0</v>
      </c>
      <c r="BS160" s="2">
        <v>1</v>
      </c>
      <c r="BT160" s="2">
        <v>1</v>
      </c>
      <c r="BU160" s="2">
        <v>1</v>
      </c>
      <c r="BV160" s="2">
        <v>1</v>
      </c>
      <c r="BW160" s="2">
        <v>1</v>
      </c>
      <c r="BX160" s="2">
        <v>1</v>
      </c>
      <c r="BY160" s="2" t="s">
        <v>6</v>
      </c>
      <c r="BZ160" s="2">
        <v>106</v>
      </c>
      <c r="CA160" s="2">
        <v>65</v>
      </c>
      <c r="CB160" s="2"/>
      <c r="CC160" s="2"/>
      <c r="CD160" s="2"/>
      <c r="CE160" s="2"/>
      <c r="CF160" s="2">
        <v>0</v>
      </c>
      <c r="CG160" s="2">
        <v>0</v>
      </c>
      <c r="CH160" s="2"/>
      <c r="CI160" s="2"/>
      <c r="CJ160" s="2"/>
      <c r="CK160" s="2"/>
      <c r="CL160" s="2"/>
      <c r="CM160" s="2">
        <v>0</v>
      </c>
      <c r="CN160" s="2" t="s">
        <v>6</v>
      </c>
      <c r="CO160" s="2">
        <v>0</v>
      </c>
      <c r="CP160" s="2">
        <f t="shared" si="191"/>
        <v>0</v>
      </c>
      <c r="CQ160" s="2">
        <f t="shared" si="192"/>
        <v>1</v>
      </c>
      <c r="CR160" s="2">
        <f t="shared" si="193"/>
        <v>0</v>
      </c>
      <c r="CS160" s="2">
        <f t="shared" si="194"/>
        <v>0</v>
      </c>
      <c r="CT160" s="2">
        <f t="shared" si="195"/>
        <v>0</v>
      </c>
      <c r="CU160" s="2">
        <f t="shared" si="196"/>
        <v>0</v>
      </c>
      <c r="CV160" s="2">
        <f t="shared" si="197"/>
        <v>0</v>
      </c>
      <c r="CW160" s="2">
        <f t="shared" si="198"/>
        <v>0</v>
      </c>
      <c r="CX160" s="2">
        <f t="shared" si="199"/>
        <v>0</v>
      </c>
      <c r="CY160" s="2">
        <f t="shared" si="200"/>
        <v>0</v>
      </c>
      <c r="CZ160" s="2">
        <f t="shared" si="201"/>
        <v>0</v>
      </c>
      <c r="DA160" s="2"/>
      <c r="DB160" s="2"/>
      <c r="DC160" s="2" t="s">
        <v>6</v>
      </c>
      <c r="DD160" s="2" t="s">
        <v>6</v>
      </c>
      <c r="DE160" s="2" t="s">
        <v>6</v>
      </c>
      <c r="DF160" s="2" t="s">
        <v>6</v>
      </c>
      <c r="DG160" s="2" t="s">
        <v>6</v>
      </c>
      <c r="DH160" s="2" t="s">
        <v>6</v>
      </c>
      <c r="DI160" s="2" t="s">
        <v>6</v>
      </c>
      <c r="DJ160" s="2" t="s">
        <v>6</v>
      </c>
      <c r="DK160" s="2" t="s">
        <v>6</v>
      </c>
      <c r="DL160" s="2" t="s">
        <v>6</v>
      </c>
      <c r="DM160" s="2" t="s">
        <v>6</v>
      </c>
      <c r="DN160" s="2">
        <v>0</v>
      </c>
      <c r="DO160" s="2">
        <v>0</v>
      </c>
      <c r="DP160" s="2">
        <v>1</v>
      </c>
      <c r="DQ160" s="2">
        <v>1</v>
      </c>
      <c r="DR160" s="2"/>
      <c r="DS160" s="2"/>
      <c r="DT160" s="2"/>
      <c r="DU160" s="2">
        <v>1013</v>
      </c>
      <c r="DV160" s="2" t="s">
        <v>269</v>
      </c>
      <c r="DW160" s="2" t="s">
        <v>269</v>
      </c>
      <c r="DX160" s="2">
        <v>1</v>
      </c>
      <c r="DY160" s="2"/>
      <c r="DZ160" s="2"/>
      <c r="EA160" s="2"/>
      <c r="EB160" s="2"/>
      <c r="EC160" s="2"/>
      <c r="ED160" s="2"/>
      <c r="EE160" s="2">
        <v>32653299</v>
      </c>
      <c r="EF160" s="2">
        <v>20</v>
      </c>
      <c r="EG160" s="2" t="s">
        <v>60</v>
      </c>
      <c r="EH160" s="2">
        <v>0</v>
      </c>
      <c r="EI160" s="2" t="s">
        <v>6</v>
      </c>
      <c r="EJ160" s="2">
        <v>1</v>
      </c>
      <c r="EK160" s="2">
        <v>0</v>
      </c>
      <c r="EL160" s="2" t="s">
        <v>85</v>
      </c>
      <c r="EM160" s="2" t="s">
        <v>86</v>
      </c>
      <c r="EN160" s="2"/>
      <c r="EO160" s="2" t="s">
        <v>6</v>
      </c>
      <c r="EP160" s="2"/>
      <c r="EQ160" s="2">
        <v>0</v>
      </c>
      <c r="ER160" s="2">
        <v>1</v>
      </c>
      <c r="ES160" s="2">
        <v>1</v>
      </c>
      <c r="ET160" s="2">
        <v>0</v>
      </c>
      <c r="EU160" s="2">
        <v>0</v>
      </c>
      <c r="EV160" s="2">
        <v>0</v>
      </c>
      <c r="EW160" s="2">
        <v>0</v>
      </c>
      <c r="EX160" s="2">
        <v>0</v>
      </c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>
        <v>0</v>
      </c>
      <c r="FR160" s="2">
        <f t="shared" si="202"/>
        <v>0</v>
      </c>
      <c r="FS160" s="2">
        <v>0</v>
      </c>
      <c r="FT160" s="2"/>
      <c r="FU160" s="2"/>
      <c r="FV160" s="2"/>
      <c r="FW160" s="2"/>
      <c r="FX160" s="2">
        <v>106</v>
      </c>
      <c r="FY160" s="2">
        <v>65</v>
      </c>
      <c r="FZ160" s="2"/>
      <c r="GA160" s="2" t="s">
        <v>6</v>
      </c>
      <c r="GB160" s="2"/>
      <c r="GC160" s="2"/>
      <c r="GD160" s="2">
        <v>0</v>
      </c>
      <c r="GE160" s="2"/>
      <c r="GF160" s="2">
        <v>-1731369543</v>
      </c>
      <c r="GG160" s="2">
        <v>2</v>
      </c>
      <c r="GH160" s="2">
        <v>1</v>
      </c>
      <c r="GI160" s="2">
        <v>-2</v>
      </c>
      <c r="GJ160" s="2">
        <v>0</v>
      </c>
      <c r="GK160" s="2">
        <f>ROUND(R160*(R12)/100,0)</f>
        <v>0</v>
      </c>
      <c r="GL160" s="2">
        <f t="shared" si="203"/>
        <v>0</v>
      </c>
      <c r="GM160" s="2">
        <f t="shared" si="204"/>
        <v>0</v>
      </c>
      <c r="GN160" s="2">
        <f t="shared" si="205"/>
        <v>0</v>
      </c>
      <c r="GO160" s="2">
        <f t="shared" si="206"/>
        <v>0</v>
      </c>
      <c r="GP160" s="2">
        <f t="shared" si="207"/>
        <v>0</v>
      </c>
      <c r="GQ160" s="2"/>
      <c r="GR160" s="2">
        <v>0</v>
      </c>
      <c r="GS160" s="2">
        <v>3</v>
      </c>
      <c r="GT160" s="2">
        <v>0</v>
      </c>
      <c r="GU160" s="2" t="s">
        <v>6</v>
      </c>
      <c r="GV160" s="2">
        <f t="shared" si="208"/>
        <v>0</v>
      </c>
      <c r="GW160" s="2">
        <v>1</v>
      </c>
      <c r="GX160" s="2">
        <f t="shared" si="209"/>
        <v>0</v>
      </c>
      <c r="GY160" s="2"/>
      <c r="GZ160" s="2"/>
      <c r="HA160" s="2">
        <v>0</v>
      </c>
      <c r="HB160" s="2">
        <v>0</v>
      </c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>
        <v>0</v>
      </c>
      <c r="IL160" s="2"/>
      <c r="IM160" s="2"/>
      <c r="IN160" s="2"/>
      <c r="IO160" s="2"/>
      <c r="IP160" s="2"/>
      <c r="IQ160" s="2"/>
      <c r="IR160" s="2"/>
      <c r="IS160" s="2"/>
      <c r="IT160" s="2"/>
      <c r="IU160" s="2"/>
    </row>
    <row r="161" spans="1:255" x14ac:dyDescent="0.2">
      <c r="A161">
        <v>18</v>
      </c>
      <c r="B161">
        <v>1</v>
      </c>
      <c r="C161">
        <v>216</v>
      </c>
      <c r="E161" t="s">
        <v>266</v>
      </c>
      <c r="F161" t="s">
        <v>267</v>
      </c>
      <c r="G161" t="s">
        <v>268</v>
      </c>
      <c r="H161" t="s">
        <v>269</v>
      </c>
      <c r="I161">
        <f>I149*J161</f>
        <v>0</v>
      </c>
      <c r="J161">
        <v>0</v>
      </c>
      <c r="O161">
        <f t="shared" si="177"/>
        <v>0</v>
      </c>
      <c r="P161">
        <f t="shared" si="178"/>
        <v>0</v>
      </c>
      <c r="Q161">
        <f t="shared" si="179"/>
        <v>0</v>
      </c>
      <c r="R161">
        <f t="shared" si="180"/>
        <v>0</v>
      </c>
      <c r="S161">
        <f t="shared" si="181"/>
        <v>0</v>
      </c>
      <c r="T161">
        <f t="shared" si="182"/>
        <v>0</v>
      </c>
      <c r="U161">
        <f t="shared" si="183"/>
        <v>0</v>
      </c>
      <c r="V161">
        <f t="shared" si="184"/>
        <v>0</v>
      </c>
      <c r="W161">
        <f t="shared" si="185"/>
        <v>0</v>
      </c>
      <c r="X161">
        <f t="shared" si="186"/>
        <v>0</v>
      </c>
      <c r="Y161">
        <f t="shared" si="187"/>
        <v>0</v>
      </c>
      <c r="AA161">
        <v>34645224</v>
      </c>
      <c r="AB161">
        <f t="shared" si="188"/>
        <v>1</v>
      </c>
      <c r="AC161">
        <f t="shared" si="176"/>
        <v>1</v>
      </c>
      <c r="AD161">
        <f t="shared" si="171"/>
        <v>0</v>
      </c>
      <c r="AE161">
        <f t="shared" si="172"/>
        <v>0</v>
      </c>
      <c r="AF161">
        <f t="shared" si="173"/>
        <v>0</v>
      </c>
      <c r="AG161">
        <f t="shared" si="189"/>
        <v>0</v>
      </c>
      <c r="AH161">
        <f t="shared" si="174"/>
        <v>0</v>
      </c>
      <c r="AI161">
        <f t="shared" si="175"/>
        <v>0</v>
      </c>
      <c r="AJ161">
        <f t="shared" si="190"/>
        <v>0</v>
      </c>
      <c r="AK161">
        <v>1</v>
      </c>
      <c r="AL161">
        <v>1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90</v>
      </c>
      <c r="AU161">
        <v>52</v>
      </c>
      <c r="AV161">
        <v>1</v>
      </c>
      <c r="AW161">
        <v>1</v>
      </c>
      <c r="AZ161">
        <v>1</v>
      </c>
      <c r="BA161">
        <v>1</v>
      </c>
      <c r="BB161">
        <v>1</v>
      </c>
      <c r="BC161">
        <v>7.5</v>
      </c>
      <c r="BD161" t="s">
        <v>6</v>
      </c>
      <c r="BE161" t="s">
        <v>6</v>
      </c>
      <c r="BF161" t="s">
        <v>6</v>
      </c>
      <c r="BG161" t="s">
        <v>6</v>
      </c>
      <c r="BH161">
        <v>3</v>
      </c>
      <c r="BI161">
        <v>1</v>
      </c>
      <c r="BJ161" t="s">
        <v>6</v>
      </c>
      <c r="BM161">
        <v>0</v>
      </c>
      <c r="BN161">
        <v>0</v>
      </c>
      <c r="BO161" t="s">
        <v>6</v>
      </c>
      <c r="BP161">
        <v>0</v>
      </c>
      <c r="BQ161">
        <v>20</v>
      </c>
      <c r="BR161">
        <v>0</v>
      </c>
      <c r="BS161">
        <v>1</v>
      </c>
      <c r="BT161">
        <v>1</v>
      </c>
      <c r="BU161">
        <v>1</v>
      </c>
      <c r="BV161">
        <v>1</v>
      </c>
      <c r="BW161">
        <v>1</v>
      </c>
      <c r="BX161">
        <v>1</v>
      </c>
      <c r="BY161" t="s">
        <v>6</v>
      </c>
      <c r="BZ161">
        <v>106</v>
      </c>
      <c r="CA161">
        <v>65</v>
      </c>
      <c r="CF161">
        <v>0</v>
      </c>
      <c r="CG161">
        <v>0</v>
      </c>
      <c r="CM161">
        <v>0</v>
      </c>
      <c r="CN161" t="s">
        <v>6</v>
      </c>
      <c r="CO161">
        <v>0</v>
      </c>
      <c r="CP161">
        <f t="shared" si="191"/>
        <v>0</v>
      </c>
      <c r="CQ161">
        <f t="shared" si="192"/>
        <v>7.5</v>
      </c>
      <c r="CR161">
        <f t="shared" si="193"/>
        <v>0</v>
      </c>
      <c r="CS161">
        <f t="shared" si="194"/>
        <v>0</v>
      </c>
      <c r="CT161">
        <f t="shared" si="195"/>
        <v>0</v>
      </c>
      <c r="CU161">
        <f t="shared" si="196"/>
        <v>0</v>
      </c>
      <c r="CV161">
        <f t="shared" si="197"/>
        <v>0</v>
      </c>
      <c r="CW161">
        <f t="shared" si="198"/>
        <v>0</v>
      </c>
      <c r="CX161">
        <f t="shared" si="199"/>
        <v>0</v>
      </c>
      <c r="CY161">
        <f t="shared" si="200"/>
        <v>0</v>
      </c>
      <c r="CZ161">
        <f t="shared" si="201"/>
        <v>0</v>
      </c>
      <c r="DC161" t="s">
        <v>6</v>
      </c>
      <c r="DD161" t="s">
        <v>6</v>
      </c>
      <c r="DE161" t="s">
        <v>6</v>
      </c>
      <c r="DF161" t="s">
        <v>6</v>
      </c>
      <c r="DG161" t="s">
        <v>6</v>
      </c>
      <c r="DH161" t="s">
        <v>6</v>
      </c>
      <c r="DI161" t="s">
        <v>6</v>
      </c>
      <c r="DJ161" t="s">
        <v>6</v>
      </c>
      <c r="DK161" t="s">
        <v>6</v>
      </c>
      <c r="DL161" t="s">
        <v>6</v>
      </c>
      <c r="DM161" t="s">
        <v>6</v>
      </c>
      <c r="DN161">
        <v>0</v>
      </c>
      <c r="DO161">
        <v>0</v>
      </c>
      <c r="DP161">
        <v>1</v>
      </c>
      <c r="DQ161">
        <v>1</v>
      </c>
      <c r="DU161">
        <v>1013</v>
      </c>
      <c r="DV161" t="s">
        <v>269</v>
      </c>
      <c r="DW161" t="s">
        <v>269</v>
      </c>
      <c r="DX161">
        <v>1</v>
      </c>
      <c r="EE161">
        <v>32653299</v>
      </c>
      <c r="EF161">
        <v>20</v>
      </c>
      <c r="EG161" t="s">
        <v>60</v>
      </c>
      <c r="EH161">
        <v>0</v>
      </c>
      <c r="EI161" t="s">
        <v>6</v>
      </c>
      <c r="EJ161">
        <v>1</v>
      </c>
      <c r="EK161">
        <v>0</v>
      </c>
      <c r="EL161" t="s">
        <v>85</v>
      </c>
      <c r="EM161" t="s">
        <v>86</v>
      </c>
      <c r="EO161" t="s">
        <v>6</v>
      </c>
      <c r="EQ161">
        <v>0</v>
      </c>
      <c r="ER161">
        <v>1</v>
      </c>
      <c r="ES161">
        <v>1</v>
      </c>
      <c r="ET161">
        <v>0</v>
      </c>
      <c r="EU161">
        <v>0</v>
      </c>
      <c r="EV161">
        <v>0</v>
      </c>
      <c r="EW161">
        <v>0</v>
      </c>
      <c r="EX161">
        <v>0</v>
      </c>
      <c r="FQ161">
        <v>0</v>
      </c>
      <c r="FR161">
        <f t="shared" si="202"/>
        <v>0</v>
      </c>
      <c r="FS161">
        <v>0</v>
      </c>
      <c r="FV161" t="s">
        <v>22</v>
      </c>
      <c r="FW161" t="s">
        <v>23</v>
      </c>
      <c r="FX161">
        <v>106</v>
      </c>
      <c r="FY161">
        <v>65</v>
      </c>
      <c r="GA161" t="s">
        <v>6</v>
      </c>
      <c r="GD161">
        <v>0</v>
      </c>
      <c r="GF161">
        <v>-1731369543</v>
      </c>
      <c r="GG161">
        <v>2</v>
      </c>
      <c r="GH161">
        <v>1</v>
      </c>
      <c r="GI161">
        <v>4</v>
      </c>
      <c r="GJ161">
        <v>0</v>
      </c>
      <c r="GK161">
        <f>ROUND(R161*(S12)/100,0)</f>
        <v>0</v>
      </c>
      <c r="GL161">
        <f t="shared" si="203"/>
        <v>0</v>
      </c>
      <c r="GM161">
        <f t="shared" si="204"/>
        <v>0</v>
      </c>
      <c r="GN161">
        <f t="shared" si="205"/>
        <v>0</v>
      </c>
      <c r="GO161">
        <f t="shared" si="206"/>
        <v>0</v>
      </c>
      <c r="GP161">
        <f t="shared" si="207"/>
        <v>0</v>
      </c>
      <c r="GR161">
        <v>0</v>
      </c>
      <c r="GS161">
        <v>3</v>
      </c>
      <c r="GT161">
        <v>0</v>
      </c>
      <c r="GU161" t="s">
        <v>6</v>
      </c>
      <c r="GV161">
        <f t="shared" si="208"/>
        <v>0</v>
      </c>
      <c r="GW161">
        <v>1</v>
      </c>
      <c r="GX161">
        <f t="shared" si="209"/>
        <v>0</v>
      </c>
      <c r="HA161">
        <v>0</v>
      </c>
      <c r="HB161">
        <v>0</v>
      </c>
      <c r="IK161">
        <v>0</v>
      </c>
    </row>
    <row r="162" spans="1:255" x14ac:dyDescent="0.2">
      <c r="A162" s="2">
        <v>17</v>
      </c>
      <c r="B162" s="2">
        <v>1</v>
      </c>
      <c r="C162" s="2">
        <f>ROW(SmtRes!A228)</f>
        <v>228</v>
      </c>
      <c r="D162" s="2">
        <f>ROW(EtalonRes!A213)</f>
        <v>213</v>
      </c>
      <c r="E162" s="2" t="s">
        <v>270</v>
      </c>
      <c r="F162" s="2" t="s">
        <v>271</v>
      </c>
      <c r="G162" s="2" t="s">
        <v>272</v>
      </c>
      <c r="H162" s="2" t="s">
        <v>31</v>
      </c>
      <c r="I162" s="2">
        <v>0</v>
      </c>
      <c r="J162" s="2">
        <v>0</v>
      </c>
      <c r="K162" s="2"/>
      <c r="L162" s="2"/>
      <c r="M162" s="2"/>
      <c r="N162" s="2"/>
      <c r="O162" s="2">
        <f t="shared" si="177"/>
        <v>0</v>
      </c>
      <c r="P162" s="2">
        <f t="shared" si="178"/>
        <v>0</v>
      </c>
      <c r="Q162" s="2">
        <f t="shared" si="179"/>
        <v>0</v>
      </c>
      <c r="R162" s="2">
        <f t="shared" si="180"/>
        <v>0</v>
      </c>
      <c r="S162" s="2">
        <f t="shared" si="181"/>
        <v>0</v>
      </c>
      <c r="T162" s="2">
        <f t="shared" si="182"/>
        <v>0</v>
      </c>
      <c r="U162" s="2">
        <f t="shared" si="183"/>
        <v>0</v>
      </c>
      <c r="V162" s="2">
        <f t="shared" si="184"/>
        <v>0</v>
      </c>
      <c r="W162" s="2">
        <f t="shared" si="185"/>
        <v>0</v>
      </c>
      <c r="X162" s="2">
        <f t="shared" si="186"/>
        <v>0</v>
      </c>
      <c r="Y162" s="2">
        <f t="shared" si="187"/>
        <v>0</v>
      </c>
      <c r="Z162" s="2"/>
      <c r="AA162" s="2">
        <v>34645223</v>
      </c>
      <c r="AB162" s="2">
        <f t="shared" si="188"/>
        <v>184.7</v>
      </c>
      <c r="AC162" s="2">
        <f>ROUND((ES162+(SUM(SmtRes!BC217:'SmtRes'!BC228)+SUM(EtalonRes!AL203:'EtalonRes'!AL213))),2)</f>
        <v>0</v>
      </c>
      <c r="AD162" s="2">
        <f>ROUND(((((ET162*1.2))-((EU162*1.2)))+AE162),2)</f>
        <v>148.57</v>
      </c>
      <c r="AE162" s="2">
        <f>ROUND(((EU162*1.2)),2)</f>
        <v>18.899999999999999</v>
      </c>
      <c r="AF162" s="2">
        <f>ROUND(((EV162*1.2)),2)</f>
        <v>36.130000000000003</v>
      </c>
      <c r="AG162" s="2">
        <f t="shared" si="189"/>
        <v>0</v>
      </c>
      <c r="AH162" s="2">
        <f>((EW162*1.2))</f>
        <v>3.9839999999999995</v>
      </c>
      <c r="AI162" s="2">
        <f>((EX162*1.2)+(SUM(SmtRes!BH217:'SmtRes'!BH228)+SUM(EtalonRes!AQ203:'EtalonRes'!AQ213)))</f>
        <v>1.54</v>
      </c>
      <c r="AJ162" s="2">
        <f t="shared" si="190"/>
        <v>0</v>
      </c>
      <c r="AK162" s="2">
        <v>161.12</v>
      </c>
      <c r="AL162" s="2">
        <v>7.2</v>
      </c>
      <c r="AM162" s="2">
        <v>123.81</v>
      </c>
      <c r="AN162" s="2">
        <v>15.75</v>
      </c>
      <c r="AO162" s="2">
        <v>30.11</v>
      </c>
      <c r="AP162" s="2">
        <v>0</v>
      </c>
      <c r="AQ162" s="2">
        <v>3.32</v>
      </c>
      <c r="AR162" s="2">
        <v>1.54</v>
      </c>
      <c r="AS162" s="2">
        <v>0</v>
      </c>
      <c r="AT162" s="2">
        <v>105</v>
      </c>
      <c r="AU162" s="2">
        <v>60</v>
      </c>
      <c r="AV162" s="2">
        <v>1</v>
      </c>
      <c r="AW162" s="2">
        <v>1</v>
      </c>
      <c r="AX162" s="2"/>
      <c r="AY162" s="2"/>
      <c r="AZ162" s="2">
        <v>1</v>
      </c>
      <c r="BA162" s="2">
        <v>1</v>
      </c>
      <c r="BB162" s="2">
        <v>1</v>
      </c>
      <c r="BC162" s="2">
        <v>1</v>
      </c>
      <c r="BD162" s="2" t="s">
        <v>6</v>
      </c>
      <c r="BE162" s="2" t="s">
        <v>6</v>
      </c>
      <c r="BF162" s="2" t="s">
        <v>6</v>
      </c>
      <c r="BG162" s="2" t="s">
        <v>6</v>
      </c>
      <c r="BH162" s="2">
        <v>0</v>
      </c>
      <c r="BI162" s="2">
        <v>1</v>
      </c>
      <c r="BJ162" s="2" t="s">
        <v>273</v>
      </c>
      <c r="BK162" s="2"/>
      <c r="BL162" s="2"/>
      <c r="BM162" s="2">
        <v>33001</v>
      </c>
      <c r="BN162" s="2">
        <v>0</v>
      </c>
      <c r="BO162" s="2" t="s">
        <v>6</v>
      </c>
      <c r="BP162" s="2">
        <v>0</v>
      </c>
      <c r="BQ162" s="2">
        <v>1</v>
      </c>
      <c r="BR162" s="2">
        <v>0</v>
      </c>
      <c r="BS162" s="2">
        <v>1</v>
      </c>
      <c r="BT162" s="2">
        <v>1</v>
      </c>
      <c r="BU162" s="2">
        <v>1</v>
      </c>
      <c r="BV162" s="2">
        <v>1</v>
      </c>
      <c r="BW162" s="2">
        <v>1</v>
      </c>
      <c r="BX162" s="2">
        <v>1</v>
      </c>
      <c r="BY162" s="2" t="s">
        <v>6</v>
      </c>
      <c r="BZ162" s="2">
        <v>105</v>
      </c>
      <c r="CA162" s="2">
        <v>60</v>
      </c>
      <c r="CB162" s="2"/>
      <c r="CC162" s="2"/>
      <c r="CD162" s="2"/>
      <c r="CE162" s="2"/>
      <c r="CF162" s="2">
        <v>0</v>
      </c>
      <c r="CG162" s="2">
        <v>0</v>
      </c>
      <c r="CH162" s="2"/>
      <c r="CI162" s="2"/>
      <c r="CJ162" s="2"/>
      <c r="CK162" s="2"/>
      <c r="CL162" s="2"/>
      <c r="CM162" s="2">
        <v>0</v>
      </c>
      <c r="CN162" s="2" t="s">
        <v>499</v>
      </c>
      <c r="CO162" s="2">
        <v>0</v>
      </c>
      <c r="CP162" s="2">
        <f t="shared" si="191"/>
        <v>0</v>
      </c>
      <c r="CQ162" s="2">
        <f t="shared" si="192"/>
        <v>0</v>
      </c>
      <c r="CR162" s="2">
        <f t="shared" si="193"/>
        <v>148.57</v>
      </c>
      <c r="CS162" s="2">
        <f t="shared" si="194"/>
        <v>18.899999999999999</v>
      </c>
      <c r="CT162" s="2">
        <f t="shared" si="195"/>
        <v>36.130000000000003</v>
      </c>
      <c r="CU162" s="2">
        <f t="shared" si="196"/>
        <v>0</v>
      </c>
      <c r="CV162" s="2">
        <f t="shared" si="197"/>
        <v>3.9839999999999995</v>
      </c>
      <c r="CW162" s="2">
        <f t="shared" si="198"/>
        <v>1.54</v>
      </c>
      <c r="CX162" s="2">
        <f t="shared" si="199"/>
        <v>0</v>
      </c>
      <c r="CY162" s="2">
        <f t="shared" si="200"/>
        <v>0</v>
      </c>
      <c r="CZ162" s="2">
        <f t="shared" si="201"/>
        <v>0</v>
      </c>
      <c r="DA162" s="2"/>
      <c r="DB162" s="2"/>
      <c r="DC162" s="2" t="s">
        <v>6</v>
      </c>
      <c r="DD162" s="2" t="s">
        <v>6</v>
      </c>
      <c r="DE162" s="2" t="s">
        <v>53</v>
      </c>
      <c r="DF162" s="2" t="s">
        <v>53</v>
      </c>
      <c r="DG162" s="2" t="s">
        <v>53</v>
      </c>
      <c r="DH162" s="2" t="s">
        <v>6</v>
      </c>
      <c r="DI162" s="2" t="s">
        <v>53</v>
      </c>
      <c r="DJ162" s="2" t="s">
        <v>53</v>
      </c>
      <c r="DK162" s="2" t="s">
        <v>6</v>
      </c>
      <c r="DL162" s="2" t="s">
        <v>6</v>
      </c>
      <c r="DM162" s="2" t="s">
        <v>6</v>
      </c>
      <c r="DN162" s="2">
        <v>0</v>
      </c>
      <c r="DO162" s="2">
        <v>0</v>
      </c>
      <c r="DP162" s="2">
        <v>1</v>
      </c>
      <c r="DQ162" s="2">
        <v>1</v>
      </c>
      <c r="DR162" s="2"/>
      <c r="DS162" s="2"/>
      <c r="DT162" s="2"/>
      <c r="DU162" s="2">
        <v>1013</v>
      </c>
      <c r="DV162" s="2" t="s">
        <v>31</v>
      </c>
      <c r="DW162" s="2" t="s">
        <v>31</v>
      </c>
      <c r="DX162" s="2">
        <v>1</v>
      </c>
      <c r="DY162" s="2"/>
      <c r="DZ162" s="2"/>
      <c r="EA162" s="2"/>
      <c r="EB162" s="2"/>
      <c r="EC162" s="2"/>
      <c r="ED162" s="2"/>
      <c r="EE162" s="2">
        <v>32653413</v>
      </c>
      <c r="EF162" s="2">
        <v>1</v>
      </c>
      <c r="EG162" s="2" t="s">
        <v>19</v>
      </c>
      <c r="EH162" s="2">
        <v>0</v>
      </c>
      <c r="EI162" s="2" t="s">
        <v>6</v>
      </c>
      <c r="EJ162" s="2">
        <v>1</v>
      </c>
      <c r="EK162" s="2">
        <v>33001</v>
      </c>
      <c r="EL162" s="2" t="s">
        <v>20</v>
      </c>
      <c r="EM162" s="2" t="s">
        <v>21</v>
      </c>
      <c r="EN162" s="2"/>
      <c r="EO162" s="2" t="s">
        <v>54</v>
      </c>
      <c r="EP162" s="2"/>
      <c r="EQ162" s="2">
        <v>0</v>
      </c>
      <c r="ER162" s="2">
        <v>161.12</v>
      </c>
      <c r="ES162" s="2">
        <v>7.2</v>
      </c>
      <c r="ET162" s="2">
        <v>123.81</v>
      </c>
      <c r="EU162" s="2">
        <v>15.75</v>
      </c>
      <c r="EV162" s="2">
        <v>30.11</v>
      </c>
      <c r="EW162" s="2">
        <v>3.32</v>
      </c>
      <c r="EX162" s="2">
        <v>1.54</v>
      </c>
      <c r="EY162" s="2">
        <v>1</v>
      </c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>
        <v>0</v>
      </c>
      <c r="FR162" s="2">
        <f t="shared" si="202"/>
        <v>0</v>
      </c>
      <c r="FS162" s="2">
        <v>0</v>
      </c>
      <c r="FT162" s="2"/>
      <c r="FU162" s="2"/>
      <c r="FV162" s="2"/>
      <c r="FW162" s="2"/>
      <c r="FX162" s="2">
        <v>105</v>
      </c>
      <c r="FY162" s="2">
        <v>60</v>
      </c>
      <c r="FZ162" s="2"/>
      <c r="GA162" s="2" t="s">
        <v>6</v>
      </c>
      <c r="GB162" s="2"/>
      <c r="GC162" s="2"/>
      <c r="GD162" s="2">
        <v>0</v>
      </c>
      <c r="GE162" s="2"/>
      <c r="GF162" s="2">
        <v>2106991201</v>
      </c>
      <c r="GG162" s="2">
        <v>2</v>
      </c>
      <c r="GH162" s="2">
        <v>1</v>
      </c>
      <c r="GI162" s="2">
        <v>-2</v>
      </c>
      <c r="GJ162" s="2">
        <v>0</v>
      </c>
      <c r="GK162" s="2">
        <f>ROUND(R162*(R12)/100,0)</f>
        <v>0</v>
      </c>
      <c r="GL162" s="2">
        <f t="shared" si="203"/>
        <v>0</v>
      </c>
      <c r="GM162" s="2">
        <f t="shared" si="204"/>
        <v>0</v>
      </c>
      <c r="GN162" s="2">
        <f t="shared" si="205"/>
        <v>0</v>
      </c>
      <c r="GO162" s="2">
        <f t="shared" si="206"/>
        <v>0</v>
      </c>
      <c r="GP162" s="2">
        <f t="shared" si="207"/>
        <v>0</v>
      </c>
      <c r="GQ162" s="2"/>
      <c r="GR162" s="2">
        <v>0</v>
      </c>
      <c r="GS162" s="2">
        <v>3</v>
      </c>
      <c r="GT162" s="2">
        <v>0</v>
      </c>
      <c r="GU162" s="2" t="s">
        <v>6</v>
      </c>
      <c r="GV162" s="2">
        <f t="shared" si="208"/>
        <v>0</v>
      </c>
      <c r="GW162" s="2">
        <v>1</v>
      </c>
      <c r="GX162" s="2">
        <f t="shared" si="209"/>
        <v>0</v>
      </c>
      <c r="GY162" s="2"/>
      <c r="GZ162" s="2"/>
      <c r="HA162" s="2">
        <v>0</v>
      </c>
      <c r="HB162" s="2">
        <v>0</v>
      </c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>
        <v>0</v>
      </c>
      <c r="IL162" s="2"/>
      <c r="IM162" s="2"/>
      <c r="IN162" s="2"/>
      <c r="IO162" s="2"/>
      <c r="IP162" s="2"/>
      <c r="IQ162" s="2"/>
      <c r="IR162" s="2"/>
      <c r="IS162" s="2"/>
      <c r="IT162" s="2"/>
      <c r="IU162" s="2"/>
    </row>
    <row r="163" spans="1:255" x14ac:dyDescent="0.2">
      <c r="A163">
        <v>17</v>
      </c>
      <c r="B163">
        <v>1</v>
      </c>
      <c r="C163">
        <f>ROW(SmtRes!A240)</f>
        <v>240</v>
      </c>
      <c r="D163">
        <f>ROW(EtalonRes!A224)</f>
        <v>224</v>
      </c>
      <c r="E163" t="s">
        <v>270</v>
      </c>
      <c r="F163" t="s">
        <v>271</v>
      </c>
      <c r="G163" t="s">
        <v>272</v>
      </c>
      <c r="H163" t="s">
        <v>31</v>
      </c>
      <c r="I163">
        <v>0</v>
      </c>
      <c r="J163">
        <v>0</v>
      </c>
      <c r="O163">
        <f t="shared" si="177"/>
        <v>0</v>
      </c>
      <c r="P163">
        <f t="shared" si="178"/>
        <v>0</v>
      </c>
      <c r="Q163">
        <f t="shared" si="179"/>
        <v>0</v>
      </c>
      <c r="R163">
        <f t="shared" si="180"/>
        <v>0</v>
      </c>
      <c r="S163">
        <f t="shared" si="181"/>
        <v>0</v>
      </c>
      <c r="T163">
        <f t="shared" si="182"/>
        <v>0</v>
      </c>
      <c r="U163">
        <f t="shared" si="183"/>
        <v>0</v>
      </c>
      <c r="V163">
        <f t="shared" si="184"/>
        <v>0</v>
      </c>
      <c r="W163">
        <f t="shared" si="185"/>
        <v>0</v>
      </c>
      <c r="X163">
        <f t="shared" si="186"/>
        <v>0</v>
      </c>
      <c r="Y163">
        <f t="shared" si="187"/>
        <v>0</v>
      </c>
      <c r="AA163">
        <v>34645224</v>
      </c>
      <c r="AB163">
        <f t="shared" si="188"/>
        <v>184.7</v>
      </c>
      <c r="AC163">
        <f>ROUND((ES163+(SUM(SmtRes!BC229:'SmtRes'!BC240)+SUM(EtalonRes!AL214:'EtalonRes'!AL224))),2)</f>
        <v>0</v>
      </c>
      <c r="AD163">
        <f>ROUND(((((ET163*1.2))-((EU163*1.2)))+AE163),2)</f>
        <v>148.57</v>
      </c>
      <c r="AE163">
        <f>ROUND(((EU163*1.2)),2)</f>
        <v>18.899999999999999</v>
      </c>
      <c r="AF163">
        <f>ROUND(((EV163*1.2)),2)</f>
        <v>36.130000000000003</v>
      </c>
      <c r="AG163">
        <f t="shared" si="189"/>
        <v>0</v>
      </c>
      <c r="AH163">
        <f>((EW163*1.2))</f>
        <v>3.9839999999999995</v>
      </c>
      <c r="AI163">
        <f>((EX163*1.2)+(SUM(SmtRes!BH229:'SmtRes'!BH240)+SUM(EtalonRes!AQ214:'EtalonRes'!AQ224)))</f>
        <v>1.54</v>
      </c>
      <c r="AJ163">
        <f t="shared" si="190"/>
        <v>0</v>
      </c>
      <c r="AK163">
        <v>161.12</v>
      </c>
      <c r="AL163">
        <v>7.2</v>
      </c>
      <c r="AM163">
        <v>123.81</v>
      </c>
      <c r="AN163">
        <v>15.75</v>
      </c>
      <c r="AO163">
        <v>30.11</v>
      </c>
      <c r="AP163">
        <v>0</v>
      </c>
      <c r="AQ163">
        <v>3.32</v>
      </c>
      <c r="AR163">
        <v>1.54</v>
      </c>
      <c r="AS163">
        <v>0</v>
      </c>
      <c r="AT163">
        <v>89</v>
      </c>
      <c r="AU163">
        <v>48</v>
      </c>
      <c r="AV163">
        <v>1</v>
      </c>
      <c r="AW163">
        <v>1</v>
      </c>
      <c r="AZ163">
        <v>1</v>
      </c>
      <c r="BA163">
        <v>18.3</v>
      </c>
      <c r="BB163">
        <v>12.5</v>
      </c>
      <c r="BC163">
        <v>7.5</v>
      </c>
      <c r="BD163" t="s">
        <v>6</v>
      </c>
      <c r="BE163" t="s">
        <v>6</v>
      </c>
      <c r="BF163" t="s">
        <v>6</v>
      </c>
      <c r="BG163" t="s">
        <v>6</v>
      </c>
      <c r="BH163">
        <v>0</v>
      </c>
      <c r="BI163">
        <v>1</v>
      </c>
      <c r="BJ163" t="s">
        <v>273</v>
      </c>
      <c r="BM163">
        <v>33001</v>
      </c>
      <c r="BN163">
        <v>0</v>
      </c>
      <c r="BO163" t="s">
        <v>6</v>
      </c>
      <c r="BP163">
        <v>0</v>
      </c>
      <c r="BQ163">
        <v>1</v>
      </c>
      <c r="BR163">
        <v>0</v>
      </c>
      <c r="BS163">
        <v>18.3</v>
      </c>
      <c r="BT163">
        <v>1</v>
      </c>
      <c r="BU163">
        <v>1</v>
      </c>
      <c r="BV163">
        <v>1</v>
      </c>
      <c r="BW163">
        <v>1</v>
      </c>
      <c r="BX163">
        <v>1</v>
      </c>
      <c r="BY163" t="s">
        <v>6</v>
      </c>
      <c r="BZ163">
        <v>105</v>
      </c>
      <c r="CA163">
        <v>60</v>
      </c>
      <c r="CF163">
        <v>0</v>
      </c>
      <c r="CG163">
        <v>0</v>
      </c>
      <c r="CM163">
        <v>0</v>
      </c>
      <c r="CN163" t="s">
        <v>499</v>
      </c>
      <c r="CO163">
        <v>0</v>
      </c>
      <c r="CP163">
        <f t="shared" si="191"/>
        <v>0</v>
      </c>
      <c r="CQ163">
        <f t="shared" si="192"/>
        <v>0</v>
      </c>
      <c r="CR163">
        <f t="shared" si="193"/>
        <v>1857.125</v>
      </c>
      <c r="CS163">
        <f t="shared" si="194"/>
        <v>345.87</v>
      </c>
      <c r="CT163">
        <f t="shared" si="195"/>
        <v>661.17900000000009</v>
      </c>
      <c r="CU163">
        <f t="shared" si="196"/>
        <v>0</v>
      </c>
      <c r="CV163">
        <f t="shared" si="197"/>
        <v>3.9839999999999995</v>
      </c>
      <c r="CW163">
        <f t="shared" si="198"/>
        <v>1.54</v>
      </c>
      <c r="CX163">
        <f t="shared" si="199"/>
        <v>0</v>
      </c>
      <c r="CY163">
        <f t="shared" si="200"/>
        <v>0</v>
      </c>
      <c r="CZ163">
        <f t="shared" si="201"/>
        <v>0</v>
      </c>
      <c r="DC163" t="s">
        <v>6</v>
      </c>
      <c r="DD163" t="s">
        <v>6</v>
      </c>
      <c r="DE163" t="s">
        <v>53</v>
      </c>
      <c r="DF163" t="s">
        <v>53</v>
      </c>
      <c r="DG163" t="s">
        <v>53</v>
      </c>
      <c r="DH163" t="s">
        <v>6</v>
      </c>
      <c r="DI163" t="s">
        <v>53</v>
      </c>
      <c r="DJ163" t="s">
        <v>53</v>
      </c>
      <c r="DK163" t="s">
        <v>6</v>
      </c>
      <c r="DL163" t="s">
        <v>6</v>
      </c>
      <c r="DM163" t="s">
        <v>6</v>
      </c>
      <c r="DN163">
        <v>0</v>
      </c>
      <c r="DO163">
        <v>0</v>
      </c>
      <c r="DP163">
        <v>1</v>
      </c>
      <c r="DQ163">
        <v>1</v>
      </c>
      <c r="DU163">
        <v>1013</v>
      </c>
      <c r="DV163" t="s">
        <v>31</v>
      </c>
      <c r="DW163" t="s">
        <v>31</v>
      </c>
      <c r="DX163">
        <v>1</v>
      </c>
      <c r="EE163">
        <v>32653413</v>
      </c>
      <c r="EF163">
        <v>1</v>
      </c>
      <c r="EG163" t="s">
        <v>19</v>
      </c>
      <c r="EH163">
        <v>0</v>
      </c>
      <c r="EI163" t="s">
        <v>6</v>
      </c>
      <c r="EJ163">
        <v>1</v>
      </c>
      <c r="EK163">
        <v>33001</v>
      </c>
      <c r="EL163" t="s">
        <v>20</v>
      </c>
      <c r="EM163" t="s">
        <v>21</v>
      </c>
      <c r="EO163" t="s">
        <v>54</v>
      </c>
      <c r="EQ163">
        <v>0</v>
      </c>
      <c r="ER163">
        <v>161.12</v>
      </c>
      <c r="ES163">
        <v>7.2</v>
      </c>
      <c r="ET163">
        <v>123.81</v>
      </c>
      <c r="EU163">
        <v>15.75</v>
      </c>
      <c r="EV163">
        <v>30.11</v>
      </c>
      <c r="EW163">
        <v>3.32</v>
      </c>
      <c r="EX163">
        <v>1.54</v>
      </c>
      <c r="EY163">
        <v>1</v>
      </c>
      <c r="FQ163">
        <v>0</v>
      </c>
      <c r="FR163">
        <f t="shared" si="202"/>
        <v>0</v>
      </c>
      <c r="FS163">
        <v>0</v>
      </c>
      <c r="FV163" t="s">
        <v>22</v>
      </c>
      <c r="FW163" t="s">
        <v>23</v>
      </c>
      <c r="FX163">
        <v>105</v>
      </c>
      <c r="FY163">
        <v>60</v>
      </c>
      <c r="GA163" t="s">
        <v>6</v>
      </c>
      <c r="GD163">
        <v>0</v>
      </c>
      <c r="GF163">
        <v>2106991201</v>
      </c>
      <c r="GG163">
        <v>2</v>
      </c>
      <c r="GH163">
        <v>1</v>
      </c>
      <c r="GI163">
        <v>4</v>
      </c>
      <c r="GJ163">
        <v>0</v>
      </c>
      <c r="GK163">
        <f>ROUND(R163*(S12)/100,0)</f>
        <v>0</v>
      </c>
      <c r="GL163">
        <f t="shared" si="203"/>
        <v>0</v>
      </c>
      <c r="GM163">
        <f t="shared" si="204"/>
        <v>0</v>
      </c>
      <c r="GN163">
        <f t="shared" si="205"/>
        <v>0</v>
      </c>
      <c r="GO163">
        <f t="shared" si="206"/>
        <v>0</v>
      </c>
      <c r="GP163">
        <f t="shared" si="207"/>
        <v>0</v>
      </c>
      <c r="GR163">
        <v>0</v>
      </c>
      <c r="GS163">
        <v>3</v>
      </c>
      <c r="GT163">
        <v>0</v>
      </c>
      <c r="GU163" t="s">
        <v>6</v>
      </c>
      <c r="GV163">
        <f t="shared" si="208"/>
        <v>0</v>
      </c>
      <c r="GW163">
        <v>18.3</v>
      </c>
      <c r="GX163">
        <f t="shared" si="209"/>
        <v>0</v>
      </c>
      <c r="HA163">
        <v>0</v>
      </c>
      <c r="HB163">
        <v>0</v>
      </c>
      <c r="IK163">
        <v>0</v>
      </c>
    </row>
    <row r="164" spans="1:255" x14ac:dyDescent="0.2">
      <c r="A164" s="2">
        <v>18</v>
      </c>
      <c r="B164" s="2">
        <v>1</v>
      </c>
      <c r="C164" s="2">
        <v>228</v>
      </c>
      <c r="D164" s="2"/>
      <c r="E164" s="2" t="s">
        <v>274</v>
      </c>
      <c r="F164" s="2" t="s">
        <v>153</v>
      </c>
      <c r="G164" s="2" t="s">
        <v>217</v>
      </c>
      <c r="H164" s="2" t="s">
        <v>79</v>
      </c>
      <c r="I164" s="2">
        <f>I162*J164</f>
        <v>0</v>
      </c>
      <c r="J164" s="2">
        <v>6</v>
      </c>
      <c r="K164" s="2"/>
      <c r="L164" s="2"/>
      <c r="M164" s="2"/>
      <c r="N164" s="2"/>
      <c r="O164" s="2">
        <f t="shared" si="177"/>
        <v>0</v>
      </c>
      <c r="P164" s="2">
        <f t="shared" si="178"/>
        <v>0</v>
      </c>
      <c r="Q164" s="2">
        <f t="shared" si="179"/>
        <v>0</v>
      </c>
      <c r="R164" s="2">
        <f t="shared" si="180"/>
        <v>0</v>
      </c>
      <c r="S164" s="2">
        <f t="shared" si="181"/>
        <v>0</v>
      </c>
      <c r="T164" s="2">
        <f t="shared" si="182"/>
        <v>0</v>
      </c>
      <c r="U164" s="2">
        <f t="shared" si="183"/>
        <v>0</v>
      </c>
      <c r="V164" s="2">
        <f t="shared" si="184"/>
        <v>0</v>
      </c>
      <c r="W164" s="2">
        <f t="shared" si="185"/>
        <v>0</v>
      </c>
      <c r="X164" s="2">
        <f t="shared" si="186"/>
        <v>0</v>
      </c>
      <c r="Y164" s="2">
        <f t="shared" si="187"/>
        <v>0</v>
      </c>
      <c r="Z164" s="2"/>
      <c r="AA164" s="2">
        <v>34645223</v>
      </c>
      <c r="AB164" s="2">
        <f t="shared" si="188"/>
        <v>14.99</v>
      </c>
      <c r="AC164" s="2">
        <f t="shared" ref="AC164:AC179" si="210">ROUND((ES164),2)</f>
        <v>14.99</v>
      </c>
      <c r="AD164" s="2">
        <f t="shared" ref="AD164:AD191" si="211">ROUND((((ET164)-(EU164))+AE164),2)</f>
        <v>0</v>
      </c>
      <c r="AE164" s="2">
        <f t="shared" ref="AE164:AE191" si="212">ROUND((EU164),2)</f>
        <v>0</v>
      </c>
      <c r="AF164" s="2">
        <f t="shared" ref="AF164:AF191" si="213">ROUND((EV164),2)</f>
        <v>0</v>
      </c>
      <c r="AG164" s="2">
        <f t="shared" si="189"/>
        <v>0</v>
      </c>
      <c r="AH164" s="2">
        <f t="shared" ref="AH164:AH191" si="214">(EW164)</f>
        <v>0</v>
      </c>
      <c r="AI164" s="2">
        <f t="shared" ref="AI164:AI191" si="215">(EX164)</f>
        <v>0</v>
      </c>
      <c r="AJ164" s="2">
        <f t="shared" si="190"/>
        <v>0</v>
      </c>
      <c r="AK164" s="2">
        <v>14.99</v>
      </c>
      <c r="AL164" s="2">
        <v>14.99</v>
      </c>
      <c r="AM164" s="2">
        <v>0</v>
      </c>
      <c r="AN164" s="2">
        <v>0</v>
      </c>
      <c r="AO164" s="2">
        <v>0</v>
      </c>
      <c r="AP164" s="2">
        <v>0</v>
      </c>
      <c r="AQ164" s="2">
        <v>0</v>
      </c>
      <c r="AR164" s="2">
        <v>0</v>
      </c>
      <c r="AS164" s="2">
        <v>0</v>
      </c>
      <c r="AT164" s="2">
        <v>106</v>
      </c>
      <c r="AU164" s="2">
        <v>65</v>
      </c>
      <c r="AV164" s="2">
        <v>1</v>
      </c>
      <c r="AW164" s="2">
        <v>1</v>
      </c>
      <c r="AX164" s="2"/>
      <c r="AY164" s="2"/>
      <c r="AZ164" s="2">
        <v>1</v>
      </c>
      <c r="BA164" s="2">
        <v>1</v>
      </c>
      <c r="BB164" s="2">
        <v>1</v>
      </c>
      <c r="BC164" s="2">
        <v>1</v>
      </c>
      <c r="BD164" s="2" t="s">
        <v>6</v>
      </c>
      <c r="BE164" s="2" t="s">
        <v>6</v>
      </c>
      <c r="BF164" s="2" t="s">
        <v>6</v>
      </c>
      <c r="BG164" s="2" t="s">
        <v>6</v>
      </c>
      <c r="BH164" s="2">
        <v>3</v>
      </c>
      <c r="BI164" s="2">
        <v>1</v>
      </c>
      <c r="BJ164" s="2" t="s">
        <v>6</v>
      </c>
      <c r="BK164" s="2"/>
      <c r="BL164" s="2"/>
      <c r="BM164" s="2">
        <v>0</v>
      </c>
      <c r="BN164" s="2">
        <v>0</v>
      </c>
      <c r="BO164" s="2" t="s">
        <v>6</v>
      </c>
      <c r="BP164" s="2">
        <v>0</v>
      </c>
      <c r="BQ164" s="2">
        <v>20</v>
      </c>
      <c r="BR164" s="2">
        <v>0</v>
      </c>
      <c r="BS164" s="2">
        <v>1</v>
      </c>
      <c r="BT164" s="2">
        <v>1</v>
      </c>
      <c r="BU164" s="2">
        <v>1</v>
      </c>
      <c r="BV164" s="2">
        <v>1</v>
      </c>
      <c r="BW164" s="2">
        <v>1</v>
      </c>
      <c r="BX164" s="2">
        <v>1</v>
      </c>
      <c r="BY164" s="2" t="s">
        <v>6</v>
      </c>
      <c r="BZ164" s="2">
        <v>106</v>
      </c>
      <c r="CA164" s="2">
        <v>65</v>
      </c>
      <c r="CB164" s="2"/>
      <c r="CC164" s="2"/>
      <c r="CD164" s="2"/>
      <c r="CE164" s="2"/>
      <c r="CF164" s="2">
        <v>0</v>
      </c>
      <c r="CG164" s="2">
        <v>0</v>
      </c>
      <c r="CH164" s="2"/>
      <c r="CI164" s="2"/>
      <c r="CJ164" s="2"/>
      <c r="CK164" s="2"/>
      <c r="CL164" s="2"/>
      <c r="CM164" s="2">
        <v>0</v>
      </c>
      <c r="CN164" s="2" t="s">
        <v>6</v>
      </c>
      <c r="CO164" s="2">
        <v>0</v>
      </c>
      <c r="CP164" s="2">
        <f t="shared" si="191"/>
        <v>0</v>
      </c>
      <c r="CQ164" s="2">
        <f t="shared" si="192"/>
        <v>14.99</v>
      </c>
      <c r="CR164" s="2">
        <f t="shared" si="193"/>
        <v>0</v>
      </c>
      <c r="CS164" s="2">
        <f t="shared" si="194"/>
        <v>0</v>
      </c>
      <c r="CT164" s="2">
        <f t="shared" si="195"/>
        <v>0</v>
      </c>
      <c r="CU164" s="2">
        <f t="shared" si="196"/>
        <v>0</v>
      </c>
      <c r="CV164" s="2">
        <f t="shared" si="197"/>
        <v>0</v>
      </c>
      <c r="CW164" s="2">
        <f t="shared" si="198"/>
        <v>0</v>
      </c>
      <c r="CX164" s="2">
        <f t="shared" si="199"/>
        <v>0</v>
      </c>
      <c r="CY164" s="2">
        <f t="shared" si="200"/>
        <v>0</v>
      </c>
      <c r="CZ164" s="2">
        <f t="shared" si="201"/>
        <v>0</v>
      </c>
      <c r="DA164" s="2"/>
      <c r="DB164" s="2"/>
      <c r="DC164" s="2" t="s">
        <v>6</v>
      </c>
      <c r="DD164" s="2" t="s">
        <v>6</v>
      </c>
      <c r="DE164" s="2" t="s">
        <v>6</v>
      </c>
      <c r="DF164" s="2" t="s">
        <v>6</v>
      </c>
      <c r="DG164" s="2" t="s">
        <v>6</v>
      </c>
      <c r="DH164" s="2" t="s">
        <v>6</v>
      </c>
      <c r="DI164" s="2" t="s">
        <v>6</v>
      </c>
      <c r="DJ164" s="2" t="s">
        <v>6</v>
      </c>
      <c r="DK164" s="2" t="s">
        <v>6</v>
      </c>
      <c r="DL164" s="2" t="s">
        <v>6</v>
      </c>
      <c r="DM164" s="2" t="s">
        <v>6</v>
      </c>
      <c r="DN164" s="2">
        <v>0</v>
      </c>
      <c r="DO164" s="2">
        <v>0</v>
      </c>
      <c r="DP164" s="2">
        <v>1</v>
      </c>
      <c r="DQ164" s="2">
        <v>1</v>
      </c>
      <c r="DR164" s="2"/>
      <c r="DS164" s="2"/>
      <c r="DT164" s="2"/>
      <c r="DU164" s="2">
        <v>1010</v>
      </c>
      <c r="DV164" s="2" t="s">
        <v>79</v>
      </c>
      <c r="DW164" s="2" t="s">
        <v>79</v>
      </c>
      <c r="DX164" s="2">
        <v>1</v>
      </c>
      <c r="DY164" s="2"/>
      <c r="DZ164" s="2"/>
      <c r="EA164" s="2"/>
      <c r="EB164" s="2"/>
      <c r="EC164" s="2"/>
      <c r="ED164" s="2"/>
      <c r="EE164" s="2">
        <v>32653299</v>
      </c>
      <c r="EF164" s="2">
        <v>20</v>
      </c>
      <c r="EG164" s="2" t="s">
        <v>60</v>
      </c>
      <c r="EH164" s="2">
        <v>0</v>
      </c>
      <c r="EI164" s="2" t="s">
        <v>6</v>
      </c>
      <c r="EJ164" s="2">
        <v>1</v>
      </c>
      <c r="EK164" s="2">
        <v>0</v>
      </c>
      <c r="EL164" s="2" t="s">
        <v>85</v>
      </c>
      <c r="EM164" s="2" t="s">
        <v>86</v>
      </c>
      <c r="EN164" s="2"/>
      <c r="EO164" s="2" t="s">
        <v>6</v>
      </c>
      <c r="EP164" s="2"/>
      <c r="EQ164" s="2">
        <v>0</v>
      </c>
      <c r="ER164" s="2">
        <v>0</v>
      </c>
      <c r="ES164" s="2">
        <v>14.99</v>
      </c>
      <c r="ET164" s="2">
        <v>0</v>
      </c>
      <c r="EU164" s="2">
        <v>0</v>
      </c>
      <c r="EV164" s="2">
        <v>0</v>
      </c>
      <c r="EW164" s="2">
        <v>0</v>
      </c>
      <c r="EX164" s="2">
        <v>0</v>
      </c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>
        <v>0</v>
      </c>
      <c r="FR164" s="2">
        <f t="shared" si="202"/>
        <v>0</v>
      </c>
      <c r="FS164" s="2">
        <v>0</v>
      </c>
      <c r="FT164" s="2"/>
      <c r="FU164" s="2"/>
      <c r="FV164" s="2"/>
      <c r="FW164" s="2"/>
      <c r="FX164" s="2">
        <v>106</v>
      </c>
      <c r="FY164" s="2">
        <v>65</v>
      </c>
      <c r="FZ164" s="2"/>
      <c r="GA164" s="2" t="s">
        <v>158</v>
      </c>
      <c r="GB164" s="2"/>
      <c r="GC164" s="2"/>
      <c r="GD164" s="2">
        <v>0</v>
      </c>
      <c r="GE164" s="2"/>
      <c r="GF164" s="2">
        <v>-1541461398</v>
      </c>
      <c r="GG164" s="2">
        <v>2</v>
      </c>
      <c r="GH164" s="2">
        <v>4</v>
      </c>
      <c r="GI164" s="2">
        <v>-2</v>
      </c>
      <c r="GJ164" s="2">
        <v>0</v>
      </c>
      <c r="GK164" s="2">
        <f>ROUND(R164*(R12)/100,0)</f>
        <v>0</v>
      </c>
      <c r="GL164" s="2">
        <f t="shared" si="203"/>
        <v>0</v>
      </c>
      <c r="GM164" s="2">
        <f t="shared" si="204"/>
        <v>0</v>
      </c>
      <c r="GN164" s="2">
        <f t="shared" si="205"/>
        <v>0</v>
      </c>
      <c r="GO164" s="2">
        <f t="shared" si="206"/>
        <v>0</v>
      </c>
      <c r="GP164" s="2">
        <f t="shared" si="207"/>
        <v>0</v>
      </c>
      <c r="GQ164" s="2"/>
      <c r="GR164" s="2">
        <v>0</v>
      </c>
      <c r="GS164" s="2">
        <v>2</v>
      </c>
      <c r="GT164" s="2">
        <v>0</v>
      </c>
      <c r="GU164" s="2" t="s">
        <v>6</v>
      </c>
      <c r="GV164" s="2">
        <f t="shared" si="208"/>
        <v>0</v>
      </c>
      <c r="GW164" s="2">
        <v>1</v>
      </c>
      <c r="GX164" s="2">
        <f t="shared" si="209"/>
        <v>0</v>
      </c>
      <c r="GY164" s="2"/>
      <c r="GZ164" s="2"/>
      <c r="HA164" s="2">
        <v>0</v>
      </c>
      <c r="HB164" s="2">
        <v>0</v>
      </c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>
        <v>0</v>
      </c>
      <c r="IL164" s="2"/>
      <c r="IM164" s="2"/>
      <c r="IN164" s="2"/>
      <c r="IO164" s="2"/>
      <c r="IP164" s="2"/>
      <c r="IQ164" s="2"/>
      <c r="IR164" s="2"/>
      <c r="IS164" s="2"/>
      <c r="IT164" s="2"/>
      <c r="IU164" s="2"/>
    </row>
    <row r="165" spans="1:255" x14ac:dyDescent="0.2">
      <c r="A165">
        <v>18</v>
      </c>
      <c r="B165">
        <v>1</v>
      </c>
      <c r="C165">
        <v>240</v>
      </c>
      <c r="E165" t="s">
        <v>274</v>
      </c>
      <c r="F165" t="s">
        <v>153</v>
      </c>
      <c r="G165" t="s">
        <v>217</v>
      </c>
      <c r="H165" t="s">
        <v>79</v>
      </c>
      <c r="I165">
        <f>I163*J165</f>
        <v>0</v>
      </c>
      <c r="J165">
        <v>6</v>
      </c>
      <c r="O165">
        <f t="shared" si="177"/>
        <v>0</v>
      </c>
      <c r="P165">
        <f t="shared" si="178"/>
        <v>0</v>
      </c>
      <c r="Q165">
        <f t="shared" si="179"/>
        <v>0</v>
      </c>
      <c r="R165">
        <f t="shared" si="180"/>
        <v>0</v>
      </c>
      <c r="S165">
        <f t="shared" si="181"/>
        <v>0</v>
      </c>
      <c r="T165">
        <f t="shared" si="182"/>
        <v>0</v>
      </c>
      <c r="U165">
        <f t="shared" si="183"/>
        <v>0</v>
      </c>
      <c r="V165">
        <f t="shared" si="184"/>
        <v>0</v>
      </c>
      <c r="W165">
        <f t="shared" si="185"/>
        <v>0</v>
      </c>
      <c r="X165">
        <f t="shared" si="186"/>
        <v>0</v>
      </c>
      <c r="Y165">
        <f t="shared" si="187"/>
        <v>0</v>
      </c>
      <c r="AA165">
        <v>34645224</v>
      </c>
      <c r="AB165">
        <f t="shared" si="188"/>
        <v>14.99</v>
      </c>
      <c r="AC165">
        <f t="shared" si="210"/>
        <v>14.99</v>
      </c>
      <c r="AD165">
        <f t="shared" si="211"/>
        <v>0</v>
      </c>
      <c r="AE165">
        <f t="shared" si="212"/>
        <v>0</v>
      </c>
      <c r="AF165">
        <f t="shared" si="213"/>
        <v>0</v>
      </c>
      <c r="AG165">
        <f t="shared" si="189"/>
        <v>0</v>
      </c>
      <c r="AH165">
        <f t="shared" si="214"/>
        <v>0</v>
      </c>
      <c r="AI165">
        <f t="shared" si="215"/>
        <v>0</v>
      </c>
      <c r="AJ165">
        <f t="shared" si="190"/>
        <v>0</v>
      </c>
      <c r="AK165">
        <v>14.99</v>
      </c>
      <c r="AL165">
        <v>14.99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90</v>
      </c>
      <c r="AU165">
        <v>52</v>
      </c>
      <c r="AV165">
        <v>1</v>
      </c>
      <c r="AW165">
        <v>1</v>
      </c>
      <c r="AZ165">
        <v>1</v>
      </c>
      <c r="BA165">
        <v>1</v>
      </c>
      <c r="BB165">
        <v>1</v>
      </c>
      <c r="BC165">
        <v>7.5</v>
      </c>
      <c r="BD165" t="s">
        <v>6</v>
      </c>
      <c r="BE165" t="s">
        <v>6</v>
      </c>
      <c r="BF165" t="s">
        <v>6</v>
      </c>
      <c r="BG165" t="s">
        <v>6</v>
      </c>
      <c r="BH165">
        <v>3</v>
      </c>
      <c r="BI165">
        <v>1</v>
      </c>
      <c r="BJ165" t="s">
        <v>6</v>
      </c>
      <c r="BM165">
        <v>0</v>
      </c>
      <c r="BN165">
        <v>0</v>
      </c>
      <c r="BO165" t="s">
        <v>6</v>
      </c>
      <c r="BP165">
        <v>0</v>
      </c>
      <c r="BQ165">
        <v>20</v>
      </c>
      <c r="BR165">
        <v>0</v>
      </c>
      <c r="BS165">
        <v>1</v>
      </c>
      <c r="BT165">
        <v>1</v>
      </c>
      <c r="BU165">
        <v>1</v>
      </c>
      <c r="BV165">
        <v>1</v>
      </c>
      <c r="BW165">
        <v>1</v>
      </c>
      <c r="BX165">
        <v>1</v>
      </c>
      <c r="BY165" t="s">
        <v>6</v>
      </c>
      <c r="BZ165">
        <v>106</v>
      </c>
      <c r="CA165">
        <v>65</v>
      </c>
      <c r="CF165">
        <v>0</v>
      </c>
      <c r="CG165">
        <v>0</v>
      </c>
      <c r="CM165">
        <v>0</v>
      </c>
      <c r="CN165" t="s">
        <v>6</v>
      </c>
      <c r="CO165">
        <v>0</v>
      </c>
      <c r="CP165">
        <f t="shared" si="191"/>
        <v>0</v>
      </c>
      <c r="CQ165">
        <f t="shared" si="192"/>
        <v>112.425</v>
      </c>
      <c r="CR165">
        <f t="shared" si="193"/>
        <v>0</v>
      </c>
      <c r="CS165">
        <f t="shared" si="194"/>
        <v>0</v>
      </c>
      <c r="CT165">
        <f t="shared" si="195"/>
        <v>0</v>
      </c>
      <c r="CU165">
        <f t="shared" si="196"/>
        <v>0</v>
      </c>
      <c r="CV165">
        <f t="shared" si="197"/>
        <v>0</v>
      </c>
      <c r="CW165">
        <f t="shared" si="198"/>
        <v>0</v>
      </c>
      <c r="CX165">
        <f t="shared" si="199"/>
        <v>0</v>
      </c>
      <c r="CY165">
        <f t="shared" si="200"/>
        <v>0</v>
      </c>
      <c r="CZ165">
        <f t="shared" si="201"/>
        <v>0</v>
      </c>
      <c r="DC165" t="s">
        <v>6</v>
      </c>
      <c r="DD165" t="s">
        <v>6</v>
      </c>
      <c r="DE165" t="s">
        <v>6</v>
      </c>
      <c r="DF165" t="s">
        <v>6</v>
      </c>
      <c r="DG165" t="s">
        <v>6</v>
      </c>
      <c r="DH165" t="s">
        <v>6</v>
      </c>
      <c r="DI165" t="s">
        <v>6</v>
      </c>
      <c r="DJ165" t="s">
        <v>6</v>
      </c>
      <c r="DK165" t="s">
        <v>6</v>
      </c>
      <c r="DL165" t="s">
        <v>6</v>
      </c>
      <c r="DM165" t="s">
        <v>6</v>
      </c>
      <c r="DN165">
        <v>0</v>
      </c>
      <c r="DO165">
        <v>0</v>
      </c>
      <c r="DP165">
        <v>1</v>
      </c>
      <c r="DQ165">
        <v>1</v>
      </c>
      <c r="DU165">
        <v>1010</v>
      </c>
      <c r="DV165" t="s">
        <v>79</v>
      </c>
      <c r="DW165" t="s">
        <v>79</v>
      </c>
      <c r="DX165">
        <v>1</v>
      </c>
      <c r="EE165">
        <v>32653299</v>
      </c>
      <c r="EF165">
        <v>20</v>
      </c>
      <c r="EG165" t="s">
        <v>60</v>
      </c>
      <c r="EH165">
        <v>0</v>
      </c>
      <c r="EI165" t="s">
        <v>6</v>
      </c>
      <c r="EJ165">
        <v>1</v>
      </c>
      <c r="EK165">
        <v>0</v>
      </c>
      <c r="EL165" t="s">
        <v>85</v>
      </c>
      <c r="EM165" t="s">
        <v>86</v>
      </c>
      <c r="EO165" t="s">
        <v>6</v>
      </c>
      <c r="EQ165">
        <v>0</v>
      </c>
      <c r="ER165">
        <v>16.29</v>
      </c>
      <c r="ES165">
        <v>14.99</v>
      </c>
      <c r="ET165">
        <v>0</v>
      </c>
      <c r="EU165">
        <v>0</v>
      </c>
      <c r="EV165">
        <v>0</v>
      </c>
      <c r="EW165">
        <v>0</v>
      </c>
      <c r="EX165">
        <v>0</v>
      </c>
      <c r="EZ165">
        <v>5</v>
      </c>
      <c r="FC165">
        <v>0</v>
      </c>
      <c r="FD165">
        <v>18</v>
      </c>
      <c r="FF165">
        <v>112.43</v>
      </c>
      <c r="FQ165">
        <v>0</v>
      </c>
      <c r="FR165">
        <f t="shared" si="202"/>
        <v>0</v>
      </c>
      <c r="FS165">
        <v>0</v>
      </c>
      <c r="FV165" t="s">
        <v>22</v>
      </c>
      <c r="FW165" t="s">
        <v>23</v>
      </c>
      <c r="FX165">
        <v>106</v>
      </c>
      <c r="FY165">
        <v>65</v>
      </c>
      <c r="GA165" t="s">
        <v>158</v>
      </c>
      <c r="GD165">
        <v>0</v>
      </c>
      <c r="GF165">
        <v>-1541461398</v>
      </c>
      <c r="GG165">
        <v>2</v>
      </c>
      <c r="GH165">
        <v>3</v>
      </c>
      <c r="GI165">
        <v>4</v>
      </c>
      <c r="GJ165">
        <v>0</v>
      </c>
      <c r="GK165">
        <f>ROUND(R165*(S12)/100,0)</f>
        <v>0</v>
      </c>
      <c r="GL165">
        <f t="shared" si="203"/>
        <v>0</v>
      </c>
      <c r="GM165">
        <f t="shared" si="204"/>
        <v>0</v>
      </c>
      <c r="GN165">
        <f t="shared" si="205"/>
        <v>0</v>
      </c>
      <c r="GO165">
        <f t="shared" si="206"/>
        <v>0</v>
      </c>
      <c r="GP165">
        <f t="shared" si="207"/>
        <v>0</v>
      </c>
      <c r="GR165">
        <v>1</v>
      </c>
      <c r="GS165">
        <v>1</v>
      </c>
      <c r="GT165">
        <v>0</v>
      </c>
      <c r="GU165" t="s">
        <v>6</v>
      </c>
      <c r="GV165">
        <f t="shared" si="208"/>
        <v>0</v>
      </c>
      <c r="GW165">
        <v>1</v>
      </c>
      <c r="GX165">
        <f t="shared" si="209"/>
        <v>0</v>
      </c>
      <c r="HA165">
        <v>0</v>
      </c>
      <c r="HB165">
        <v>0</v>
      </c>
      <c r="IK165">
        <v>0</v>
      </c>
    </row>
    <row r="166" spans="1:255" x14ac:dyDescent="0.2">
      <c r="A166" s="2">
        <v>18</v>
      </c>
      <c r="B166" s="2">
        <v>1</v>
      </c>
      <c r="C166" s="2">
        <v>221</v>
      </c>
      <c r="D166" s="2"/>
      <c r="E166" s="2" t="s">
        <v>275</v>
      </c>
      <c r="F166" s="2" t="s">
        <v>56</v>
      </c>
      <c r="G166" s="2" t="s">
        <v>276</v>
      </c>
      <c r="H166" s="2" t="s">
        <v>184</v>
      </c>
      <c r="I166" s="2">
        <f>I162*J166</f>
        <v>0</v>
      </c>
      <c r="J166" s="2">
        <v>25</v>
      </c>
      <c r="K166" s="2"/>
      <c r="L166" s="2"/>
      <c r="M166" s="2"/>
      <c r="N166" s="2"/>
      <c r="O166" s="2">
        <f t="shared" si="177"/>
        <v>0</v>
      </c>
      <c r="P166" s="2">
        <f t="shared" si="178"/>
        <v>0</v>
      </c>
      <c r="Q166" s="2">
        <f t="shared" si="179"/>
        <v>0</v>
      </c>
      <c r="R166" s="2">
        <f t="shared" si="180"/>
        <v>0</v>
      </c>
      <c r="S166" s="2">
        <f t="shared" si="181"/>
        <v>0</v>
      </c>
      <c r="T166" s="2">
        <f t="shared" si="182"/>
        <v>0</v>
      </c>
      <c r="U166" s="2">
        <f t="shared" si="183"/>
        <v>0</v>
      </c>
      <c r="V166" s="2">
        <f t="shared" si="184"/>
        <v>0</v>
      </c>
      <c r="W166" s="2">
        <f t="shared" si="185"/>
        <v>0</v>
      </c>
      <c r="X166" s="2">
        <f t="shared" si="186"/>
        <v>0</v>
      </c>
      <c r="Y166" s="2">
        <f t="shared" si="187"/>
        <v>0</v>
      </c>
      <c r="Z166" s="2"/>
      <c r="AA166" s="2">
        <v>34645223</v>
      </c>
      <c r="AB166" s="2">
        <f t="shared" si="188"/>
        <v>7.37</v>
      </c>
      <c r="AC166" s="2">
        <f t="shared" si="210"/>
        <v>7.37</v>
      </c>
      <c r="AD166" s="2">
        <f t="shared" si="211"/>
        <v>0</v>
      </c>
      <c r="AE166" s="2">
        <f t="shared" si="212"/>
        <v>0</v>
      </c>
      <c r="AF166" s="2">
        <f t="shared" si="213"/>
        <v>0</v>
      </c>
      <c r="AG166" s="2">
        <f t="shared" si="189"/>
        <v>0</v>
      </c>
      <c r="AH166" s="2">
        <f t="shared" si="214"/>
        <v>0</v>
      </c>
      <c r="AI166" s="2">
        <f t="shared" si="215"/>
        <v>0</v>
      </c>
      <c r="AJ166" s="2">
        <f t="shared" si="190"/>
        <v>0</v>
      </c>
      <c r="AK166" s="2">
        <v>7.37</v>
      </c>
      <c r="AL166" s="2">
        <v>7.37</v>
      </c>
      <c r="AM166" s="2">
        <v>0</v>
      </c>
      <c r="AN166" s="2">
        <v>0</v>
      </c>
      <c r="AO166" s="2">
        <v>0</v>
      </c>
      <c r="AP166" s="2">
        <v>0</v>
      </c>
      <c r="AQ166" s="2">
        <v>0</v>
      </c>
      <c r="AR166" s="2">
        <v>0</v>
      </c>
      <c r="AS166" s="2">
        <v>0</v>
      </c>
      <c r="AT166" s="2">
        <v>0</v>
      </c>
      <c r="AU166" s="2">
        <v>0</v>
      </c>
      <c r="AV166" s="2">
        <v>1</v>
      </c>
      <c r="AW166" s="2">
        <v>1</v>
      </c>
      <c r="AX166" s="2"/>
      <c r="AY166" s="2"/>
      <c r="AZ166" s="2">
        <v>1</v>
      </c>
      <c r="BA166" s="2">
        <v>1</v>
      </c>
      <c r="BB166" s="2">
        <v>1</v>
      </c>
      <c r="BC166" s="2">
        <v>1</v>
      </c>
      <c r="BD166" s="2" t="s">
        <v>6</v>
      </c>
      <c r="BE166" s="2" t="s">
        <v>6</v>
      </c>
      <c r="BF166" s="2" t="s">
        <v>6</v>
      </c>
      <c r="BG166" s="2" t="s">
        <v>6</v>
      </c>
      <c r="BH166" s="2">
        <v>3</v>
      </c>
      <c r="BI166" s="2">
        <v>1</v>
      </c>
      <c r="BJ166" s="2" t="s">
        <v>59</v>
      </c>
      <c r="BK166" s="2"/>
      <c r="BL166" s="2"/>
      <c r="BM166" s="2">
        <v>500001</v>
      </c>
      <c r="BN166" s="2">
        <v>0</v>
      </c>
      <c r="BO166" s="2" t="s">
        <v>6</v>
      </c>
      <c r="BP166" s="2">
        <v>0</v>
      </c>
      <c r="BQ166" s="2">
        <v>20</v>
      </c>
      <c r="BR166" s="2">
        <v>0</v>
      </c>
      <c r="BS166" s="2">
        <v>1</v>
      </c>
      <c r="BT166" s="2">
        <v>1</v>
      </c>
      <c r="BU166" s="2">
        <v>1</v>
      </c>
      <c r="BV166" s="2">
        <v>1</v>
      </c>
      <c r="BW166" s="2">
        <v>1</v>
      </c>
      <c r="BX166" s="2">
        <v>1</v>
      </c>
      <c r="BY166" s="2" t="s">
        <v>6</v>
      </c>
      <c r="BZ166" s="2">
        <v>0</v>
      </c>
      <c r="CA166" s="2">
        <v>0</v>
      </c>
      <c r="CB166" s="2"/>
      <c r="CC166" s="2"/>
      <c r="CD166" s="2"/>
      <c r="CE166" s="2"/>
      <c r="CF166" s="2">
        <v>0</v>
      </c>
      <c r="CG166" s="2">
        <v>0</v>
      </c>
      <c r="CH166" s="2"/>
      <c r="CI166" s="2"/>
      <c r="CJ166" s="2"/>
      <c r="CK166" s="2"/>
      <c r="CL166" s="2"/>
      <c r="CM166" s="2">
        <v>0</v>
      </c>
      <c r="CN166" s="2" t="s">
        <v>6</v>
      </c>
      <c r="CO166" s="2">
        <v>0</v>
      </c>
      <c r="CP166" s="2">
        <f t="shared" si="191"/>
        <v>0</v>
      </c>
      <c r="CQ166" s="2">
        <f t="shared" si="192"/>
        <v>7.37</v>
      </c>
      <c r="CR166" s="2">
        <f t="shared" si="193"/>
        <v>0</v>
      </c>
      <c r="CS166" s="2">
        <f t="shared" si="194"/>
        <v>0</v>
      </c>
      <c r="CT166" s="2">
        <f t="shared" si="195"/>
        <v>0</v>
      </c>
      <c r="CU166" s="2">
        <f t="shared" si="196"/>
        <v>0</v>
      </c>
      <c r="CV166" s="2">
        <f t="shared" si="197"/>
        <v>0</v>
      </c>
      <c r="CW166" s="2">
        <f t="shared" si="198"/>
        <v>0</v>
      </c>
      <c r="CX166" s="2">
        <f t="shared" si="199"/>
        <v>0</v>
      </c>
      <c r="CY166" s="2">
        <f t="shared" si="200"/>
        <v>0</v>
      </c>
      <c r="CZ166" s="2">
        <f t="shared" si="201"/>
        <v>0</v>
      </c>
      <c r="DA166" s="2"/>
      <c r="DB166" s="2"/>
      <c r="DC166" s="2" t="s">
        <v>6</v>
      </c>
      <c r="DD166" s="2" t="s">
        <v>6</v>
      </c>
      <c r="DE166" s="2" t="s">
        <v>6</v>
      </c>
      <c r="DF166" s="2" t="s">
        <v>6</v>
      </c>
      <c r="DG166" s="2" t="s">
        <v>6</v>
      </c>
      <c r="DH166" s="2" t="s">
        <v>6</v>
      </c>
      <c r="DI166" s="2" t="s">
        <v>6</v>
      </c>
      <c r="DJ166" s="2" t="s">
        <v>6</v>
      </c>
      <c r="DK166" s="2" t="s">
        <v>6</v>
      </c>
      <c r="DL166" s="2" t="s">
        <v>6</v>
      </c>
      <c r="DM166" s="2" t="s">
        <v>6</v>
      </c>
      <c r="DN166" s="2">
        <v>0</v>
      </c>
      <c r="DO166" s="2">
        <v>0</v>
      </c>
      <c r="DP166" s="2">
        <v>1</v>
      </c>
      <c r="DQ166" s="2">
        <v>1</v>
      </c>
      <c r="DR166" s="2"/>
      <c r="DS166" s="2"/>
      <c r="DT166" s="2"/>
      <c r="DU166" s="2">
        <v>1003</v>
      </c>
      <c r="DV166" s="2" t="s">
        <v>184</v>
      </c>
      <c r="DW166" s="2" t="s">
        <v>184</v>
      </c>
      <c r="DX166" s="2">
        <v>1</v>
      </c>
      <c r="DY166" s="2"/>
      <c r="DZ166" s="2"/>
      <c r="EA166" s="2"/>
      <c r="EB166" s="2"/>
      <c r="EC166" s="2"/>
      <c r="ED166" s="2"/>
      <c r="EE166" s="2">
        <v>32653291</v>
      </c>
      <c r="EF166" s="2">
        <v>20</v>
      </c>
      <c r="EG166" s="2" t="s">
        <v>60</v>
      </c>
      <c r="EH166" s="2">
        <v>0</v>
      </c>
      <c r="EI166" s="2" t="s">
        <v>6</v>
      </c>
      <c r="EJ166" s="2">
        <v>1</v>
      </c>
      <c r="EK166" s="2">
        <v>500001</v>
      </c>
      <c r="EL166" s="2" t="s">
        <v>61</v>
      </c>
      <c r="EM166" s="2" t="s">
        <v>62</v>
      </c>
      <c r="EN166" s="2"/>
      <c r="EO166" s="2" t="s">
        <v>6</v>
      </c>
      <c r="EP166" s="2"/>
      <c r="EQ166" s="2">
        <v>0</v>
      </c>
      <c r="ER166" s="2">
        <v>14.4</v>
      </c>
      <c r="ES166" s="2">
        <v>7.37</v>
      </c>
      <c r="ET166" s="2">
        <v>0</v>
      </c>
      <c r="EU166" s="2">
        <v>0</v>
      </c>
      <c r="EV166" s="2">
        <v>0</v>
      </c>
      <c r="EW166" s="2">
        <v>0</v>
      </c>
      <c r="EX166" s="2">
        <v>0</v>
      </c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>
        <v>0</v>
      </c>
      <c r="FR166" s="2">
        <f t="shared" si="202"/>
        <v>0</v>
      </c>
      <c r="FS166" s="2">
        <v>0</v>
      </c>
      <c r="FT166" s="2"/>
      <c r="FU166" s="2"/>
      <c r="FV166" s="2"/>
      <c r="FW166" s="2"/>
      <c r="FX166" s="2">
        <v>0</v>
      </c>
      <c r="FY166" s="2">
        <v>0</v>
      </c>
      <c r="FZ166" s="2"/>
      <c r="GA166" s="2" t="s">
        <v>277</v>
      </c>
      <c r="GB166" s="2"/>
      <c r="GC166" s="2"/>
      <c r="GD166" s="2">
        <v>0</v>
      </c>
      <c r="GE166" s="2"/>
      <c r="GF166" s="2">
        <v>-1441776925</v>
      </c>
      <c r="GG166" s="2">
        <v>2</v>
      </c>
      <c r="GH166" s="2">
        <v>4</v>
      </c>
      <c r="GI166" s="2">
        <v>-2</v>
      </c>
      <c r="GJ166" s="2">
        <v>0</v>
      </c>
      <c r="GK166" s="2">
        <f>ROUND(R166*(R12)/100,0)</f>
        <v>0</v>
      </c>
      <c r="GL166" s="2">
        <f t="shared" si="203"/>
        <v>0</v>
      </c>
      <c r="GM166" s="2">
        <f t="shared" si="204"/>
        <v>0</v>
      </c>
      <c r="GN166" s="2">
        <f t="shared" si="205"/>
        <v>0</v>
      </c>
      <c r="GO166" s="2">
        <f t="shared" si="206"/>
        <v>0</v>
      </c>
      <c r="GP166" s="2">
        <f t="shared" si="207"/>
        <v>0</v>
      </c>
      <c r="GQ166" s="2"/>
      <c r="GR166" s="2">
        <v>0</v>
      </c>
      <c r="GS166" s="2">
        <v>2</v>
      </c>
      <c r="GT166" s="2">
        <v>0</v>
      </c>
      <c r="GU166" s="2" t="s">
        <v>6</v>
      </c>
      <c r="GV166" s="2">
        <f t="shared" si="208"/>
        <v>0</v>
      </c>
      <c r="GW166" s="2">
        <v>1</v>
      </c>
      <c r="GX166" s="2">
        <f t="shared" si="209"/>
        <v>0</v>
      </c>
      <c r="GY166" s="2"/>
      <c r="GZ166" s="2"/>
      <c r="HA166" s="2">
        <v>0</v>
      </c>
      <c r="HB166" s="2">
        <v>0</v>
      </c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>
        <v>0</v>
      </c>
      <c r="IL166" s="2"/>
      <c r="IM166" s="2"/>
      <c r="IN166" s="2"/>
      <c r="IO166" s="2"/>
      <c r="IP166" s="2"/>
      <c r="IQ166" s="2"/>
      <c r="IR166" s="2"/>
      <c r="IS166" s="2"/>
      <c r="IT166" s="2"/>
      <c r="IU166" s="2"/>
    </row>
    <row r="167" spans="1:255" x14ac:dyDescent="0.2">
      <c r="A167">
        <v>18</v>
      </c>
      <c r="B167">
        <v>1</v>
      </c>
      <c r="C167">
        <v>233</v>
      </c>
      <c r="E167" t="s">
        <v>275</v>
      </c>
      <c r="F167" t="s">
        <v>56</v>
      </c>
      <c r="G167" t="s">
        <v>276</v>
      </c>
      <c r="H167" t="s">
        <v>184</v>
      </c>
      <c r="I167">
        <f>I163*J167</f>
        <v>0</v>
      </c>
      <c r="J167">
        <v>25</v>
      </c>
      <c r="O167">
        <f t="shared" si="177"/>
        <v>0</v>
      </c>
      <c r="P167">
        <f t="shared" si="178"/>
        <v>0</v>
      </c>
      <c r="Q167">
        <f t="shared" si="179"/>
        <v>0</v>
      </c>
      <c r="R167">
        <f t="shared" si="180"/>
        <v>0</v>
      </c>
      <c r="S167">
        <f t="shared" si="181"/>
        <v>0</v>
      </c>
      <c r="T167">
        <f t="shared" si="182"/>
        <v>0</v>
      </c>
      <c r="U167">
        <f t="shared" si="183"/>
        <v>0</v>
      </c>
      <c r="V167">
        <f t="shared" si="184"/>
        <v>0</v>
      </c>
      <c r="W167">
        <f t="shared" si="185"/>
        <v>0</v>
      </c>
      <c r="X167">
        <f t="shared" si="186"/>
        <v>0</v>
      </c>
      <c r="Y167">
        <f t="shared" si="187"/>
        <v>0</v>
      </c>
      <c r="AA167">
        <v>34645224</v>
      </c>
      <c r="AB167">
        <f t="shared" si="188"/>
        <v>7.37</v>
      </c>
      <c r="AC167">
        <f t="shared" si="210"/>
        <v>7.37</v>
      </c>
      <c r="AD167">
        <f t="shared" si="211"/>
        <v>0</v>
      </c>
      <c r="AE167">
        <f t="shared" si="212"/>
        <v>0</v>
      </c>
      <c r="AF167">
        <f t="shared" si="213"/>
        <v>0</v>
      </c>
      <c r="AG167">
        <f t="shared" si="189"/>
        <v>0</v>
      </c>
      <c r="AH167">
        <f t="shared" si="214"/>
        <v>0</v>
      </c>
      <c r="AI167">
        <f t="shared" si="215"/>
        <v>0</v>
      </c>
      <c r="AJ167">
        <f t="shared" si="190"/>
        <v>0</v>
      </c>
      <c r="AK167">
        <v>7.37</v>
      </c>
      <c r="AL167">
        <v>7.37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1</v>
      </c>
      <c r="AW167">
        <v>1</v>
      </c>
      <c r="AZ167">
        <v>1</v>
      </c>
      <c r="BA167">
        <v>1</v>
      </c>
      <c r="BB167">
        <v>1</v>
      </c>
      <c r="BC167">
        <v>7.5</v>
      </c>
      <c r="BD167" t="s">
        <v>6</v>
      </c>
      <c r="BE167" t="s">
        <v>6</v>
      </c>
      <c r="BF167" t="s">
        <v>6</v>
      </c>
      <c r="BG167" t="s">
        <v>6</v>
      </c>
      <c r="BH167">
        <v>3</v>
      </c>
      <c r="BI167">
        <v>1</v>
      </c>
      <c r="BJ167" t="s">
        <v>59</v>
      </c>
      <c r="BM167">
        <v>500001</v>
      </c>
      <c r="BN167">
        <v>0</v>
      </c>
      <c r="BO167" t="s">
        <v>6</v>
      </c>
      <c r="BP167">
        <v>0</v>
      </c>
      <c r="BQ167">
        <v>20</v>
      </c>
      <c r="BR167">
        <v>0</v>
      </c>
      <c r="BS167">
        <v>1</v>
      </c>
      <c r="BT167">
        <v>1</v>
      </c>
      <c r="BU167">
        <v>1</v>
      </c>
      <c r="BV167">
        <v>1</v>
      </c>
      <c r="BW167">
        <v>1</v>
      </c>
      <c r="BX167">
        <v>1</v>
      </c>
      <c r="BY167" t="s">
        <v>6</v>
      </c>
      <c r="BZ167">
        <v>0</v>
      </c>
      <c r="CA167">
        <v>0</v>
      </c>
      <c r="CF167">
        <v>0</v>
      </c>
      <c r="CG167">
        <v>0</v>
      </c>
      <c r="CM167">
        <v>0</v>
      </c>
      <c r="CN167" t="s">
        <v>6</v>
      </c>
      <c r="CO167">
        <v>0</v>
      </c>
      <c r="CP167">
        <f t="shared" si="191"/>
        <v>0</v>
      </c>
      <c r="CQ167">
        <f t="shared" si="192"/>
        <v>55.274999999999999</v>
      </c>
      <c r="CR167">
        <f t="shared" si="193"/>
        <v>0</v>
      </c>
      <c r="CS167">
        <f t="shared" si="194"/>
        <v>0</v>
      </c>
      <c r="CT167">
        <f t="shared" si="195"/>
        <v>0</v>
      </c>
      <c r="CU167">
        <f t="shared" si="196"/>
        <v>0</v>
      </c>
      <c r="CV167">
        <f t="shared" si="197"/>
        <v>0</v>
      </c>
      <c r="CW167">
        <f t="shared" si="198"/>
        <v>0</v>
      </c>
      <c r="CX167">
        <f t="shared" si="199"/>
        <v>0</v>
      </c>
      <c r="CY167">
        <f t="shared" si="200"/>
        <v>0</v>
      </c>
      <c r="CZ167">
        <f t="shared" si="201"/>
        <v>0</v>
      </c>
      <c r="DC167" t="s">
        <v>6</v>
      </c>
      <c r="DD167" t="s">
        <v>6</v>
      </c>
      <c r="DE167" t="s">
        <v>6</v>
      </c>
      <c r="DF167" t="s">
        <v>6</v>
      </c>
      <c r="DG167" t="s">
        <v>6</v>
      </c>
      <c r="DH167" t="s">
        <v>6</v>
      </c>
      <c r="DI167" t="s">
        <v>6</v>
      </c>
      <c r="DJ167" t="s">
        <v>6</v>
      </c>
      <c r="DK167" t="s">
        <v>6</v>
      </c>
      <c r="DL167" t="s">
        <v>6</v>
      </c>
      <c r="DM167" t="s">
        <v>6</v>
      </c>
      <c r="DN167">
        <v>0</v>
      </c>
      <c r="DO167">
        <v>0</v>
      </c>
      <c r="DP167">
        <v>1</v>
      </c>
      <c r="DQ167">
        <v>1</v>
      </c>
      <c r="DU167">
        <v>1003</v>
      </c>
      <c r="DV167" t="s">
        <v>184</v>
      </c>
      <c r="DW167" t="s">
        <v>184</v>
      </c>
      <c r="DX167">
        <v>1</v>
      </c>
      <c r="EE167">
        <v>32653291</v>
      </c>
      <c r="EF167">
        <v>20</v>
      </c>
      <c r="EG167" t="s">
        <v>60</v>
      </c>
      <c r="EH167">
        <v>0</v>
      </c>
      <c r="EI167" t="s">
        <v>6</v>
      </c>
      <c r="EJ167">
        <v>1</v>
      </c>
      <c r="EK167">
        <v>500001</v>
      </c>
      <c r="EL167" t="s">
        <v>61</v>
      </c>
      <c r="EM167" t="s">
        <v>62</v>
      </c>
      <c r="EO167" t="s">
        <v>6</v>
      </c>
      <c r="EQ167">
        <v>0</v>
      </c>
      <c r="ER167">
        <v>8.01</v>
      </c>
      <c r="ES167">
        <v>7.37</v>
      </c>
      <c r="ET167">
        <v>0</v>
      </c>
      <c r="EU167">
        <v>0</v>
      </c>
      <c r="EV167">
        <v>0</v>
      </c>
      <c r="EW167">
        <v>0</v>
      </c>
      <c r="EX167">
        <v>0</v>
      </c>
      <c r="EZ167">
        <v>5</v>
      </c>
      <c r="FC167">
        <v>0</v>
      </c>
      <c r="FD167">
        <v>18</v>
      </c>
      <c r="FF167">
        <v>55.28</v>
      </c>
      <c r="FQ167">
        <v>0</v>
      </c>
      <c r="FR167">
        <f t="shared" si="202"/>
        <v>0</v>
      </c>
      <c r="FS167">
        <v>0</v>
      </c>
      <c r="FX167">
        <v>0</v>
      </c>
      <c r="FY167">
        <v>0</v>
      </c>
      <c r="GA167" t="s">
        <v>277</v>
      </c>
      <c r="GD167">
        <v>0</v>
      </c>
      <c r="GF167">
        <v>-1441776925</v>
      </c>
      <c r="GG167">
        <v>2</v>
      </c>
      <c r="GH167">
        <v>3</v>
      </c>
      <c r="GI167">
        <v>4</v>
      </c>
      <c r="GJ167">
        <v>0</v>
      </c>
      <c r="GK167">
        <f>ROUND(R167*(S12)/100,0)</f>
        <v>0</v>
      </c>
      <c r="GL167">
        <f t="shared" si="203"/>
        <v>0</v>
      </c>
      <c r="GM167">
        <f t="shared" si="204"/>
        <v>0</v>
      </c>
      <c r="GN167">
        <f t="shared" si="205"/>
        <v>0</v>
      </c>
      <c r="GO167">
        <f t="shared" si="206"/>
        <v>0</v>
      </c>
      <c r="GP167">
        <f t="shared" si="207"/>
        <v>0</v>
      </c>
      <c r="GR167">
        <v>1</v>
      </c>
      <c r="GS167">
        <v>1</v>
      </c>
      <c r="GT167">
        <v>0</v>
      </c>
      <c r="GU167" t="s">
        <v>6</v>
      </c>
      <c r="GV167">
        <f t="shared" si="208"/>
        <v>0</v>
      </c>
      <c r="GW167">
        <v>1</v>
      </c>
      <c r="GX167">
        <f t="shared" si="209"/>
        <v>0</v>
      </c>
      <c r="HA167">
        <v>0</v>
      </c>
      <c r="HB167">
        <v>0</v>
      </c>
      <c r="IK167">
        <v>0</v>
      </c>
    </row>
    <row r="168" spans="1:255" x14ac:dyDescent="0.2">
      <c r="A168" s="2">
        <v>18</v>
      </c>
      <c r="B168" s="2">
        <v>1</v>
      </c>
      <c r="C168" s="2">
        <v>222</v>
      </c>
      <c r="D168" s="2"/>
      <c r="E168" s="2" t="s">
        <v>278</v>
      </c>
      <c r="F168" s="2" t="s">
        <v>69</v>
      </c>
      <c r="G168" s="2" t="s">
        <v>222</v>
      </c>
      <c r="H168" s="2" t="s">
        <v>79</v>
      </c>
      <c r="I168" s="2">
        <f>I162*J168</f>
        <v>0</v>
      </c>
      <c r="J168" s="2">
        <v>6.6</v>
      </c>
      <c r="K168" s="2"/>
      <c r="L168" s="2"/>
      <c r="M168" s="2"/>
      <c r="N168" s="2"/>
      <c r="O168" s="2">
        <f t="shared" si="177"/>
        <v>0</v>
      </c>
      <c r="P168" s="2">
        <f t="shared" si="178"/>
        <v>0</v>
      </c>
      <c r="Q168" s="2">
        <f t="shared" si="179"/>
        <v>0</v>
      </c>
      <c r="R168" s="2">
        <f t="shared" si="180"/>
        <v>0</v>
      </c>
      <c r="S168" s="2">
        <f t="shared" si="181"/>
        <v>0</v>
      </c>
      <c r="T168" s="2">
        <f t="shared" si="182"/>
        <v>0</v>
      </c>
      <c r="U168" s="2">
        <f t="shared" si="183"/>
        <v>0</v>
      </c>
      <c r="V168" s="2">
        <f t="shared" si="184"/>
        <v>0</v>
      </c>
      <c r="W168" s="2">
        <f t="shared" si="185"/>
        <v>0</v>
      </c>
      <c r="X168" s="2">
        <f t="shared" si="186"/>
        <v>0</v>
      </c>
      <c r="Y168" s="2">
        <f t="shared" si="187"/>
        <v>0</v>
      </c>
      <c r="Z168" s="2"/>
      <c r="AA168" s="2">
        <v>34645223</v>
      </c>
      <c r="AB168" s="2">
        <f t="shared" si="188"/>
        <v>13.23</v>
      </c>
      <c r="AC168" s="2">
        <f t="shared" si="210"/>
        <v>13.23</v>
      </c>
      <c r="AD168" s="2">
        <f t="shared" si="211"/>
        <v>0</v>
      </c>
      <c r="AE168" s="2">
        <f t="shared" si="212"/>
        <v>0</v>
      </c>
      <c r="AF168" s="2">
        <f t="shared" si="213"/>
        <v>0</v>
      </c>
      <c r="AG168" s="2">
        <f t="shared" si="189"/>
        <v>0</v>
      </c>
      <c r="AH168" s="2">
        <f t="shared" si="214"/>
        <v>0</v>
      </c>
      <c r="AI168" s="2">
        <f t="shared" si="215"/>
        <v>0</v>
      </c>
      <c r="AJ168" s="2">
        <f t="shared" si="190"/>
        <v>0</v>
      </c>
      <c r="AK168" s="2">
        <v>13.23</v>
      </c>
      <c r="AL168" s="2">
        <v>13.23</v>
      </c>
      <c r="AM168" s="2">
        <v>0</v>
      </c>
      <c r="AN168" s="2">
        <v>0</v>
      </c>
      <c r="AO168" s="2">
        <v>0</v>
      </c>
      <c r="AP168" s="2">
        <v>0</v>
      </c>
      <c r="AQ168" s="2">
        <v>0</v>
      </c>
      <c r="AR168" s="2">
        <v>0</v>
      </c>
      <c r="AS168" s="2">
        <v>0</v>
      </c>
      <c r="AT168" s="2">
        <v>0</v>
      </c>
      <c r="AU168" s="2">
        <v>0</v>
      </c>
      <c r="AV168" s="2">
        <v>1</v>
      </c>
      <c r="AW168" s="2">
        <v>1</v>
      </c>
      <c r="AX168" s="2"/>
      <c r="AY168" s="2"/>
      <c r="AZ168" s="2">
        <v>1</v>
      </c>
      <c r="BA168" s="2">
        <v>1</v>
      </c>
      <c r="BB168" s="2">
        <v>1</v>
      </c>
      <c r="BC168" s="2">
        <v>1</v>
      </c>
      <c r="BD168" s="2" t="s">
        <v>6</v>
      </c>
      <c r="BE168" s="2" t="s">
        <v>6</v>
      </c>
      <c r="BF168" s="2" t="s">
        <v>6</v>
      </c>
      <c r="BG168" s="2" t="s">
        <v>6</v>
      </c>
      <c r="BH168" s="2">
        <v>3</v>
      </c>
      <c r="BI168" s="2">
        <v>1</v>
      </c>
      <c r="BJ168" s="2" t="s">
        <v>71</v>
      </c>
      <c r="BK168" s="2"/>
      <c r="BL168" s="2"/>
      <c r="BM168" s="2">
        <v>500001</v>
      </c>
      <c r="BN168" s="2">
        <v>0</v>
      </c>
      <c r="BO168" s="2" t="s">
        <v>6</v>
      </c>
      <c r="BP168" s="2">
        <v>0</v>
      </c>
      <c r="BQ168" s="2">
        <v>20</v>
      </c>
      <c r="BR168" s="2">
        <v>0</v>
      </c>
      <c r="BS168" s="2">
        <v>1</v>
      </c>
      <c r="BT168" s="2">
        <v>1</v>
      </c>
      <c r="BU168" s="2">
        <v>1</v>
      </c>
      <c r="BV168" s="2">
        <v>1</v>
      </c>
      <c r="BW168" s="2">
        <v>1</v>
      </c>
      <c r="BX168" s="2">
        <v>1</v>
      </c>
      <c r="BY168" s="2" t="s">
        <v>6</v>
      </c>
      <c r="BZ168" s="2">
        <v>0</v>
      </c>
      <c r="CA168" s="2">
        <v>0</v>
      </c>
      <c r="CB168" s="2"/>
      <c r="CC168" s="2"/>
      <c r="CD168" s="2"/>
      <c r="CE168" s="2"/>
      <c r="CF168" s="2">
        <v>0</v>
      </c>
      <c r="CG168" s="2">
        <v>0</v>
      </c>
      <c r="CH168" s="2"/>
      <c r="CI168" s="2"/>
      <c r="CJ168" s="2"/>
      <c r="CK168" s="2"/>
      <c r="CL168" s="2"/>
      <c r="CM168" s="2">
        <v>0</v>
      </c>
      <c r="CN168" s="2" t="s">
        <v>6</v>
      </c>
      <c r="CO168" s="2">
        <v>0</v>
      </c>
      <c r="CP168" s="2">
        <f t="shared" si="191"/>
        <v>0</v>
      </c>
      <c r="CQ168" s="2">
        <f t="shared" si="192"/>
        <v>13.23</v>
      </c>
      <c r="CR168" s="2">
        <f t="shared" si="193"/>
        <v>0</v>
      </c>
      <c r="CS168" s="2">
        <f t="shared" si="194"/>
        <v>0</v>
      </c>
      <c r="CT168" s="2">
        <f t="shared" si="195"/>
        <v>0</v>
      </c>
      <c r="CU168" s="2">
        <f t="shared" si="196"/>
        <v>0</v>
      </c>
      <c r="CV168" s="2">
        <f t="shared" si="197"/>
        <v>0</v>
      </c>
      <c r="CW168" s="2">
        <f t="shared" si="198"/>
        <v>0</v>
      </c>
      <c r="CX168" s="2">
        <f t="shared" si="199"/>
        <v>0</v>
      </c>
      <c r="CY168" s="2">
        <f t="shared" si="200"/>
        <v>0</v>
      </c>
      <c r="CZ168" s="2">
        <f t="shared" si="201"/>
        <v>0</v>
      </c>
      <c r="DA168" s="2"/>
      <c r="DB168" s="2"/>
      <c r="DC168" s="2" t="s">
        <v>6</v>
      </c>
      <c r="DD168" s="2" t="s">
        <v>6</v>
      </c>
      <c r="DE168" s="2" t="s">
        <v>6</v>
      </c>
      <c r="DF168" s="2" t="s">
        <v>6</v>
      </c>
      <c r="DG168" s="2" t="s">
        <v>6</v>
      </c>
      <c r="DH168" s="2" t="s">
        <v>6</v>
      </c>
      <c r="DI168" s="2" t="s">
        <v>6</v>
      </c>
      <c r="DJ168" s="2" t="s">
        <v>6</v>
      </c>
      <c r="DK168" s="2" t="s">
        <v>6</v>
      </c>
      <c r="DL168" s="2" t="s">
        <v>6</v>
      </c>
      <c r="DM168" s="2" t="s">
        <v>6</v>
      </c>
      <c r="DN168" s="2">
        <v>0</v>
      </c>
      <c r="DO168" s="2">
        <v>0</v>
      </c>
      <c r="DP168" s="2">
        <v>1</v>
      </c>
      <c r="DQ168" s="2">
        <v>1</v>
      </c>
      <c r="DR168" s="2"/>
      <c r="DS168" s="2"/>
      <c r="DT168" s="2"/>
      <c r="DU168" s="2">
        <v>1010</v>
      </c>
      <c r="DV168" s="2" t="s">
        <v>79</v>
      </c>
      <c r="DW168" s="2" t="s">
        <v>79</v>
      </c>
      <c r="DX168" s="2">
        <v>1</v>
      </c>
      <c r="DY168" s="2"/>
      <c r="DZ168" s="2"/>
      <c r="EA168" s="2"/>
      <c r="EB168" s="2"/>
      <c r="EC168" s="2"/>
      <c r="ED168" s="2"/>
      <c r="EE168" s="2">
        <v>32653291</v>
      </c>
      <c r="EF168" s="2">
        <v>20</v>
      </c>
      <c r="EG168" s="2" t="s">
        <v>60</v>
      </c>
      <c r="EH168" s="2">
        <v>0</v>
      </c>
      <c r="EI168" s="2" t="s">
        <v>6</v>
      </c>
      <c r="EJ168" s="2">
        <v>1</v>
      </c>
      <c r="EK168" s="2">
        <v>500001</v>
      </c>
      <c r="EL168" s="2" t="s">
        <v>61</v>
      </c>
      <c r="EM168" s="2" t="s">
        <v>62</v>
      </c>
      <c r="EN168" s="2"/>
      <c r="EO168" s="2" t="s">
        <v>6</v>
      </c>
      <c r="EP168" s="2"/>
      <c r="EQ168" s="2">
        <v>0</v>
      </c>
      <c r="ER168" s="2">
        <v>9040.01</v>
      </c>
      <c r="ES168" s="2">
        <v>13.23</v>
      </c>
      <c r="ET168" s="2">
        <v>0</v>
      </c>
      <c r="EU168" s="2">
        <v>0</v>
      </c>
      <c r="EV168" s="2">
        <v>0</v>
      </c>
      <c r="EW168" s="2">
        <v>0</v>
      </c>
      <c r="EX168" s="2">
        <v>0</v>
      </c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>
        <v>0</v>
      </c>
      <c r="FR168" s="2">
        <f t="shared" si="202"/>
        <v>0</v>
      </c>
      <c r="FS168" s="2">
        <v>0</v>
      </c>
      <c r="FT168" s="2"/>
      <c r="FU168" s="2"/>
      <c r="FV168" s="2"/>
      <c r="FW168" s="2"/>
      <c r="FX168" s="2">
        <v>0</v>
      </c>
      <c r="FY168" s="2">
        <v>0</v>
      </c>
      <c r="FZ168" s="2"/>
      <c r="GA168" s="2" t="s">
        <v>279</v>
      </c>
      <c r="GB168" s="2"/>
      <c r="GC168" s="2"/>
      <c r="GD168" s="2">
        <v>0</v>
      </c>
      <c r="GE168" s="2"/>
      <c r="GF168" s="2">
        <v>1907950714</v>
      </c>
      <c r="GG168" s="2">
        <v>2</v>
      </c>
      <c r="GH168" s="2">
        <v>4</v>
      </c>
      <c r="GI168" s="2">
        <v>-2</v>
      </c>
      <c r="GJ168" s="2">
        <v>0</v>
      </c>
      <c r="GK168" s="2">
        <f>ROUND(R168*(R12)/100,0)</f>
        <v>0</v>
      </c>
      <c r="GL168" s="2">
        <f t="shared" si="203"/>
        <v>0</v>
      </c>
      <c r="GM168" s="2">
        <f t="shared" si="204"/>
        <v>0</v>
      </c>
      <c r="GN168" s="2">
        <f t="shared" si="205"/>
        <v>0</v>
      </c>
      <c r="GO168" s="2">
        <f t="shared" si="206"/>
        <v>0</v>
      </c>
      <c r="GP168" s="2">
        <f t="shared" si="207"/>
        <v>0</v>
      </c>
      <c r="GQ168" s="2"/>
      <c r="GR168" s="2">
        <v>0</v>
      </c>
      <c r="GS168" s="2">
        <v>2</v>
      </c>
      <c r="GT168" s="2">
        <v>0</v>
      </c>
      <c r="GU168" s="2" t="s">
        <v>6</v>
      </c>
      <c r="GV168" s="2">
        <f t="shared" si="208"/>
        <v>0</v>
      </c>
      <c r="GW168" s="2">
        <v>1</v>
      </c>
      <c r="GX168" s="2">
        <f t="shared" si="209"/>
        <v>0</v>
      </c>
      <c r="GY168" s="2"/>
      <c r="GZ168" s="2"/>
      <c r="HA168" s="2">
        <v>0</v>
      </c>
      <c r="HB168" s="2">
        <v>0</v>
      </c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>
        <v>0</v>
      </c>
      <c r="IL168" s="2"/>
      <c r="IM168" s="2"/>
      <c r="IN168" s="2"/>
      <c r="IO168" s="2"/>
      <c r="IP168" s="2"/>
      <c r="IQ168" s="2"/>
      <c r="IR168" s="2"/>
      <c r="IS168" s="2"/>
      <c r="IT168" s="2"/>
      <c r="IU168" s="2"/>
    </row>
    <row r="169" spans="1:255" x14ac:dyDescent="0.2">
      <c r="A169">
        <v>18</v>
      </c>
      <c r="B169">
        <v>1</v>
      </c>
      <c r="C169">
        <v>234</v>
      </c>
      <c r="E169" t="s">
        <v>278</v>
      </c>
      <c r="F169" t="s">
        <v>69</v>
      </c>
      <c r="G169" t="s">
        <v>222</v>
      </c>
      <c r="H169" t="s">
        <v>79</v>
      </c>
      <c r="I169">
        <f>I163*J169</f>
        <v>0</v>
      </c>
      <c r="J169">
        <v>6.6</v>
      </c>
      <c r="O169">
        <f t="shared" si="177"/>
        <v>0</v>
      </c>
      <c r="P169">
        <f t="shared" si="178"/>
        <v>0</v>
      </c>
      <c r="Q169">
        <f t="shared" si="179"/>
        <v>0</v>
      </c>
      <c r="R169">
        <f t="shared" si="180"/>
        <v>0</v>
      </c>
      <c r="S169">
        <f t="shared" si="181"/>
        <v>0</v>
      </c>
      <c r="T169">
        <f t="shared" si="182"/>
        <v>0</v>
      </c>
      <c r="U169">
        <f t="shared" si="183"/>
        <v>0</v>
      </c>
      <c r="V169">
        <f t="shared" si="184"/>
        <v>0</v>
      </c>
      <c r="W169">
        <f t="shared" si="185"/>
        <v>0</v>
      </c>
      <c r="X169">
        <f t="shared" si="186"/>
        <v>0</v>
      </c>
      <c r="Y169">
        <f t="shared" si="187"/>
        <v>0</v>
      </c>
      <c r="AA169">
        <v>34645224</v>
      </c>
      <c r="AB169">
        <f t="shared" si="188"/>
        <v>13.23</v>
      </c>
      <c r="AC169">
        <f t="shared" si="210"/>
        <v>13.23</v>
      </c>
      <c r="AD169">
        <f t="shared" si="211"/>
        <v>0</v>
      </c>
      <c r="AE169">
        <f t="shared" si="212"/>
        <v>0</v>
      </c>
      <c r="AF169">
        <f t="shared" si="213"/>
        <v>0</v>
      </c>
      <c r="AG169">
        <f t="shared" si="189"/>
        <v>0</v>
      </c>
      <c r="AH169">
        <f t="shared" si="214"/>
        <v>0</v>
      </c>
      <c r="AI169">
        <f t="shared" si="215"/>
        <v>0</v>
      </c>
      <c r="AJ169">
        <f t="shared" si="190"/>
        <v>0</v>
      </c>
      <c r="AK169">
        <v>13.23</v>
      </c>
      <c r="AL169">
        <v>13.23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  <c r="AS169">
        <v>0</v>
      </c>
      <c r="AT169">
        <v>0</v>
      </c>
      <c r="AU169">
        <v>0</v>
      </c>
      <c r="AV169">
        <v>1</v>
      </c>
      <c r="AW169">
        <v>1</v>
      </c>
      <c r="AZ169">
        <v>1</v>
      </c>
      <c r="BA169">
        <v>1</v>
      </c>
      <c r="BB169">
        <v>1</v>
      </c>
      <c r="BC169">
        <v>7.5</v>
      </c>
      <c r="BD169" t="s">
        <v>6</v>
      </c>
      <c r="BE169" t="s">
        <v>6</v>
      </c>
      <c r="BF169" t="s">
        <v>6</v>
      </c>
      <c r="BG169" t="s">
        <v>6</v>
      </c>
      <c r="BH169">
        <v>3</v>
      </c>
      <c r="BI169">
        <v>1</v>
      </c>
      <c r="BJ169" t="s">
        <v>71</v>
      </c>
      <c r="BM169">
        <v>500001</v>
      </c>
      <c r="BN169">
        <v>0</v>
      </c>
      <c r="BO169" t="s">
        <v>6</v>
      </c>
      <c r="BP169">
        <v>0</v>
      </c>
      <c r="BQ169">
        <v>20</v>
      </c>
      <c r="BR169">
        <v>0</v>
      </c>
      <c r="BS169">
        <v>1</v>
      </c>
      <c r="BT169">
        <v>1</v>
      </c>
      <c r="BU169">
        <v>1</v>
      </c>
      <c r="BV169">
        <v>1</v>
      </c>
      <c r="BW169">
        <v>1</v>
      </c>
      <c r="BX169">
        <v>1</v>
      </c>
      <c r="BY169" t="s">
        <v>6</v>
      </c>
      <c r="BZ169">
        <v>0</v>
      </c>
      <c r="CA169">
        <v>0</v>
      </c>
      <c r="CF169">
        <v>0</v>
      </c>
      <c r="CG169">
        <v>0</v>
      </c>
      <c r="CM169">
        <v>0</v>
      </c>
      <c r="CN169" t="s">
        <v>6</v>
      </c>
      <c r="CO169">
        <v>0</v>
      </c>
      <c r="CP169">
        <f t="shared" si="191"/>
        <v>0</v>
      </c>
      <c r="CQ169">
        <f t="shared" si="192"/>
        <v>99.225000000000009</v>
      </c>
      <c r="CR169">
        <f t="shared" si="193"/>
        <v>0</v>
      </c>
      <c r="CS169">
        <f t="shared" si="194"/>
        <v>0</v>
      </c>
      <c r="CT169">
        <f t="shared" si="195"/>
        <v>0</v>
      </c>
      <c r="CU169">
        <f t="shared" si="196"/>
        <v>0</v>
      </c>
      <c r="CV169">
        <f t="shared" si="197"/>
        <v>0</v>
      </c>
      <c r="CW169">
        <f t="shared" si="198"/>
        <v>0</v>
      </c>
      <c r="CX169">
        <f t="shared" si="199"/>
        <v>0</v>
      </c>
      <c r="CY169">
        <f t="shared" si="200"/>
        <v>0</v>
      </c>
      <c r="CZ169">
        <f t="shared" si="201"/>
        <v>0</v>
      </c>
      <c r="DC169" t="s">
        <v>6</v>
      </c>
      <c r="DD169" t="s">
        <v>6</v>
      </c>
      <c r="DE169" t="s">
        <v>6</v>
      </c>
      <c r="DF169" t="s">
        <v>6</v>
      </c>
      <c r="DG169" t="s">
        <v>6</v>
      </c>
      <c r="DH169" t="s">
        <v>6</v>
      </c>
      <c r="DI169" t="s">
        <v>6</v>
      </c>
      <c r="DJ169" t="s">
        <v>6</v>
      </c>
      <c r="DK169" t="s">
        <v>6</v>
      </c>
      <c r="DL169" t="s">
        <v>6</v>
      </c>
      <c r="DM169" t="s">
        <v>6</v>
      </c>
      <c r="DN169">
        <v>0</v>
      </c>
      <c r="DO169">
        <v>0</v>
      </c>
      <c r="DP169">
        <v>1</v>
      </c>
      <c r="DQ169">
        <v>1</v>
      </c>
      <c r="DU169">
        <v>1010</v>
      </c>
      <c r="DV169" t="s">
        <v>79</v>
      </c>
      <c r="DW169" t="s">
        <v>79</v>
      </c>
      <c r="DX169">
        <v>1</v>
      </c>
      <c r="EE169">
        <v>32653291</v>
      </c>
      <c r="EF169">
        <v>20</v>
      </c>
      <c r="EG169" t="s">
        <v>60</v>
      </c>
      <c r="EH169">
        <v>0</v>
      </c>
      <c r="EI169" t="s">
        <v>6</v>
      </c>
      <c r="EJ169">
        <v>1</v>
      </c>
      <c r="EK169">
        <v>500001</v>
      </c>
      <c r="EL169" t="s">
        <v>61</v>
      </c>
      <c r="EM169" t="s">
        <v>62</v>
      </c>
      <c r="EO169" t="s">
        <v>6</v>
      </c>
      <c r="EQ169">
        <v>0</v>
      </c>
      <c r="ER169">
        <v>14.38</v>
      </c>
      <c r="ES169">
        <v>13.23</v>
      </c>
      <c r="ET169">
        <v>0</v>
      </c>
      <c r="EU169">
        <v>0</v>
      </c>
      <c r="EV169">
        <v>0</v>
      </c>
      <c r="EW169">
        <v>0</v>
      </c>
      <c r="EX169">
        <v>0</v>
      </c>
      <c r="EZ169">
        <v>5</v>
      </c>
      <c r="FC169">
        <v>0</v>
      </c>
      <c r="FD169">
        <v>18</v>
      </c>
      <c r="FF169">
        <v>99.22</v>
      </c>
      <c r="FQ169">
        <v>0</v>
      </c>
      <c r="FR169">
        <f t="shared" si="202"/>
        <v>0</v>
      </c>
      <c r="FS169">
        <v>0</v>
      </c>
      <c r="FX169">
        <v>0</v>
      </c>
      <c r="FY169">
        <v>0</v>
      </c>
      <c r="GA169" t="s">
        <v>279</v>
      </c>
      <c r="GD169">
        <v>0</v>
      </c>
      <c r="GF169">
        <v>1907950714</v>
      </c>
      <c r="GG169">
        <v>2</v>
      </c>
      <c r="GH169">
        <v>3</v>
      </c>
      <c r="GI169">
        <v>4</v>
      </c>
      <c r="GJ169">
        <v>0</v>
      </c>
      <c r="GK169">
        <f>ROUND(R169*(S12)/100,0)</f>
        <v>0</v>
      </c>
      <c r="GL169">
        <f t="shared" si="203"/>
        <v>0</v>
      </c>
      <c r="GM169">
        <f t="shared" si="204"/>
        <v>0</v>
      </c>
      <c r="GN169">
        <f t="shared" si="205"/>
        <v>0</v>
      </c>
      <c r="GO169">
        <f t="shared" si="206"/>
        <v>0</v>
      </c>
      <c r="GP169">
        <f t="shared" si="207"/>
        <v>0</v>
      </c>
      <c r="GR169">
        <v>1</v>
      </c>
      <c r="GS169">
        <v>1</v>
      </c>
      <c r="GT169">
        <v>0</v>
      </c>
      <c r="GU169" t="s">
        <v>6</v>
      </c>
      <c r="GV169">
        <f t="shared" si="208"/>
        <v>0</v>
      </c>
      <c r="GW169">
        <v>1</v>
      </c>
      <c r="GX169">
        <f t="shared" si="209"/>
        <v>0</v>
      </c>
      <c r="HA169">
        <v>0</v>
      </c>
      <c r="HB169">
        <v>0</v>
      </c>
      <c r="IK169">
        <v>0</v>
      </c>
    </row>
    <row r="170" spans="1:255" x14ac:dyDescent="0.2">
      <c r="A170" s="2">
        <v>18</v>
      </c>
      <c r="B170" s="2">
        <v>1</v>
      </c>
      <c r="C170" s="2">
        <v>223</v>
      </c>
      <c r="D170" s="2"/>
      <c r="E170" s="2" t="s">
        <v>280</v>
      </c>
      <c r="F170" s="2" t="s">
        <v>83</v>
      </c>
      <c r="G170" s="2" t="s">
        <v>188</v>
      </c>
      <c r="H170" s="2" t="s">
        <v>79</v>
      </c>
      <c r="I170" s="2">
        <f>I162*J170</f>
        <v>0</v>
      </c>
      <c r="J170" s="2">
        <v>4</v>
      </c>
      <c r="K170" s="2"/>
      <c r="L170" s="2"/>
      <c r="M170" s="2"/>
      <c r="N170" s="2"/>
      <c r="O170" s="2">
        <f t="shared" si="177"/>
        <v>0</v>
      </c>
      <c r="P170" s="2">
        <f t="shared" si="178"/>
        <v>0</v>
      </c>
      <c r="Q170" s="2">
        <f t="shared" si="179"/>
        <v>0</v>
      </c>
      <c r="R170" s="2">
        <f t="shared" si="180"/>
        <v>0</v>
      </c>
      <c r="S170" s="2">
        <f t="shared" si="181"/>
        <v>0</v>
      </c>
      <c r="T170" s="2">
        <f t="shared" si="182"/>
        <v>0</v>
      </c>
      <c r="U170" s="2">
        <f t="shared" si="183"/>
        <v>0</v>
      </c>
      <c r="V170" s="2">
        <f t="shared" si="184"/>
        <v>0</v>
      </c>
      <c r="W170" s="2">
        <f t="shared" si="185"/>
        <v>0</v>
      </c>
      <c r="X170" s="2">
        <f t="shared" si="186"/>
        <v>0</v>
      </c>
      <c r="Y170" s="2">
        <f t="shared" si="187"/>
        <v>0</v>
      </c>
      <c r="Z170" s="2"/>
      <c r="AA170" s="2">
        <v>34645223</v>
      </c>
      <c r="AB170" s="2">
        <f t="shared" si="188"/>
        <v>26.01</v>
      </c>
      <c r="AC170" s="2">
        <f t="shared" si="210"/>
        <v>26.01</v>
      </c>
      <c r="AD170" s="2">
        <f t="shared" si="211"/>
        <v>0</v>
      </c>
      <c r="AE170" s="2">
        <f t="shared" si="212"/>
        <v>0</v>
      </c>
      <c r="AF170" s="2">
        <f t="shared" si="213"/>
        <v>0</v>
      </c>
      <c r="AG170" s="2">
        <f t="shared" si="189"/>
        <v>0</v>
      </c>
      <c r="AH170" s="2">
        <f t="shared" si="214"/>
        <v>0</v>
      </c>
      <c r="AI170" s="2">
        <f t="shared" si="215"/>
        <v>0</v>
      </c>
      <c r="AJ170" s="2">
        <f t="shared" si="190"/>
        <v>0</v>
      </c>
      <c r="AK170" s="2">
        <v>26.01</v>
      </c>
      <c r="AL170" s="2">
        <v>26.01</v>
      </c>
      <c r="AM170" s="2">
        <v>0</v>
      </c>
      <c r="AN170" s="2">
        <v>0</v>
      </c>
      <c r="AO170" s="2">
        <v>0</v>
      </c>
      <c r="AP170" s="2">
        <v>0</v>
      </c>
      <c r="AQ170" s="2">
        <v>0</v>
      </c>
      <c r="AR170" s="2">
        <v>0</v>
      </c>
      <c r="AS170" s="2">
        <v>0</v>
      </c>
      <c r="AT170" s="2">
        <v>106</v>
      </c>
      <c r="AU170" s="2">
        <v>65</v>
      </c>
      <c r="AV170" s="2">
        <v>1</v>
      </c>
      <c r="AW170" s="2">
        <v>1</v>
      </c>
      <c r="AX170" s="2"/>
      <c r="AY170" s="2"/>
      <c r="AZ170" s="2">
        <v>1</v>
      </c>
      <c r="BA170" s="2">
        <v>1</v>
      </c>
      <c r="BB170" s="2">
        <v>1</v>
      </c>
      <c r="BC170" s="2">
        <v>1</v>
      </c>
      <c r="BD170" s="2" t="s">
        <v>6</v>
      </c>
      <c r="BE170" s="2" t="s">
        <v>6</v>
      </c>
      <c r="BF170" s="2" t="s">
        <v>6</v>
      </c>
      <c r="BG170" s="2" t="s">
        <v>6</v>
      </c>
      <c r="BH170" s="2">
        <v>3</v>
      </c>
      <c r="BI170" s="2">
        <v>1</v>
      </c>
      <c r="BJ170" s="2" t="s">
        <v>6</v>
      </c>
      <c r="BK170" s="2"/>
      <c r="BL170" s="2"/>
      <c r="BM170" s="2">
        <v>0</v>
      </c>
      <c r="BN170" s="2">
        <v>0</v>
      </c>
      <c r="BO170" s="2" t="s">
        <v>6</v>
      </c>
      <c r="BP170" s="2">
        <v>0</v>
      </c>
      <c r="BQ170" s="2">
        <v>20</v>
      </c>
      <c r="BR170" s="2">
        <v>0</v>
      </c>
      <c r="BS170" s="2">
        <v>1</v>
      </c>
      <c r="BT170" s="2">
        <v>1</v>
      </c>
      <c r="BU170" s="2">
        <v>1</v>
      </c>
      <c r="BV170" s="2">
        <v>1</v>
      </c>
      <c r="BW170" s="2">
        <v>1</v>
      </c>
      <c r="BX170" s="2">
        <v>1</v>
      </c>
      <c r="BY170" s="2" t="s">
        <v>6</v>
      </c>
      <c r="BZ170" s="2">
        <v>106</v>
      </c>
      <c r="CA170" s="2">
        <v>65</v>
      </c>
      <c r="CB170" s="2"/>
      <c r="CC170" s="2"/>
      <c r="CD170" s="2"/>
      <c r="CE170" s="2"/>
      <c r="CF170" s="2">
        <v>0</v>
      </c>
      <c r="CG170" s="2">
        <v>0</v>
      </c>
      <c r="CH170" s="2"/>
      <c r="CI170" s="2"/>
      <c r="CJ170" s="2"/>
      <c r="CK170" s="2"/>
      <c r="CL170" s="2"/>
      <c r="CM170" s="2">
        <v>0</v>
      </c>
      <c r="CN170" s="2" t="s">
        <v>6</v>
      </c>
      <c r="CO170" s="2">
        <v>0</v>
      </c>
      <c r="CP170" s="2">
        <f t="shared" si="191"/>
        <v>0</v>
      </c>
      <c r="CQ170" s="2">
        <f t="shared" si="192"/>
        <v>26.01</v>
      </c>
      <c r="CR170" s="2">
        <f t="shared" si="193"/>
        <v>0</v>
      </c>
      <c r="CS170" s="2">
        <f t="shared" si="194"/>
        <v>0</v>
      </c>
      <c r="CT170" s="2">
        <f t="shared" si="195"/>
        <v>0</v>
      </c>
      <c r="CU170" s="2">
        <f t="shared" si="196"/>
        <v>0</v>
      </c>
      <c r="CV170" s="2">
        <f t="shared" si="197"/>
        <v>0</v>
      </c>
      <c r="CW170" s="2">
        <f t="shared" si="198"/>
        <v>0</v>
      </c>
      <c r="CX170" s="2">
        <f t="shared" si="199"/>
        <v>0</v>
      </c>
      <c r="CY170" s="2">
        <f t="shared" si="200"/>
        <v>0</v>
      </c>
      <c r="CZ170" s="2">
        <f t="shared" si="201"/>
        <v>0</v>
      </c>
      <c r="DA170" s="2"/>
      <c r="DB170" s="2"/>
      <c r="DC170" s="2" t="s">
        <v>6</v>
      </c>
      <c r="DD170" s="2" t="s">
        <v>6</v>
      </c>
      <c r="DE170" s="2" t="s">
        <v>6</v>
      </c>
      <c r="DF170" s="2" t="s">
        <v>6</v>
      </c>
      <c r="DG170" s="2" t="s">
        <v>6</v>
      </c>
      <c r="DH170" s="2" t="s">
        <v>6</v>
      </c>
      <c r="DI170" s="2" t="s">
        <v>6</v>
      </c>
      <c r="DJ170" s="2" t="s">
        <v>6</v>
      </c>
      <c r="DK170" s="2" t="s">
        <v>6</v>
      </c>
      <c r="DL170" s="2" t="s">
        <v>6</v>
      </c>
      <c r="DM170" s="2" t="s">
        <v>6</v>
      </c>
      <c r="DN170" s="2">
        <v>0</v>
      </c>
      <c r="DO170" s="2">
        <v>0</v>
      </c>
      <c r="DP170" s="2">
        <v>1</v>
      </c>
      <c r="DQ170" s="2">
        <v>1</v>
      </c>
      <c r="DR170" s="2"/>
      <c r="DS170" s="2"/>
      <c r="DT170" s="2"/>
      <c r="DU170" s="2">
        <v>1010</v>
      </c>
      <c r="DV170" s="2" t="s">
        <v>79</v>
      </c>
      <c r="DW170" s="2" t="s">
        <v>79</v>
      </c>
      <c r="DX170" s="2">
        <v>1</v>
      </c>
      <c r="DY170" s="2"/>
      <c r="DZ170" s="2"/>
      <c r="EA170" s="2"/>
      <c r="EB170" s="2"/>
      <c r="EC170" s="2"/>
      <c r="ED170" s="2"/>
      <c r="EE170" s="2">
        <v>32653299</v>
      </c>
      <c r="EF170" s="2">
        <v>20</v>
      </c>
      <c r="EG170" s="2" t="s">
        <v>60</v>
      </c>
      <c r="EH170" s="2">
        <v>0</v>
      </c>
      <c r="EI170" s="2" t="s">
        <v>6</v>
      </c>
      <c r="EJ170" s="2">
        <v>1</v>
      </c>
      <c r="EK170" s="2">
        <v>0</v>
      </c>
      <c r="EL170" s="2" t="s">
        <v>85</v>
      </c>
      <c r="EM170" s="2" t="s">
        <v>86</v>
      </c>
      <c r="EN170" s="2"/>
      <c r="EO170" s="2" t="s">
        <v>6</v>
      </c>
      <c r="EP170" s="2"/>
      <c r="EQ170" s="2">
        <v>0</v>
      </c>
      <c r="ER170" s="2">
        <v>0</v>
      </c>
      <c r="ES170" s="2">
        <v>26.01</v>
      </c>
      <c r="ET170" s="2">
        <v>0</v>
      </c>
      <c r="EU170" s="2">
        <v>0</v>
      </c>
      <c r="EV170" s="2">
        <v>0</v>
      </c>
      <c r="EW170" s="2">
        <v>0</v>
      </c>
      <c r="EX170" s="2">
        <v>0</v>
      </c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>
        <v>0</v>
      </c>
      <c r="FR170" s="2">
        <f t="shared" si="202"/>
        <v>0</v>
      </c>
      <c r="FS170" s="2">
        <v>0</v>
      </c>
      <c r="FT170" s="2"/>
      <c r="FU170" s="2"/>
      <c r="FV170" s="2"/>
      <c r="FW170" s="2"/>
      <c r="FX170" s="2">
        <v>106</v>
      </c>
      <c r="FY170" s="2">
        <v>65</v>
      </c>
      <c r="FZ170" s="2"/>
      <c r="GA170" s="2" t="s">
        <v>190</v>
      </c>
      <c r="GB170" s="2"/>
      <c r="GC170" s="2"/>
      <c r="GD170" s="2">
        <v>0</v>
      </c>
      <c r="GE170" s="2"/>
      <c r="GF170" s="2">
        <v>470751337</v>
      </c>
      <c r="GG170" s="2">
        <v>2</v>
      </c>
      <c r="GH170" s="2">
        <v>4</v>
      </c>
      <c r="GI170" s="2">
        <v>-2</v>
      </c>
      <c r="GJ170" s="2">
        <v>0</v>
      </c>
      <c r="GK170" s="2">
        <f>ROUND(R170*(R12)/100,0)</f>
        <v>0</v>
      </c>
      <c r="GL170" s="2">
        <f t="shared" si="203"/>
        <v>0</v>
      </c>
      <c r="GM170" s="2">
        <f t="shared" si="204"/>
        <v>0</v>
      </c>
      <c r="GN170" s="2">
        <f t="shared" si="205"/>
        <v>0</v>
      </c>
      <c r="GO170" s="2">
        <f t="shared" si="206"/>
        <v>0</v>
      </c>
      <c r="GP170" s="2">
        <f t="shared" si="207"/>
        <v>0</v>
      </c>
      <c r="GQ170" s="2"/>
      <c r="GR170" s="2">
        <v>0</v>
      </c>
      <c r="GS170" s="2">
        <v>2</v>
      </c>
      <c r="GT170" s="2">
        <v>0</v>
      </c>
      <c r="GU170" s="2" t="s">
        <v>6</v>
      </c>
      <c r="GV170" s="2">
        <f t="shared" si="208"/>
        <v>0</v>
      </c>
      <c r="GW170" s="2">
        <v>1</v>
      </c>
      <c r="GX170" s="2">
        <f t="shared" si="209"/>
        <v>0</v>
      </c>
      <c r="GY170" s="2"/>
      <c r="GZ170" s="2"/>
      <c r="HA170" s="2">
        <v>0</v>
      </c>
      <c r="HB170" s="2">
        <v>0</v>
      </c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>
        <v>0</v>
      </c>
      <c r="IL170" s="2"/>
      <c r="IM170" s="2"/>
      <c r="IN170" s="2"/>
      <c r="IO170" s="2"/>
      <c r="IP170" s="2"/>
      <c r="IQ170" s="2"/>
      <c r="IR170" s="2"/>
      <c r="IS170" s="2"/>
      <c r="IT170" s="2"/>
      <c r="IU170" s="2"/>
    </row>
    <row r="171" spans="1:255" x14ac:dyDescent="0.2">
      <c r="A171">
        <v>18</v>
      </c>
      <c r="B171">
        <v>1</v>
      </c>
      <c r="C171">
        <v>235</v>
      </c>
      <c r="E171" t="s">
        <v>280</v>
      </c>
      <c r="F171" t="s">
        <v>83</v>
      </c>
      <c r="G171" t="s">
        <v>188</v>
      </c>
      <c r="H171" t="s">
        <v>79</v>
      </c>
      <c r="I171">
        <f>I163*J171</f>
        <v>0</v>
      </c>
      <c r="J171">
        <v>4</v>
      </c>
      <c r="O171">
        <f t="shared" si="177"/>
        <v>0</v>
      </c>
      <c r="P171">
        <f t="shared" si="178"/>
        <v>0</v>
      </c>
      <c r="Q171">
        <f t="shared" si="179"/>
        <v>0</v>
      </c>
      <c r="R171">
        <f t="shared" si="180"/>
        <v>0</v>
      </c>
      <c r="S171">
        <f t="shared" si="181"/>
        <v>0</v>
      </c>
      <c r="T171">
        <f t="shared" si="182"/>
        <v>0</v>
      </c>
      <c r="U171">
        <f t="shared" si="183"/>
        <v>0</v>
      </c>
      <c r="V171">
        <f t="shared" si="184"/>
        <v>0</v>
      </c>
      <c r="W171">
        <f t="shared" si="185"/>
        <v>0</v>
      </c>
      <c r="X171">
        <f t="shared" si="186"/>
        <v>0</v>
      </c>
      <c r="Y171">
        <f t="shared" si="187"/>
        <v>0</v>
      </c>
      <c r="AA171">
        <v>34645224</v>
      </c>
      <c r="AB171">
        <f t="shared" si="188"/>
        <v>26.01</v>
      </c>
      <c r="AC171">
        <f t="shared" si="210"/>
        <v>26.01</v>
      </c>
      <c r="AD171">
        <f t="shared" si="211"/>
        <v>0</v>
      </c>
      <c r="AE171">
        <f t="shared" si="212"/>
        <v>0</v>
      </c>
      <c r="AF171">
        <f t="shared" si="213"/>
        <v>0</v>
      </c>
      <c r="AG171">
        <f t="shared" si="189"/>
        <v>0</v>
      </c>
      <c r="AH171">
        <f t="shared" si="214"/>
        <v>0</v>
      </c>
      <c r="AI171">
        <f t="shared" si="215"/>
        <v>0</v>
      </c>
      <c r="AJ171">
        <f t="shared" si="190"/>
        <v>0</v>
      </c>
      <c r="AK171">
        <v>26.01</v>
      </c>
      <c r="AL171">
        <v>26.01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90</v>
      </c>
      <c r="AU171">
        <v>52</v>
      </c>
      <c r="AV171">
        <v>1</v>
      </c>
      <c r="AW171">
        <v>1</v>
      </c>
      <c r="AZ171">
        <v>1</v>
      </c>
      <c r="BA171">
        <v>1</v>
      </c>
      <c r="BB171">
        <v>1</v>
      </c>
      <c r="BC171">
        <v>7.5</v>
      </c>
      <c r="BD171" t="s">
        <v>6</v>
      </c>
      <c r="BE171" t="s">
        <v>6</v>
      </c>
      <c r="BF171" t="s">
        <v>6</v>
      </c>
      <c r="BG171" t="s">
        <v>6</v>
      </c>
      <c r="BH171">
        <v>3</v>
      </c>
      <c r="BI171">
        <v>1</v>
      </c>
      <c r="BJ171" t="s">
        <v>6</v>
      </c>
      <c r="BM171">
        <v>0</v>
      </c>
      <c r="BN171">
        <v>0</v>
      </c>
      <c r="BO171" t="s">
        <v>6</v>
      </c>
      <c r="BP171">
        <v>0</v>
      </c>
      <c r="BQ171">
        <v>20</v>
      </c>
      <c r="BR171">
        <v>0</v>
      </c>
      <c r="BS171">
        <v>1</v>
      </c>
      <c r="BT171">
        <v>1</v>
      </c>
      <c r="BU171">
        <v>1</v>
      </c>
      <c r="BV171">
        <v>1</v>
      </c>
      <c r="BW171">
        <v>1</v>
      </c>
      <c r="BX171">
        <v>1</v>
      </c>
      <c r="BY171" t="s">
        <v>6</v>
      </c>
      <c r="BZ171">
        <v>106</v>
      </c>
      <c r="CA171">
        <v>65</v>
      </c>
      <c r="CF171">
        <v>0</v>
      </c>
      <c r="CG171">
        <v>0</v>
      </c>
      <c r="CM171">
        <v>0</v>
      </c>
      <c r="CN171" t="s">
        <v>6</v>
      </c>
      <c r="CO171">
        <v>0</v>
      </c>
      <c r="CP171">
        <f t="shared" si="191"/>
        <v>0</v>
      </c>
      <c r="CQ171">
        <f t="shared" si="192"/>
        <v>195.07500000000002</v>
      </c>
      <c r="CR171">
        <f t="shared" si="193"/>
        <v>0</v>
      </c>
      <c r="CS171">
        <f t="shared" si="194"/>
        <v>0</v>
      </c>
      <c r="CT171">
        <f t="shared" si="195"/>
        <v>0</v>
      </c>
      <c r="CU171">
        <f t="shared" si="196"/>
        <v>0</v>
      </c>
      <c r="CV171">
        <f t="shared" si="197"/>
        <v>0</v>
      </c>
      <c r="CW171">
        <f t="shared" si="198"/>
        <v>0</v>
      </c>
      <c r="CX171">
        <f t="shared" si="199"/>
        <v>0</v>
      </c>
      <c r="CY171">
        <f t="shared" si="200"/>
        <v>0</v>
      </c>
      <c r="CZ171">
        <f t="shared" si="201"/>
        <v>0</v>
      </c>
      <c r="DC171" t="s">
        <v>6</v>
      </c>
      <c r="DD171" t="s">
        <v>6</v>
      </c>
      <c r="DE171" t="s">
        <v>6</v>
      </c>
      <c r="DF171" t="s">
        <v>6</v>
      </c>
      <c r="DG171" t="s">
        <v>6</v>
      </c>
      <c r="DH171" t="s">
        <v>6</v>
      </c>
      <c r="DI171" t="s">
        <v>6</v>
      </c>
      <c r="DJ171" t="s">
        <v>6</v>
      </c>
      <c r="DK171" t="s">
        <v>6</v>
      </c>
      <c r="DL171" t="s">
        <v>6</v>
      </c>
      <c r="DM171" t="s">
        <v>6</v>
      </c>
      <c r="DN171">
        <v>0</v>
      </c>
      <c r="DO171">
        <v>0</v>
      </c>
      <c r="DP171">
        <v>1</v>
      </c>
      <c r="DQ171">
        <v>1</v>
      </c>
      <c r="DU171">
        <v>1010</v>
      </c>
      <c r="DV171" t="s">
        <v>79</v>
      </c>
      <c r="DW171" t="s">
        <v>79</v>
      </c>
      <c r="DX171">
        <v>1</v>
      </c>
      <c r="EE171">
        <v>32653299</v>
      </c>
      <c r="EF171">
        <v>20</v>
      </c>
      <c r="EG171" t="s">
        <v>60</v>
      </c>
      <c r="EH171">
        <v>0</v>
      </c>
      <c r="EI171" t="s">
        <v>6</v>
      </c>
      <c r="EJ171">
        <v>1</v>
      </c>
      <c r="EK171">
        <v>0</v>
      </c>
      <c r="EL171" t="s">
        <v>85</v>
      </c>
      <c r="EM171" t="s">
        <v>86</v>
      </c>
      <c r="EO171" t="s">
        <v>6</v>
      </c>
      <c r="EQ171">
        <v>0</v>
      </c>
      <c r="ER171">
        <v>28.27</v>
      </c>
      <c r="ES171">
        <v>26.01</v>
      </c>
      <c r="ET171">
        <v>0</v>
      </c>
      <c r="EU171">
        <v>0</v>
      </c>
      <c r="EV171">
        <v>0</v>
      </c>
      <c r="EW171">
        <v>0</v>
      </c>
      <c r="EX171">
        <v>0</v>
      </c>
      <c r="EZ171">
        <v>5</v>
      </c>
      <c r="FC171">
        <v>0</v>
      </c>
      <c r="FD171">
        <v>18</v>
      </c>
      <c r="FF171">
        <v>195.05</v>
      </c>
      <c r="FQ171">
        <v>0</v>
      </c>
      <c r="FR171">
        <f t="shared" si="202"/>
        <v>0</v>
      </c>
      <c r="FS171">
        <v>0</v>
      </c>
      <c r="FV171" t="s">
        <v>22</v>
      </c>
      <c r="FW171" t="s">
        <v>23</v>
      </c>
      <c r="FX171">
        <v>106</v>
      </c>
      <c r="FY171">
        <v>65</v>
      </c>
      <c r="GA171" t="s">
        <v>190</v>
      </c>
      <c r="GD171">
        <v>0</v>
      </c>
      <c r="GF171">
        <v>470751337</v>
      </c>
      <c r="GG171">
        <v>2</v>
      </c>
      <c r="GH171">
        <v>3</v>
      </c>
      <c r="GI171">
        <v>4</v>
      </c>
      <c r="GJ171">
        <v>0</v>
      </c>
      <c r="GK171">
        <f>ROUND(R171*(S12)/100,0)</f>
        <v>0</v>
      </c>
      <c r="GL171">
        <f t="shared" si="203"/>
        <v>0</v>
      </c>
      <c r="GM171">
        <f t="shared" si="204"/>
        <v>0</v>
      </c>
      <c r="GN171">
        <f t="shared" si="205"/>
        <v>0</v>
      </c>
      <c r="GO171">
        <f t="shared" si="206"/>
        <v>0</v>
      </c>
      <c r="GP171">
        <f t="shared" si="207"/>
        <v>0</v>
      </c>
      <c r="GR171">
        <v>1</v>
      </c>
      <c r="GS171">
        <v>1</v>
      </c>
      <c r="GT171">
        <v>0</v>
      </c>
      <c r="GU171" t="s">
        <v>6</v>
      </c>
      <c r="GV171">
        <f t="shared" si="208"/>
        <v>0</v>
      </c>
      <c r="GW171">
        <v>1</v>
      </c>
      <c r="GX171">
        <f t="shared" si="209"/>
        <v>0</v>
      </c>
      <c r="HA171">
        <v>0</v>
      </c>
      <c r="HB171">
        <v>0</v>
      </c>
      <c r="IK171">
        <v>0</v>
      </c>
    </row>
    <row r="172" spans="1:255" x14ac:dyDescent="0.2">
      <c r="A172" s="2">
        <v>18</v>
      </c>
      <c r="B172" s="2">
        <v>1</v>
      </c>
      <c r="C172" s="2">
        <v>224</v>
      </c>
      <c r="D172" s="2"/>
      <c r="E172" s="2" t="s">
        <v>281</v>
      </c>
      <c r="F172" s="2" t="s">
        <v>88</v>
      </c>
      <c r="G172" s="2" t="s">
        <v>226</v>
      </c>
      <c r="H172" s="2" t="s">
        <v>79</v>
      </c>
      <c r="I172" s="2">
        <f>I162*J172</f>
        <v>0</v>
      </c>
      <c r="J172" s="2">
        <v>4</v>
      </c>
      <c r="K172" s="2"/>
      <c r="L172" s="2"/>
      <c r="M172" s="2"/>
      <c r="N172" s="2"/>
      <c r="O172" s="2">
        <f t="shared" si="177"/>
        <v>0</v>
      </c>
      <c r="P172" s="2">
        <f t="shared" si="178"/>
        <v>0</v>
      </c>
      <c r="Q172" s="2">
        <f t="shared" si="179"/>
        <v>0</v>
      </c>
      <c r="R172" s="2">
        <f t="shared" si="180"/>
        <v>0</v>
      </c>
      <c r="S172" s="2">
        <f t="shared" si="181"/>
        <v>0</v>
      </c>
      <c r="T172" s="2">
        <f t="shared" si="182"/>
        <v>0</v>
      </c>
      <c r="U172" s="2">
        <f t="shared" si="183"/>
        <v>0</v>
      </c>
      <c r="V172" s="2">
        <f t="shared" si="184"/>
        <v>0</v>
      </c>
      <c r="W172" s="2">
        <f t="shared" si="185"/>
        <v>0</v>
      </c>
      <c r="X172" s="2">
        <f t="shared" si="186"/>
        <v>0</v>
      </c>
      <c r="Y172" s="2">
        <f t="shared" si="187"/>
        <v>0</v>
      </c>
      <c r="Z172" s="2"/>
      <c r="AA172" s="2">
        <v>34645223</v>
      </c>
      <c r="AB172" s="2">
        <f t="shared" si="188"/>
        <v>20.57</v>
      </c>
      <c r="AC172" s="2">
        <f t="shared" si="210"/>
        <v>20.57</v>
      </c>
      <c r="AD172" s="2">
        <f t="shared" si="211"/>
        <v>0</v>
      </c>
      <c r="AE172" s="2">
        <f t="shared" si="212"/>
        <v>0</v>
      </c>
      <c r="AF172" s="2">
        <f t="shared" si="213"/>
        <v>0</v>
      </c>
      <c r="AG172" s="2">
        <f t="shared" si="189"/>
        <v>0</v>
      </c>
      <c r="AH172" s="2">
        <f t="shared" si="214"/>
        <v>0</v>
      </c>
      <c r="AI172" s="2">
        <f t="shared" si="215"/>
        <v>0</v>
      </c>
      <c r="AJ172" s="2">
        <f t="shared" si="190"/>
        <v>0</v>
      </c>
      <c r="AK172" s="2">
        <v>20.57</v>
      </c>
      <c r="AL172" s="2">
        <v>20.57</v>
      </c>
      <c r="AM172" s="2">
        <v>0</v>
      </c>
      <c r="AN172" s="2">
        <v>0</v>
      </c>
      <c r="AO172" s="2">
        <v>0</v>
      </c>
      <c r="AP172" s="2">
        <v>0</v>
      </c>
      <c r="AQ172" s="2">
        <v>0</v>
      </c>
      <c r="AR172" s="2">
        <v>0</v>
      </c>
      <c r="AS172" s="2">
        <v>0</v>
      </c>
      <c r="AT172" s="2">
        <v>106</v>
      </c>
      <c r="AU172" s="2">
        <v>65</v>
      </c>
      <c r="AV172" s="2">
        <v>1</v>
      </c>
      <c r="AW172" s="2">
        <v>1</v>
      </c>
      <c r="AX172" s="2"/>
      <c r="AY172" s="2"/>
      <c r="AZ172" s="2">
        <v>1</v>
      </c>
      <c r="BA172" s="2">
        <v>1</v>
      </c>
      <c r="BB172" s="2">
        <v>1</v>
      </c>
      <c r="BC172" s="2">
        <v>1</v>
      </c>
      <c r="BD172" s="2" t="s">
        <v>6</v>
      </c>
      <c r="BE172" s="2" t="s">
        <v>6</v>
      </c>
      <c r="BF172" s="2" t="s">
        <v>6</v>
      </c>
      <c r="BG172" s="2" t="s">
        <v>6</v>
      </c>
      <c r="BH172" s="2">
        <v>3</v>
      </c>
      <c r="BI172" s="2">
        <v>1</v>
      </c>
      <c r="BJ172" s="2" t="s">
        <v>6</v>
      </c>
      <c r="BK172" s="2"/>
      <c r="BL172" s="2"/>
      <c r="BM172" s="2">
        <v>0</v>
      </c>
      <c r="BN172" s="2">
        <v>0</v>
      </c>
      <c r="BO172" s="2" t="s">
        <v>6</v>
      </c>
      <c r="BP172" s="2">
        <v>0</v>
      </c>
      <c r="BQ172" s="2">
        <v>20</v>
      </c>
      <c r="BR172" s="2">
        <v>0</v>
      </c>
      <c r="BS172" s="2">
        <v>1</v>
      </c>
      <c r="BT172" s="2">
        <v>1</v>
      </c>
      <c r="BU172" s="2">
        <v>1</v>
      </c>
      <c r="BV172" s="2">
        <v>1</v>
      </c>
      <c r="BW172" s="2">
        <v>1</v>
      </c>
      <c r="BX172" s="2">
        <v>1</v>
      </c>
      <c r="BY172" s="2" t="s">
        <v>6</v>
      </c>
      <c r="BZ172" s="2">
        <v>106</v>
      </c>
      <c r="CA172" s="2">
        <v>65</v>
      </c>
      <c r="CB172" s="2"/>
      <c r="CC172" s="2"/>
      <c r="CD172" s="2"/>
      <c r="CE172" s="2"/>
      <c r="CF172" s="2">
        <v>0</v>
      </c>
      <c r="CG172" s="2">
        <v>0</v>
      </c>
      <c r="CH172" s="2"/>
      <c r="CI172" s="2"/>
      <c r="CJ172" s="2"/>
      <c r="CK172" s="2"/>
      <c r="CL172" s="2"/>
      <c r="CM172" s="2">
        <v>0</v>
      </c>
      <c r="CN172" s="2" t="s">
        <v>6</v>
      </c>
      <c r="CO172" s="2">
        <v>0</v>
      </c>
      <c r="CP172" s="2">
        <f t="shared" si="191"/>
        <v>0</v>
      </c>
      <c r="CQ172" s="2">
        <f t="shared" si="192"/>
        <v>20.57</v>
      </c>
      <c r="CR172" s="2">
        <f t="shared" si="193"/>
        <v>0</v>
      </c>
      <c r="CS172" s="2">
        <f t="shared" si="194"/>
        <v>0</v>
      </c>
      <c r="CT172" s="2">
        <f t="shared" si="195"/>
        <v>0</v>
      </c>
      <c r="CU172" s="2">
        <f t="shared" si="196"/>
        <v>0</v>
      </c>
      <c r="CV172" s="2">
        <f t="shared" si="197"/>
        <v>0</v>
      </c>
      <c r="CW172" s="2">
        <f t="shared" si="198"/>
        <v>0</v>
      </c>
      <c r="CX172" s="2">
        <f t="shared" si="199"/>
        <v>0</v>
      </c>
      <c r="CY172" s="2">
        <f t="shared" si="200"/>
        <v>0</v>
      </c>
      <c r="CZ172" s="2">
        <f t="shared" si="201"/>
        <v>0</v>
      </c>
      <c r="DA172" s="2"/>
      <c r="DB172" s="2"/>
      <c r="DC172" s="2" t="s">
        <v>6</v>
      </c>
      <c r="DD172" s="2" t="s">
        <v>6</v>
      </c>
      <c r="DE172" s="2" t="s">
        <v>6</v>
      </c>
      <c r="DF172" s="2" t="s">
        <v>6</v>
      </c>
      <c r="DG172" s="2" t="s">
        <v>6</v>
      </c>
      <c r="DH172" s="2" t="s">
        <v>6</v>
      </c>
      <c r="DI172" s="2" t="s">
        <v>6</v>
      </c>
      <c r="DJ172" s="2" t="s">
        <v>6</v>
      </c>
      <c r="DK172" s="2" t="s">
        <v>6</v>
      </c>
      <c r="DL172" s="2" t="s">
        <v>6</v>
      </c>
      <c r="DM172" s="2" t="s">
        <v>6</v>
      </c>
      <c r="DN172" s="2">
        <v>0</v>
      </c>
      <c r="DO172" s="2">
        <v>0</v>
      </c>
      <c r="DP172" s="2">
        <v>1</v>
      </c>
      <c r="DQ172" s="2">
        <v>1</v>
      </c>
      <c r="DR172" s="2"/>
      <c r="DS172" s="2"/>
      <c r="DT172" s="2"/>
      <c r="DU172" s="2">
        <v>1010</v>
      </c>
      <c r="DV172" s="2" t="s">
        <v>79</v>
      </c>
      <c r="DW172" s="2" t="s">
        <v>79</v>
      </c>
      <c r="DX172" s="2">
        <v>1</v>
      </c>
      <c r="DY172" s="2"/>
      <c r="DZ172" s="2"/>
      <c r="EA172" s="2"/>
      <c r="EB172" s="2"/>
      <c r="EC172" s="2"/>
      <c r="ED172" s="2"/>
      <c r="EE172" s="2">
        <v>32653299</v>
      </c>
      <c r="EF172" s="2">
        <v>20</v>
      </c>
      <c r="EG172" s="2" t="s">
        <v>60</v>
      </c>
      <c r="EH172" s="2">
        <v>0</v>
      </c>
      <c r="EI172" s="2" t="s">
        <v>6</v>
      </c>
      <c r="EJ172" s="2">
        <v>1</v>
      </c>
      <c r="EK172" s="2">
        <v>0</v>
      </c>
      <c r="EL172" s="2" t="s">
        <v>85</v>
      </c>
      <c r="EM172" s="2" t="s">
        <v>86</v>
      </c>
      <c r="EN172" s="2"/>
      <c r="EO172" s="2" t="s">
        <v>6</v>
      </c>
      <c r="EP172" s="2"/>
      <c r="EQ172" s="2">
        <v>0</v>
      </c>
      <c r="ER172" s="2">
        <v>0</v>
      </c>
      <c r="ES172" s="2">
        <v>20.57</v>
      </c>
      <c r="ET172" s="2">
        <v>0</v>
      </c>
      <c r="EU172" s="2">
        <v>0</v>
      </c>
      <c r="EV172" s="2">
        <v>0</v>
      </c>
      <c r="EW172" s="2">
        <v>0</v>
      </c>
      <c r="EX172" s="2">
        <v>0</v>
      </c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>
        <v>0</v>
      </c>
      <c r="FR172" s="2">
        <f t="shared" si="202"/>
        <v>0</v>
      </c>
      <c r="FS172" s="2">
        <v>0</v>
      </c>
      <c r="FT172" s="2"/>
      <c r="FU172" s="2"/>
      <c r="FV172" s="2"/>
      <c r="FW172" s="2"/>
      <c r="FX172" s="2">
        <v>106</v>
      </c>
      <c r="FY172" s="2">
        <v>65</v>
      </c>
      <c r="FZ172" s="2"/>
      <c r="GA172" s="2" t="s">
        <v>227</v>
      </c>
      <c r="GB172" s="2"/>
      <c r="GC172" s="2"/>
      <c r="GD172" s="2">
        <v>0</v>
      </c>
      <c r="GE172" s="2"/>
      <c r="GF172" s="2">
        <v>877405892</v>
      </c>
      <c r="GG172" s="2">
        <v>2</v>
      </c>
      <c r="GH172" s="2">
        <v>4</v>
      </c>
      <c r="GI172" s="2">
        <v>-2</v>
      </c>
      <c r="GJ172" s="2">
        <v>0</v>
      </c>
      <c r="GK172" s="2">
        <f>ROUND(R172*(R12)/100,0)</f>
        <v>0</v>
      </c>
      <c r="GL172" s="2">
        <f t="shared" si="203"/>
        <v>0</v>
      </c>
      <c r="GM172" s="2">
        <f t="shared" si="204"/>
        <v>0</v>
      </c>
      <c r="GN172" s="2">
        <f t="shared" si="205"/>
        <v>0</v>
      </c>
      <c r="GO172" s="2">
        <f t="shared" si="206"/>
        <v>0</v>
      </c>
      <c r="GP172" s="2">
        <f t="shared" si="207"/>
        <v>0</v>
      </c>
      <c r="GQ172" s="2"/>
      <c r="GR172" s="2">
        <v>0</v>
      </c>
      <c r="GS172" s="2">
        <v>2</v>
      </c>
      <c r="GT172" s="2">
        <v>0</v>
      </c>
      <c r="GU172" s="2" t="s">
        <v>6</v>
      </c>
      <c r="GV172" s="2">
        <f t="shared" si="208"/>
        <v>0</v>
      </c>
      <c r="GW172" s="2">
        <v>1</v>
      </c>
      <c r="GX172" s="2">
        <f t="shared" si="209"/>
        <v>0</v>
      </c>
      <c r="GY172" s="2"/>
      <c r="GZ172" s="2"/>
      <c r="HA172" s="2">
        <v>0</v>
      </c>
      <c r="HB172" s="2">
        <v>0</v>
      </c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>
        <v>0</v>
      </c>
      <c r="IL172" s="2"/>
      <c r="IM172" s="2"/>
      <c r="IN172" s="2"/>
      <c r="IO172" s="2"/>
      <c r="IP172" s="2"/>
      <c r="IQ172" s="2"/>
      <c r="IR172" s="2"/>
      <c r="IS172" s="2"/>
      <c r="IT172" s="2"/>
      <c r="IU172" s="2"/>
    </row>
    <row r="173" spans="1:255" x14ac:dyDescent="0.2">
      <c r="A173">
        <v>18</v>
      </c>
      <c r="B173">
        <v>1</v>
      </c>
      <c r="C173">
        <v>236</v>
      </c>
      <c r="E173" t="s">
        <v>281</v>
      </c>
      <c r="F173" t="s">
        <v>88</v>
      </c>
      <c r="G173" t="s">
        <v>226</v>
      </c>
      <c r="H173" t="s">
        <v>79</v>
      </c>
      <c r="I173">
        <f>I163*J173</f>
        <v>0</v>
      </c>
      <c r="J173">
        <v>4</v>
      </c>
      <c r="O173">
        <f t="shared" si="177"/>
        <v>0</v>
      </c>
      <c r="P173">
        <f t="shared" si="178"/>
        <v>0</v>
      </c>
      <c r="Q173">
        <f t="shared" si="179"/>
        <v>0</v>
      </c>
      <c r="R173">
        <f t="shared" si="180"/>
        <v>0</v>
      </c>
      <c r="S173">
        <f t="shared" si="181"/>
        <v>0</v>
      </c>
      <c r="T173">
        <f t="shared" si="182"/>
        <v>0</v>
      </c>
      <c r="U173">
        <f t="shared" si="183"/>
        <v>0</v>
      </c>
      <c r="V173">
        <f t="shared" si="184"/>
        <v>0</v>
      </c>
      <c r="W173">
        <f t="shared" si="185"/>
        <v>0</v>
      </c>
      <c r="X173">
        <f t="shared" si="186"/>
        <v>0</v>
      </c>
      <c r="Y173">
        <f t="shared" si="187"/>
        <v>0</v>
      </c>
      <c r="AA173">
        <v>34645224</v>
      </c>
      <c r="AB173">
        <f t="shared" si="188"/>
        <v>20.57</v>
      </c>
      <c r="AC173">
        <f t="shared" si="210"/>
        <v>20.57</v>
      </c>
      <c r="AD173">
        <f t="shared" si="211"/>
        <v>0</v>
      </c>
      <c r="AE173">
        <f t="shared" si="212"/>
        <v>0</v>
      </c>
      <c r="AF173">
        <f t="shared" si="213"/>
        <v>0</v>
      </c>
      <c r="AG173">
        <f t="shared" si="189"/>
        <v>0</v>
      </c>
      <c r="AH173">
        <f t="shared" si="214"/>
        <v>0</v>
      </c>
      <c r="AI173">
        <f t="shared" si="215"/>
        <v>0</v>
      </c>
      <c r="AJ173">
        <f t="shared" si="190"/>
        <v>0</v>
      </c>
      <c r="AK173">
        <v>20.57</v>
      </c>
      <c r="AL173">
        <v>20.57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  <c r="AS173">
        <v>0</v>
      </c>
      <c r="AT173">
        <v>90</v>
      </c>
      <c r="AU173">
        <v>52</v>
      </c>
      <c r="AV173">
        <v>1</v>
      </c>
      <c r="AW173">
        <v>1</v>
      </c>
      <c r="AZ173">
        <v>1</v>
      </c>
      <c r="BA173">
        <v>1</v>
      </c>
      <c r="BB173">
        <v>1</v>
      </c>
      <c r="BC173">
        <v>7.5</v>
      </c>
      <c r="BD173" t="s">
        <v>6</v>
      </c>
      <c r="BE173" t="s">
        <v>6</v>
      </c>
      <c r="BF173" t="s">
        <v>6</v>
      </c>
      <c r="BG173" t="s">
        <v>6</v>
      </c>
      <c r="BH173">
        <v>3</v>
      </c>
      <c r="BI173">
        <v>1</v>
      </c>
      <c r="BJ173" t="s">
        <v>6</v>
      </c>
      <c r="BM173">
        <v>0</v>
      </c>
      <c r="BN173">
        <v>0</v>
      </c>
      <c r="BO173" t="s">
        <v>6</v>
      </c>
      <c r="BP173">
        <v>0</v>
      </c>
      <c r="BQ173">
        <v>20</v>
      </c>
      <c r="BR173">
        <v>0</v>
      </c>
      <c r="BS173">
        <v>1</v>
      </c>
      <c r="BT173">
        <v>1</v>
      </c>
      <c r="BU173">
        <v>1</v>
      </c>
      <c r="BV173">
        <v>1</v>
      </c>
      <c r="BW173">
        <v>1</v>
      </c>
      <c r="BX173">
        <v>1</v>
      </c>
      <c r="BY173" t="s">
        <v>6</v>
      </c>
      <c r="BZ173">
        <v>106</v>
      </c>
      <c r="CA173">
        <v>65</v>
      </c>
      <c r="CF173">
        <v>0</v>
      </c>
      <c r="CG173">
        <v>0</v>
      </c>
      <c r="CM173">
        <v>0</v>
      </c>
      <c r="CN173" t="s">
        <v>6</v>
      </c>
      <c r="CO173">
        <v>0</v>
      </c>
      <c r="CP173">
        <f t="shared" si="191"/>
        <v>0</v>
      </c>
      <c r="CQ173">
        <f t="shared" si="192"/>
        <v>154.27500000000001</v>
      </c>
      <c r="CR173">
        <f t="shared" si="193"/>
        <v>0</v>
      </c>
      <c r="CS173">
        <f t="shared" si="194"/>
        <v>0</v>
      </c>
      <c r="CT173">
        <f t="shared" si="195"/>
        <v>0</v>
      </c>
      <c r="CU173">
        <f t="shared" si="196"/>
        <v>0</v>
      </c>
      <c r="CV173">
        <f t="shared" si="197"/>
        <v>0</v>
      </c>
      <c r="CW173">
        <f t="shared" si="198"/>
        <v>0</v>
      </c>
      <c r="CX173">
        <f t="shared" si="199"/>
        <v>0</v>
      </c>
      <c r="CY173">
        <f t="shared" si="200"/>
        <v>0</v>
      </c>
      <c r="CZ173">
        <f t="shared" si="201"/>
        <v>0</v>
      </c>
      <c r="DC173" t="s">
        <v>6</v>
      </c>
      <c r="DD173" t="s">
        <v>6</v>
      </c>
      <c r="DE173" t="s">
        <v>6</v>
      </c>
      <c r="DF173" t="s">
        <v>6</v>
      </c>
      <c r="DG173" t="s">
        <v>6</v>
      </c>
      <c r="DH173" t="s">
        <v>6</v>
      </c>
      <c r="DI173" t="s">
        <v>6</v>
      </c>
      <c r="DJ173" t="s">
        <v>6</v>
      </c>
      <c r="DK173" t="s">
        <v>6</v>
      </c>
      <c r="DL173" t="s">
        <v>6</v>
      </c>
      <c r="DM173" t="s">
        <v>6</v>
      </c>
      <c r="DN173">
        <v>0</v>
      </c>
      <c r="DO173">
        <v>0</v>
      </c>
      <c r="DP173">
        <v>1</v>
      </c>
      <c r="DQ173">
        <v>1</v>
      </c>
      <c r="DU173">
        <v>1010</v>
      </c>
      <c r="DV173" t="s">
        <v>79</v>
      </c>
      <c r="DW173" t="s">
        <v>79</v>
      </c>
      <c r="DX173">
        <v>1</v>
      </c>
      <c r="EE173">
        <v>32653299</v>
      </c>
      <c r="EF173">
        <v>20</v>
      </c>
      <c r="EG173" t="s">
        <v>60</v>
      </c>
      <c r="EH173">
        <v>0</v>
      </c>
      <c r="EI173" t="s">
        <v>6</v>
      </c>
      <c r="EJ173">
        <v>1</v>
      </c>
      <c r="EK173">
        <v>0</v>
      </c>
      <c r="EL173" t="s">
        <v>85</v>
      </c>
      <c r="EM173" t="s">
        <v>86</v>
      </c>
      <c r="EO173" t="s">
        <v>6</v>
      </c>
      <c r="EQ173">
        <v>0</v>
      </c>
      <c r="ER173">
        <v>22.36</v>
      </c>
      <c r="ES173">
        <v>20.57</v>
      </c>
      <c r="ET173">
        <v>0</v>
      </c>
      <c r="EU173">
        <v>0</v>
      </c>
      <c r="EV173">
        <v>0</v>
      </c>
      <c r="EW173">
        <v>0</v>
      </c>
      <c r="EX173">
        <v>0</v>
      </c>
      <c r="EZ173">
        <v>5</v>
      </c>
      <c r="FC173">
        <v>0</v>
      </c>
      <c r="FD173">
        <v>18</v>
      </c>
      <c r="FF173">
        <v>154.25</v>
      </c>
      <c r="FQ173">
        <v>0</v>
      </c>
      <c r="FR173">
        <f t="shared" si="202"/>
        <v>0</v>
      </c>
      <c r="FS173">
        <v>0</v>
      </c>
      <c r="FV173" t="s">
        <v>22</v>
      </c>
      <c r="FW173" t="s">
        <v>23</v>
      </c>
      <c r="FX173">
        <v>106</v>
      </c>
      <c r="FY173">
        <v>65</v>
      </c>
      <c r="GA173" t="s">
        <v>227</v>
      </c>
      <c r="GD173">
        <v>0</v>
      </c>
      <c r="GF173">
        <v>877405892</v>
      </c>
      <c r="GG173">
        <v>2</v>
      </c>
      <c r="GH173">
        <v>3</v>
      </c>
      <c r="GI173">
        <v>4</v>
      </c>
      <c r="GJ173">
        <v>0</v>
      </c>
      <c r="GK173">
        <f>ROUND(R173*(S12)/100,0)</f>
        <v>0</v>
      </c>
      <c r="GL173">
        <f t="shared" si="203"/>
        <v>0</v>
      </c>
      <c r="GM173">
        <f t="shared" si="204"/>
        <v>0</v>
      </c>
      <c r="GN173">
        <f t="shared" si="205"/>
        <v>0</v>
      </c>
      <c r="GO173">
        <f t="shared" si="206"/>
        <v>0</v>
      </c>
      <c r="GP173">
        <f t="shared" si="207"/>
        <v>0</v>
      </c>
      <c r="GR173">
        <v>1</v>
      </c>
      <c r="GS173">
        <v>1</v>
      </c>
      <c r="GT173">
        <v>0</v>
      </c>
      <c r="GU173" t="s">
        <v>6</v>
      </c>
      <c r="GV173">
        <f t="shared" si="208"/>
        <v>0</v>
      </c>
      <c r="GW173">
        <v>1</v>
      </c>
      <c r="GX173">
        <f t="shared" si="209"/>
        <v>0</v>
      </c>
      <c r="HA173">
        <v>0</v>
      </c>
      <c r="HB173">
        <v>0</v>
      </c>
      <c r="IK173">
        <v>0</v>
      </c>
    </row>
    <row r="174" spans="1:255" x14ac:dyDescent="0.2">
      <c r="A174" s="2">
        <v>18</v>
      </c>
      <c r="B174" s="2">
        <v>1</v>
      </c>
      <c r="C174" s="2">
        <v>225</v>
      </c>
      <c r="D174" s="2"/>
      <c r="E174" s="2" t="s">
        <v>282</v>
      </c>
      <c r="F174" s="2" t="s">
        <v>229</v>
      </c>
      <c r="G174" s="2" t="s">
        <v>230</v>
      </c>
      <c r="H174" s="2" t="s">
        <v>79</v>
      </c>
      <c r="I174" s="2">
        <f>I162*J174</f>
        <v>0</v>
      </c>
      <c r="J174" s="2">
        <v>0.3</v>
      </c>
      <c r="K174" s="2"/>
      <c r="L174" s="2"/>
      <c r="M174" s="2"/>
      <c r="N174" s="2"/>
      <c r="O174" s="2">
        <f t="shared" si="177"/>
        <v>0</v>
      </c>
      <c r="P174" s="2">
        <f t="shared" si="178"/>
        <v>0</v>
      </c>
      <c r="Q174" s="2">
        <f t="shared" si="179"/>
        <v>0</v>
      </c>
      <c r="R174" s="2">
        <f t="shared" si="180"/>
        <v>0</v>
      </c>
      <c r="S174" s="2">
        <f t="shared" si="181"/>
        <v>0</v>
      </c>
      <c r="T174" s="2">
        <f t="shared" si="182"/>
        <v>0</v>
      </c>
      <c r="U174" s="2">
        <f t="shared" si="183"/>
        <v>0</v>
      </c>
      <c r="V174" s="2">
        <f t="shared" si="184"/>
        <v>0</v>
      </c>
      <c r="W174" s="2">
        <f t="shared" si="185"/>
        <v>0</v>
      </c>
      <c r="X174" s="2">
        <f t="shared" si="186"/>
        <v>0</v>
      </c>
      <c r="Y174" s="2">
        <f t="shared" si="187"/>
        <v>0</v>
      </c>
      <c r="Z174" s="2"/>
      <c r="AA174" s="2">
        <v>34645223</v>
      </c>
      <c r="AB174" s="2">
        <f t="shared" si="188"/>
        <v>26.07</v>
      </c>
      <c r="AC174" s="2">
        <f t="shared" si="210"/>
        <v>26.07</v>
      </c>
      <c r="AD174" s="2">
        <f t="shared" si="211"/>
        <v>0</v>
      </c>
      <c r="AE174" s="2">
        <f t="shared" si="212"/>
        <v>0</v>
      </c>
      <c r="AF174" s="2">
        <f t="shared" si="213"/>
        <v>0</v>
      </c>
      <c r="AG174" s="2">
        <f t="shared" si="189"/>
        <v>0</v>
      </c>
      <c r="AH174" s="2">
        <f t="shared" si="214"/>
        <v>0</v>
      </c>
      <c r="AI174" s="2">
        <f t="shared" si="215"/>
        <v>0</v>
      </c>
      <c r="AJ174" s="2">
        <f t="shared" si="190"/>
        <v>0</v>
      </c>
      <c r="AK174" s="2">
        <v>26.07</v>
      </c>
      <c r="AL174" s="2">
        <v>26.07</v>
      </c>
      <c r="AM174" s="2">
        <v>0</v>
      </c>
      <c r="AN174" s="2">
        <v>0</v>
      </c>
      <c r="AO174" s="2">
        <v>0</v>
      </c>
      <c r="AP174" s="2">
        <v>0</v>
      </c>
      <c r="AQ174" s="2">
        <v>0</v>
      </c>
      <c r="AR174" s="2">
        <v>0</v>
      </c>
      <c r="AS174" s="2">
        <v>0</v>
      </c>
      <c r="AT174" s="2">
        <v>106</v>
      </c>
      <c r="AU174" s="2">
        <v>65</v>
      </c>
      <c r="AV174" s="2">
        <v>1</v>
      </c>
      <c r="AW174" s="2">
        <v>1</v>
      </c>
      <c r="AX174" s="2"/>
      <c r="AY174" s="2"/>
      <c r="AZ174" s="2">
        <v>1</v>
      </c>
      <c r="BA174" s="2">
        <v>1</v>
      </c>
      <c r="BB174" s="2">
        <v>1</v>
      </c>
      <c r="BC174" s="2">
        <v>1</v>
      </c>
      <c r="BD174" s="2" t="s">
        <v>6</v>
      </c>
      <c r="BE174" s="2" t="s">
        <v>6</v>
      </c>
      <c r="BF174" s="2" t="s">
        <v>6</v>
      </c>
      <c r="BG174" s="2" t="s">
        <v>6</v>
      </c>
      <c r="BH174" s="2">
        <v>3</v>
      </c>
      <c r="BI174" s="2">
        <v>1</v>
      </c>
      <c r="BJ174" s="2" t="s">
        <v>6</v>
      </c>
      <c r="BK174" s="2"/>
      <c r="BL174" s="2"/>
      <c r="BM174" s="2">
        <v>0</v>
      </c>
      <c r="BN174" s="2">
        <v>0</v>
      </c>
      <c r="BO174" s="2" t="s">
        <v>6</v>
      </c>
      <c r="BP174" s="2">
        <v>0</v>
      </c>
      <c r="BQ174" s="2">
        <v>20</v>
      </c>
      <c r="BR174" s="2">
        <v>0</v>
      </c>
      <c r="BS174" s="2">
        <v>1</v>
      </c>
      <c r="BT174" s="2">
        <v>1</v>
      </c>
      <c r="BU174" s="2">
        <v>1</v>
      </c>
      <c r="BV174" s="2">
        <v>1</v>
      </c>
      <c r="BW174" s="2">
        <v>1</v>
      </c>
      <c r="BX174" s="2">
        <v>1</v>
      </c>
      <c r="BY174" s="2" t="s">
        <v>6</v>
      </c>
      <c r="BZ174" s="2">
        <v>106</v>
      </c>
      <c r="CA174" s="2">
        <v>65</v>
      </c>
      <c r="CB174" s="2"/>
      <c r="CC174" s="2"/>
      <c r="CD174" s="2"/>
      <c r="CE174" s="2"/>
      <c r="CF174" s="2">
        <v>0</v>
      </c>
      <c r="CG174" s="2">
        <v>0</v>
      </c>
      <c r="CH174" s="2"/>
      <c r="CI174" s="2"/>
      <c r="CJ174" s="2"/>
      <c r="CK174" s="2"/>
      <c r="CL174" s="2"/>
      <c r="CM174" s="2">
        <v>0</v>
      </c>
      <c r="CN174" s="2" t="s">
        <v>6</v>
      </c>
      <c r="CO174" s="2">
        <v>0</v>
      </c>
      <c r="CP174" s="2">
        <f t="shared" si="191"/>
        <v>0</v>
      </c>
      <c r="CQ174" s="2">
        <f t="shared" si="192"/>
        <v>26.07</v>
      </c>
      <c r="CR174" s="2">
        <f t="shared" si="193"/>
        <v>0</v>
      </c>
      <c r="CS174" s="2">
        <f t="shared" si="194"/>
        <v>0</v>
      </c>
      <c r="CT174" s="2">
        <f t="shared" si="195"/>
        <v>0</v>
      </c>
      <c r="CU174" s="2">
        <f t="shared" si="196"/>
        <v>0</v>
      </c>
      <c r="CV174" s="2">
        <f t="shared" si="197"/>
        <v>0</v>
      </c>
      <c r="CW174" s="2">
        <f t="shared" si="198"/>
        <v>0</v>
      </c>
      <c r="CX174" s="2">
        <f t="shared" si="199"/>
        <v>0</v>
      </c>
      <c r="CY174" s="2">
        <f t="shared" si="200"/>
        <v>0</v>
      </c>
      <c r="CZ174" s="2">
        <f t="shared" si="201"/>
        <v>0</v>
      </c>
      <c r="DA174" s="2"/>
      <c r="DB174" s="2"/>
      <c r="DC174" s="2" t="s">
        <v>6</v>
      </c>
      <c r="DD174" s="2" t="s">
        <v>6</v>
      </c>
      <c r="DE174" s="2" t="s">
        <v>6</v>
      </c>
      <c r="DF174" s="2" t="s">
        <v>6</v>
      </c>
      <c r="DG174" s="2" t="s">
        <v>6</v>
      </c>
      <c r="DH174" s="2" t="s">
        <v>6</v>
      </c>
      <c r="DI174" s="2" t="s">
        <v>6</v>
      </c>
      <c r="DJ174" s="2" t="s">
        <v>6</v>
      </c>
      <c r="DK174" s="2" t="s">
        <v>6</v>
      </c>
      <c r="DL174" s="2" t="s">
        <v>6</v>
      </c>
      <c r="DM174" s="2" t="s">
        <v>6</v>
      </c>
      <c r="DN174" s="2">
        <v>0</v>
      </c>
      <c r="DO174" s="2">
        <v>0</v>
      </c>
      <c r="DP174" s="2">
        <v>1</v>
      </c>
      <c r="DQ174" s="2">
        <v>1</v>
      </c>
      <c r="DR174" s="2"/>
      <c r="DS174" s="2"/>
      <c r="DT174" s="2"/>
      <c r="DU174" s="2">
        <v>1010</v>
      </c>
      <c r="DV174" s="2" t="s">
        <v>79</v>
      </c>
      <c r="DW174" s="2" t="s">
        <v>79</v>
      </c>
      <c r="DX174" s="2">
        <v>1</v>
      </c>
      <c r="DY174" s="2"/>
      <c r="DZ174" s="2"/>
      <c r="EA174" s="2"/>
      <c r="EB174" s="2"/>
      <c r="EC174" s="2"/>
      <c r="ED174" s="2"/>
      <c r="EE174" s="2">
        <v>32653299</v>
      </c>
      <c r="EF174" s="2">
        <v>20</v>
      </c>
      <c r="EG174" s="2" t="s">
        <v>60</v>
      </c>
      <c r="EH174" s="2">
        <v>0</v>
      </c>
      <c r="EI174" s="2" t="s">
        <v>6</v>
      </c>
      <c r="EJ174" s="2">
        <v>1</v>
      </c>
      <c r="EK174" s="2">
        <v>0</v>
      </c>
      <c r="EL174" s="2" t="s">
        <v>85</v>
      </c>
      <c r="EM174" s="2" t="s">
        <v>86</v>
      </c>
      <c r="EN174" s="2"/>
      <c r="EO174" s="2" t="s">
        <v>6</v>
      </c>
      <c r="EP174" s="2"/>
      <c r="EQ174" s="2">
        <v>0</v>
      </c>
      <c r="ER174" s="2">
        <v>0</v>
      </c>
      <c r="ES174" s="2">
        <v>26.07</v>
      </c>
      <c r="ET174" s="2">
        <v>0</v>
      </c>
      <c r="EU174" s="2">
        <v>0</v>
      </c>
      <c r="EV174" s="2">
        <v>0</v>
      </c>
      <c r="EW174" s="2">
        <v>0</v>
      </c>
      <c r="EX174" s="2">
        <v>0</v>
      </c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>
        <v>0</v>
      </c>
      <c r="FR174" s="2">
        <f t="shared" si="202"/>
        <v>0</v>
      </c>
      <c r="FS174" s="2">
        <v>0</v>
      </c>
      <c r="FT174" s="2"/>
      <c r="FU174" s="2"/>
      <c r="FV174" s="2"/>
      <c r="FW174" s="2"/>
      <c r="FX174" s="2">
        <v>106</v>
      </c>
      <c r="FY174" s="2">
        <v>65</v>
      </c>
      <c r="FZ174" s="2"/>
      <c r="GA174" s="2" t="s">
        <v>155</v>
      </c>
      <c r="GB174" s="2"/>
      <c r="GC174" s="2"/>
      <c r="GD174" s="2">
        <v>0</v>
      </c>
      <c r="GE174" s="2"/>
      <c r="GF174" s="2">
        <v>-877181162</v>
      </c>
      <c r="GG174" s="2">
        <v>2</v>
      </c>
      <c r="GH174" s="2">
        <v>4</v>
      </c>
      <c r="GI174" s="2">
        <v>-2</v>
      </c>
      <c r="GJ174" s="2">
        <v>0</v>
      </c>
      <c r="GK174" s="2">
        <f>ROUND(R174*(R12)/100,0)</f>
        <v>0</v>
      </c>
      <c r="GL174" s="2">
        <f t="shared" si="203"/>
        <v>0</v>
      </c>
      <c r="GM174" s="2">
        <f t="shared" si="204"/>
        <v>0</v>
      </c>
      <c r="GN174" s="2">
        <f t="shared" si="205"/>
        <v>0</v>
      </c>
      <c r="GO174" s="2">
        <f t="shared" si="206"/>
        <v>0</v>
      </c>
      <c r="GP174" s="2">
        <f t="shared" si="207"/>
        <v>0</v>
      </c>
      <c r="GQ174" s="2"/>
      <c r="GR174" s="2">
        <v>0</v>
      </c>
      <c r="GS174" s="2">
        <v>2</v>
      </c>
      <c r="GT174" s="2">
        <v>0</v>
      </c>
      <c r="GU174" s="2" t="s">
        <v>6</v>
      </c>
      <c r="GV174" s="2">
        <f t="shared" si="208"/>
        <v>0</v>
      </c>
      <c r="GW174" s="2">
        <v>1</v>
      </c>
      <c r="GX174" s="2">
        <f t="shared" si="209"/>
        <v>0</v>
      </c>
      <c r="GY174" s="2"/>
      <c r="GZ174" s="2"/>
      <c r="HA174" s="2">
        <v>0</v>
      </c>
      <c r="HB174" s="2">
        <v>0</v>
      </c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>
        <v>0</v>
      </c>
      <c r="IL174" s="2"/>
      <c r="IM174" s="2"/>
      <c r="IN174" s="2"/>
      <c r="IO174" s="2"/>
      <c r="IP174" s="2"/>
      <c r="IQ174" s="2"/>
      <c r="IR174" s="2"/>
      <c r="IS174" s="2"/>
      <c r="IT174" s="2"/>
      <c r="IU174" s="2"/>
    </row>
    <row r="175" spans="1:255" x14ac:dyDescent="0.2">
      <c r="A175">
        <v>18</v>
      </c>
      <c r="B175">
        <v>1</v>
      </c>
      <c r="C175">
        <v>237</v>
      </c>
      <c r="E175" t="s">
        <v>282</v>
      </c>
      <c r="F175" t="s">
        <v>229</v>
      </c>
      <c r="G175" t="s">
        <v>230</v>
      </c>
      <c r="H175" t="s">
        <v>79</v>
      </c>
      <c r="I175">
        <f>I163*J175</f>
        <v>0</v>
      </c>
      <c r="J175">
        <v>0.3</v>
      </c>
      <c r="O175">
        <f t="shared" si="177"/>
        <v>0</v>
      </c>
      <c r="P175">
        <f t="shared" si="178"/>
        <v>0</v>
      </c>
      <c r="Q175">
        <f t="shared" si="179"/>
        <v>0</v>
      </c>
      <c r="R175">
        <f t="shared" si="180"/>
        <v>0</v>
      </c>
      <c r="S175">
        <f t="shared" si="181"/>
        <v>0</v>
      </c>
      <c r="T175">
        <f t="shared" si="182"/>
        <v>0</v>
      </c>
      <c r="U175">
        <f t="shared" si="183"/>
        <v>0</v>
      </c>
      <c r="V175">
        <f t="shared" si="184"/>
        <v>0</v>
      </c>
      <c r="W175">
        <f t="shared" si="185"/>
        <v>0</v>
      </c>
      <c r="X175">
        <f t="shared" si="186"/>
        <v>0</v>
      </c>
      <c r="Y175">
        <f t="shared" si="187"/>
        <v>0</v>
      </c>
      <c r="AA175">
        <v>34645224</v>
      </c>
      <c r="AB175">
        <f t="shared" si="188"/>
        <v>26.07</v>
      </c>
      <c r="AC175">
        <f t="shared" si="210"/>
        <v>26.07</v>
      </c>
      <c r="AD175">
        <f t="shared" si="211"/>
        <v>0</v>
      </c>
      <c r="AE175">
        <f t="shared" si="212"/>
        <v>0</v>
      </c>
      <c r="AF175">
        <f t="shared" si="213"/>
        <v>0</v>
      </c>
      <c r="AG175">
        <f t="shared" si="189"/>
        <v>0</v>
      </c>
      <c r="AH175">
        <f t="shared" si="214"/>
        <v>0</v>
      </c>
      <c r="AI175">
        <f t="shared" si="215"/>
        <v>0</v>
      </c>
      <c r="AJ175">
        <f t="shared" si="190"/>
        <v>0</v>
      </c>
      <c r="AK175">
        <v>26.07</v>
      </c>
      <c r="AL175">
        <v>26.07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  <c r="AS175">
        <v>0</v>
      </c>
      <c r="AT175">
        <v>90</v>
      </c>
      <c r="AU175">
        <v>52</v>
      </c>
      <c r="AV175">
        <v>1</v>
      </c>
      <c r="AW175">
        <v>1</v>
      </c>
      <c r="AZ175">
        <v>1</v>
      </c>
      <c r="BA175">
        <v>1</v>
      </c>
      <c r="BB175">
        <v>1</v>
      </c>
      <c r="BC175">
        <v>7.5</v>
      </c>
      <c r="BD175" t="s">
        <v>6</v>
      </c>
      <c r="BE175" t="s">
        <v>6</v>
      </c>
      <c r="BF175" t="s">
        <v>6</v>
      </c>
      <c r="BG175" t="s">
        <v>6</v>
      </c>
      <c r="BH175">
        <v>3</v>
      </c>
      <c r="BI175">
        <v>1</v>
      </c>
      <c r="BJ175" t="s">
        <v>6</v>
      </c>
      <c r="BM175">
        <v>0</v>
      </c>
      <c r="BN175">
        <v>0</v>
      </c>
      <c r="BO175" t="s">
        <v>6</v>
      </c>
      <c r="BP175">
        <v>0</v>
      </c>
      <c r="BQ175">
        <v>20</v>
      </c>
      <c r="BR175">
        <v>0</v>
      </c>
      <c r="BS175">
        <v>1</v>
      </c>
      <c r="BT175">
        <v>1</v>
      </c>
      <c r="BU175">
        <v>1</v>
      </c>
      <c r="BV175">
        <v>1</v>
      </c>
      <c r="BW175">
        <v>1</v>
      </c>
      <c r="BX175">
        <v>1</v>
      </c>
      <c r="BY175" t="s">
        <v>6</v>
      </c>
      <c r="BZ175">
        <v>106</v>
      </c>
      <c r="CA175">
        <v>65</v>
      </c>
      <c r="CF175">
        <v>0</v>
      </c>
      <c r="CG175">
        <v>0</v>
      </c>
      <c r="CM175">
        <v>0</v>
      </c>
      <c r="CN175" t="s">
        <v>6</v>
      </c>
      <c r="CO175">
        <v>0</v>
      </c>
      <c r="CP175">
        <f t="shared" si="191"/>
        <v>0</v>
      </c>
      <c r="CQ175">
        <f t="shared" si="192"/>
        <v>195.52500000000001</v>
      </c>
      <c r="CR175">
        <f t="shared" si="193"/>
        <v>0</v>
      </c>
      <c r="CS175">
        <f t="shared" si="194"/>
        <v>0</v>
      </c>
      <c r="CT175">
        <f t="shared" si="195"/>
        <v>0</v>
      </c>
      <c r="CU175">
        <f t="shared" si="196"/>
        <v>0</v>
      </c>
      <c r="CV175">
        <f t="shared" si="197"/>
        <v>0</v>
      </c>
      <c r="CW175">
        <f t="shared" si="198"/>
        <v>0</v>
      </c>
      <c r="CX175">
        <f t="shared" si="199"/>
        <v>0</v>
      </c>
      <c r="CY175">
        <f t="shared" si="200"/>
        <v>0</v>
      </c>
      <c r="CZ175">
        <f t="shared" si="201"/>
        <v>0</v>
      </c>
      <c r="DC175" t="s">
        <v>6</v>
      </c>
      <c r="DD175" t="s">
        <v>6</v>
      </c>
      <c r="DE175" t="s">
        <v>6</v>
      </c>
      <c r="DF175" t="s">
        <v>6</v>
      </c>
      <c r="DG175" t="s">
        <v>6</v>
      </c>
      <c r="DH175" t="s">
        <v>6</v>
      </c>
      <c r="DI175" t="s">
        <v>6</v>
      </c>
      <c r="DJ175" t="s">
        <v>6</v>
      </c>
      <c r="DK175" t="s">
        <v>6</v>
      </c>
      <c r="DL175" t="s">
        <v>6</v>
      </c>
      <c r="DM175" t="s">
        <v>6</v>
      </c>
      <c r="DN175">
        <v>0</v>
      </c>
      <c r="DO175">
        <v>0</v>
      </c>
      <c r="DP175">
        <v>1</v>
      </c>
      <c r="DQ175">
        <v>1</v>
      </c>
      <c r="DU175">
        <v>1010</v>
      </c>
      <c r="DV175" t="s">
        <v>79</v>
      </c>
      <c r="DW175" t="s">
        <v>79</v>
      </c>
      <c r="DX175">
        <v>1</v>
      </c>
      <c r="EE175">
        <v>32653299</v>
      </c>
      <c r="EF175">
        <v>20</v>
      </c>
      <c r="EG175" t="s">
        <v>60</v>
      </c>
      <c r="EH175">
        <v>0</v>
      </c>
      <c r="EI175" t="s">
        <v>6</v>
      </c>
      <c r="EJ175">
        <v>1</v>
      </c>
      <c r="EK175">
        <v>0</v>
      </c>
      <c r="EL175" t="s">
        <v>85</v>
      </c>
      <c r="EM175" t="s">
        <v>86</v>
      </c>
      <c r="EO175" t="s">
        <v>6</v>
      </c>
      <c r="EQ175">
        <v>0</v>
      </c>
      <c r="ER175">
        <v>28.33</v>
      </c>
      <c r="ES175">
        <v>26.07</v>
      </c>
      <c r="ET175">
        <v>0</v>
      </c>
      <c r="EU175">
        <v>0</v>
      </c>
      <c r="EV175">
        <v>0</v>
      </c>
      <c r="EW175">
        <v>0</v>
      </c>
      <c r="EX175">
        <v>0</v>
      </c>
      <c r="EZ175">
        <v>5</v>
      </c>
      <c r="FC175">
        <v>0</v>
      </c>
      <c r="FD175">
        <v>18</v>
      </c>
      <c r="FF175">
        <v>195.5</v>
      </c>
      <c r="FQ175">
        <v>0</v>
      </c>
      <c r="FR175">
        <f t="shared" si="202"/>
        <v>0</v>
      </c>
      <c r="FS175">
        <v>0</v>
      </c>
      <c r="FV175" t="s">
        <v>22</v>
      </c>
      <c r="FW175" t="s">
        <v>23</v>
      </c>
      <c r="FX175">
        <v>106</v>
      </c>
      <c r="FY175">
        <v>65</v>
      </c>
      <c r="GA175" t="s">
        <v>155</v>
      </c>
      <c r="GD175">
        <v>0</v>
      </c>
      <c r="GF175">
        <v>-877181162</v>
      </c>
      <c r="GG175">
        <v>2</v>
      </c>
      <c r="GH175">
        <v>3</v>
      </c>
      <c r="GI175">
        <v>4</v>
      </c>
      <c r="GJ175">
        <v>0</v>
      </c>
      <c r="GK175">
        <f>ROUND(R175*(S12)/100,0)</f>
        <v>0</v>
      </c>
      <c r="GL175">
        <f t="shared" si="203"/>
        <v>0</v>
      </c>
      <c r="GM175">
        <f t="shared" si="204"/>
        <v>0</v>
      </c>
      <c r="GN175">
        <f t="shared" si="205"/>
        <v>0</v>
      </c>
      <c r="GO175">
        <f t="shared" si="206"/>
        <v>0</v>
      </c>
      <c r="GP175">
        <f t="shared" si="207"/>
        <v>0</v>
      </c>
      <c r="GR175">
        <v>1</v>
      </c>
      <c r="GS175">
        <v>1</v>
      </c>
      <c r="GT175">
        <v>0</v>
      </c>
      <c r="GU175" t="s">
        <v>6</v>
      </c>
      <c r="GV175">
        <f t="shared" si="208"/>
        <v>0</v>
      </c>
      <c r="GW175">
        <v>1</v>
      </c>
      <c r="GX175">
        <f t="shared" si="209"/>
        <v>0</v>
      </c>
      <c r="HA175">
        <v>0</v>
      </c>
      <c r="HB175">
        <v>0</v>
      </c>
      <c r="IK175">
        <v>0</v>
      </c>
    </row>
    <row r="176" spans="1:255" x14ac:dyDescent="0.2">
      <c r="A176" s="2">
        <v>18</v>
      </c>
      <c r="B176" s="2">
        <v>1</v>
      </c>
      <c r="C176" s="2">
        <v>226</v>
      </c>
      <c r="D176" s="2"/>
      <c r="E176" s="2" t="s">
        <v>283</v>
      </c>
      <c r="F176" s="2" t="s">
        <v>110</v>
      </c>
      <c r="G176" s="2" t="s">
        <v>284</v>
      </c>
      <c r="H176" s="2" t="s">
        <v>79</v>
      </c>
      <c r="I176" s="2">
        <f>I162*J176</f>
        <v>0</v>
      </c>
      <c r="J176" s="2">
        <v>0.4</v>
      </c>
      <c r="K176" s="2"/>
      <c r="L176" s="2"/>
      <c r="M176" s="2"/>
      <c r="N176" s="2"/>
      <c r="O176" s="2">
        <f t="shared" si="177"/>
        <v>0</v>
      </c>
      <c r="P176" s="2">
        <f t="shared" si="178"/>
        <v>0</v>
      </c>
      <c r="Q176" s="2">
        <f t="shared" si="179"/>
        <v>0</v>
      </c>
      <c r="R176" s="2">
        <f t="shared" si="180"/>
        <v>0</v>
      </c>
      <c r="S176" s="2">
        <f t="shared" si="181"/>
        <v>0</v>
      </c>
      <c r="T176" s="2">
        <f t="shared" si="182"/>
        <v>0</v>
      </c>
      <c r="U176" s="2">
        <f t="shared" si="183"/>
        <v>0</v>
      </c>
      <c r="V176" s="2">
        <f t="shared" si="184"/>
        <v>0</v>
      </c>
      <c r="W176" s="2">
        <f t="shared" si="185"/>
        <v>0</v>
      </c>
      <c r="X176" s="2">
        <f t="shared" si="186"/>
        <v>0</v>
      </c>
      <c r="Y176" s="2">
        <f t="shared" si="187"/>
        <v>0</v>
      </c>
      <c r="Z176" s="2"/>
      <c r="AA176" s="2">
        <v>34645223</v>
      </c>
      <c r="AB176" s="2">
        <f t="shared" si="188"/>
        <v>227.12</v>
      </c>
      <c r="AC176" s="2">
        <f t="shared" si="210"/>
        <v>227.12</v>
      </c>
      <c r="AD176" s="2">
        <f t="shared" si="211"/>
        <v>0</v>
      </c>
      <c r="AE176" s="2">
        <f t="shared" si="212"/>
        <v>0</v>
      </c>
      <c r="AF176" s="2">
        <f t="shared" si="213"/>
        <v>0</v>
      </c>
      <c r="AG176" s="2">
        <f t="shared" si="189"/>
        <v>0</v>
      </c>
      <c r="AH176" s="2">
        <f t="shared" si="214"/>
        <v>0</v>
      </c>
      <c r="AI176" s="2">
        <f t="shared" si="215"/>
        <v>0</v>
      </c>
      <c r="AJ176" s="2">
        <f t="shared" si="190"/>
        <v>0</v>
      </c>
      <c r="AK176" s="2">
        <v>227.12</v>
      </c>
      <c r="AL176" s="2">
        <v>227.12</v>
      </c>
      <c r="AM176" s="2">
        <v>0</v>
      </c>
      <c r="AN176" s="2">
        <v>0</v>
      </c>
      <c r="AO176" s="2">
        <v>0</v>
      </c>
      <c r="AP176" s="2">
        <v>0</v>
      </c>
      <c r="AQ176" s="2">
        <v>0</v>
      </c>
      <c r="AR176" s="2">
        <v>0</v>
      </c>
      <c r="AS176" s="2">
        <v>0</v>
      </c>
      <c r="AT176" s="2">
        <v>106</v>
      </c>
      <c r="AU176" s="2">
        <v>65</v>
      </c>
      <c r="AV176" s="2">
        <v>1</v>
      </c>
      <c r="AW176" s="2">
        <v>1</v>
      </c>
      <c r="AX176" s="2"/>
      <c r="AY176" s="2"/>
      <c r="AZ176" s="2">
        <v>1</v>
      </c>
      <c r="BA176" s="2">
        <v>1</v>
      </c>
      <c r="BB176" s="2">
        <v>1</v>
      </c>
      <c r="BC176" s="2">
        <v>1</v>
      </c>
      <c r="BD176" s="2" t="s">
        <v>6</v>
      </c>
      <c r="BE176" s="2" t="s">
        <v>6</v>
      </c>
      <c r="BF176" s="2" t="s">
        <v>6</v>
      </c>
      <c r="BG176" s="2" t="s">
        <v>6</v>
      </c>
      <c r="BH176" s="2">
        <v>3</v>
      </c>
      <c r="BI176" s="2">
        <v>1</v>
      </c>
      <c r="BJ176" s="2" t="s">
        <v>6</v>
      </c>
      <c r="BK176" s="2"/>
      <c r="BL176" s="2"/>
      <c r="BM176" s="2">
        <v>0</v>
      </c>
      <c r="BN176" s="2">
        <v>0</v>
      </c>
      <c r="BO176" s="2" t="s">
        <v>6</v>
      </c>
      <c r="BP176" s="2">
        <v>0</v>
      </c>
      <c r="BQ176" s="2">
        <v>20</v>
      </c>
      <c r="BR176" s="2">
        <v>0</v>
      </c>
      <c r="BS176" s="2">
        <v>1</v>
      </c>
      <c r="BT176" s="2">
        <v>1</v>
      </c>
      <c r="BU176" s="2">
        <v>1</v>
      </c>
      <c r="BV176" s="2">
        <v>1</v>
      </c>
      <c r="BW176" s="2">
        <v>1</v>
      </c>
      <c r="BX176" s="2">
        <v>1</v>
      </c>
      <c r="BY176" s="2" t="s">
        <v>6</v>
      </c>
      <c r="BZ176" s="2">
        <v>106</v>
      </c>
      <c r="CA176" s="2">
        <v>65</v>
      </c>
      <c r="CB176" s="2"/>
      <c r="CC176" s="2"/>
      <c r="CD176" s="2"/>
      <c r="CE176" s="2"/>
      <c r="CF176" s="2">
        <v>0</v>
      </c>
      <c r="CG176" s="2">
        <v>0</v>
      </c>
      <c r="CH176" s="2"/>
      <c r="CI176" s="2"/>
      <c r="CJ176" s="2"/>
      <c r="CK176" s="2"/>
      <c r="CL176" s="2"/>
      <c r="CM176" s="2">
        <v>0</v>
      </c>
      <c r="CN176" s="2" t="s">
        <v>6</v>
      </c>
      <c r="CO176" s="2">
        <v>0</v>
      </c>
      <c r="CP176" s="2">
        <f t="shared" si="191"/>
        <v>0</v>
      </c>
      <c r="CQ176" s="2">
        <f t="shared" si="192"/>
        <v>227.12</v>
      </c>
      <c r="CR176" s="2">
        <f t="shared" si="193"/>
        <v>0</v>
      </c>
      <c r="CS176" s="2">
        <f t="shared" si="194"/>
        <v>0</v>
      </c>
      <c r="CT176" s="2">
        <f t="shared" si="195"/>
        <v>0</v>
      </c>
      <c r="CU176" s="2">
        <f t="shared" si="196"/>
        <v>0</v>
      </c>
      <c r="CV176" s="2">
        <f t="shared" si="197"/>
        <v>0</v>
      </c>
      <c r="CW176" s="2">
        <f t="shared" si="198"/>
        <v>0</v>
      </c>
      <c r="CX176" s="2">
        <f t="shared" si="199"/>
        <v>0</v>
      </c>
      <c r="CY176" s="2">
        <f t="shared" si="200"/>
        <v>0</v>
      </c>
      <c r="CZ176" s="2">
        <f t="shared" si="201"/>
        <v>0</v>
      </c>
      <c r="DA176" s="2"/>
      <c r="DB176" s="2"/>
      <c r="DC176" s="2" t="s">
        <v>6</v>
      </c>
      <c r="DD176" s="2" t="s">
        <v>6</v>
      </c>
      <c r="DE176" s="2" t="s">
        <v>6</v>
      </c>
      <c r="DF176" s="2" t="s">
        <v>6</v>
      </c>
      <c r="DG176" s="2" t="s">
        <v>6</v>
      </c>
      <c r="DH176" s="2" t="s">
        <v>6</v>
      </c>
      <c r="DI176" s="2" t="s">
        <v>6</v>
      </c>
      <c r="DJ176" s="2" t="s">
        <v>6</v>
      </c>
      <c r="DK176" s="2" t="s">
        <v>6</v>
      </c>
      <c r="DL176" s="2" t="s">
        <v>6</v>
      </c>
      <c r="DM176" s="2" t="s">
        <v>6</v>
      </c>
      <c r="DN176" s="2">
        <v>0</v>
      </c>
      <c r="DO176" s="2">
        <v>0</v>
      </c>
      <c r="DP176" s="2">
        <v>1</v>
      </c>
      <c r="DQ176" s="2">
        <v>1</v>
      </c>
      <c r="DR176" s="2"/>
      <c r="DS176" s="2"/>
      <c r="DT176" s="2"/>
      <c r="DU176" s="2">
        <v>1010</v>
      </c>
      <c r="DV176" s="2" t="s">
        <v>79</v>
      </c>
      <c r="DW176" s="2" t="s">
        <v>79</v>
      </c>
      <c r="DX176" s="2">
        <v>1</v>
      </c>
      <c r="DY176" s="2"/>
      <c r="DZ176" s="2"/>
      <c r="EA176" s="2"/>
      <c r="EB176" s="2"/>
      <c r="EC176" s="2"/>
      <c r="ED176" s="2"/>
      <c r="EE176" s="2">
        <v>32653299</v>
      </c>
      <c r="EF176" s="2">
        <v>20</v>
      </c>
      <c r="EG176" s="2" t="s">
        <v>60</v>
      </c>
      <c r="EH176" s="2">
        <v>0</v>
      </c>
      <c r="EI176" s="2" t="s">
        <v>6</v>
      </c>
      <c r="EJ176" s="2">
        <v>1</v>
      </c>
      <c r="EK176" s="2">
        <v>0</v>
      </c>
      <c r="EL176" s="2" t="s">
        <v>85</v>
      </c>
      <c r="EM176" s="2" t="s">
        <v>86</v>
      </c>
      <c r="EN176" s="2"/>
      <c r="EO176" s="2" t="s">
        <v>6</v>
      </c>
      <c r="EP176" s="2"/>
      <c r="EQ176" s="2">
        <v>0</v>
      </c>
      <c r="ER176" s="2">
        <v>0</v>
      </c>
      <c r="ES176" s="2">
        <v>227.12</v>
      </c>
      <c r="ET176" s="2">
        <v>0</v>
      </c>
      <c r="EU176" s="2">
        <v>0</v>
      </c>
      <c r="EV176" s="2">
        <v>0</v>
      </c>
      <c r="EW176" s="2">
        <v>0</v>
      </c>
      <c r="EX176" s="2">
        <v>0</v>
      </c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>
        <v>0</v>
      </c>
      <c r="FR176" s="2">
        <f t="shared" si="202"/>
        <v>0</v>
      </c>
      <c r="FS176" s="2">
        <v>0</v>
      </c>
      <c r="FT176" s="2"/>
      <c r="FU176" s="2"/>
      <c r="FV176" s="2"/>
      <c r="FW176" s="2"/>
      <c r="FX176" s="2">
        <v>106</v>
      </c>
      <c r="FY176" s="2">
        <v>65</v>
      </c>
      <c r="FZ176" s="2"/>
      <c r="GA176" s="2" t="s">
        <v>285</v>
      </c>
      <c r="GB176" s="2"/>
      <c r="GC176" s="2"/>
      <c r="GD176" s="2">
        <v>0</v>
      </c>
      <c r="GE176" s="2"/>
      <c r="GF176" s="2">
        <v>810700894</v>
      </c>
      <c r="GG176" s="2">
        <v>2</v>
      </c>
      <c r="GH176" s="2">
        <v>4</v>
      </c>
      <c r="GI176" s="2">
        <v>-2</v>
      </c>
      <c r="GJ176" s="2">
        <v>0</v>
      </c>
      <c r="GK176" s="2">
        <f>ROUND(R176*(R12)/100,0)</f>
        <v>0</v>
      </c>
      <c r="GL176" s="2">
        <f t="shared" si="203"/>
        <v>0</v>
      </c>
      <c r="GM176" s="2">
        <f t="shared" si="204"/>
        <v>0</v>
      </c>
      <c r="GN176" s="2">
        <f t="shared" si="205"/>
        <v>0</v>
      </c>
      <c r="GO176" s="2">
        <f t="shared" si="206"/>
        <v>0</v>
      </c>
      <c r="GP176" s="2">
        <f t="shared" si="207"/>
        <v>0</v>
      </c>
      <c r="GQ176" s="2"/>
      <c r="GR176" s="2">
        <v>0</v>
      </c>
      <c r="GS176" s="2">
        <v>2</v>
      </c>
      <c r="GT176" s="2">
        <v>0</v>
      </c>
      <c r="GU176" s="2" t="s">
        <v>6</v>
      </c>
      <c r="GV176" s="2">
        <f t="shared" si="208"/>
        <v>0</v>
      </c>
      <c r="GW176" s="2">
        <v>1</v>
      </c>
      <c r="GX176" s="2">
        <f t="shared" si="209"/>
        <v>0</v>
      </c>
      <c r="GY176" s="2"/>
      <c r="GZ176" s="2"/>
      <c r="HA176" s="2">
        <v>0</v>
      </c>
      <c r="HB176" s="2">
        <v>0</v>
      </c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>
        <v>0</v>
      </c>
      <c r="IL176" s="2"/>
      <c r="IM176" s="2"/>
      <c r="IN176" s="2"/>
      <c r="IO176" s="2"/>
      <c r="IP176" s="2"/>
      <c r="IQ176" s="2"/>
      <c r="IR176" s="2"/>
      <c r="IS176" s="2"/>
      <c r="IT176" s="2"/>
      <c r="IU176" s="2"/>
    </row>
    <row r="177" spans="1:255" x14ac:dyDescent="0.2">
      <c r="A177">
        <v>18</v>
      </c>
      <c r="B177">
        <v>1</v>
      </c>
      <c r="C177">
        <v>238</v>
      </c>
      <c r="E177" t="s">
        <v>283</v>
      </c>
      <c r="F177" t="s">
        <v>110</v>
      </c>
      <c r="G177" t="s">
        <v>284</v>
      </c>
      <c r="H177" t="s">
        <v>79</v>
      </c>
      <c r="I177">
        <f>I163*J177</f>
        <v>0</v>
      </c>
      <c r="J177">
        <v>0.4</v>
      </c>
      <c r="O177">
        <f t="shared" si="177"/>
        <v>0</v>
      </c>
      <c r="P177">
        <f t="shared" si="178"/>
        <v>0</v>
      </c>
      <c r="Q177">
        <f t="shared" si="179"/>
        <v>0</v>
      </c>
      <c r="R177">
        <f t="shared" si="180"/>
        <v>0</v>
      </c>
      <c r="S177">
        <f t="shared" si="181"/>
        <v>0</v>
      </c>
      <c r="T177">
        <f t="shared" si="182"/>
        <v>0</v>
      </c>
      <c r="U177">
        <f t="shared" si="183"/>
        <v>0</v>
      </c>
      <c r="V177">
        <f t="shared" si="184"/>
        <v>0</v>
      </c>
      <c r="W177">
        <f t="shared" si="185"/>
        <v>0</v>
      </c>
      <c r="X177">
        <f t="shared" si="186"/>
        <v>0</v>
      </c>
      <c r="Y177">
        <f t="shared" si="187"/>
        <v>0</v>
      </c>
      <c r="AA177">
        <v>34645224</v>
      </c>
      <c r="AB177">
        <f t="shared" si="188"/>
        <v>227.12</v>
      </c>
      <c r="AC177">
        <f t="shared" si="210"/>
        <v>227.12</v>
      </c>
      <c r="AD177">
        <f t="shared" si="211"/>
        <v>0</v>
      </c>
      <c r="AE177">
        <f t="shared" si="212"/>
        <v>0</v>
      </c>
      <c r="AF177">
        <f t="shared" si="213"/>
        <v>0</v>
      </c>
      <c r="AG177">
        <f t="shared" si="189"/>
        <v>0</v>
      </c>
      <c r="AH177">
        <f t="shared" si="214"/>
        <v>0</v>
      </c>
      <c r="AI177">
        <f t="shared" si="215"/>
        <v>0</v>
      </c>
      <c r="AJ177">
        <f t="shared" si="190"/>
        <v>0</v>
      </c>
      <c r="AK177">
        <v>227.12</v>
      </c>
      <c r="AL177">
        <v>227.12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  <c r="AS177">
        <v>0</v>
      </c>
      <c r="AT177">
        <v>90</v>
      </c>
      <c r="AU177">
        <v>52</v>
      </c>
      <c r="AV177">
        <v>1</v>
      </c>
      <c r="AW177">
        <v>1</v>
      </c>
      <c r="AZ177">
        <v>1</v>
      </c>
      <c r="BA177">
        <v>1</v>
      </c>
      <c r="BB177">
        <v>1</v>
      </c>
      <c r="BC177">
        <v>7.5</v>
      </c>
      <c r="BD177" t="s">
        <v>6</v>
      </c>
      <c r="BE177" t="s">
        <v>6</v>
      </c>
      <c r="BF177" t="s">
        <v>6</v>
      </c>
      <c r="BG177" t="s">
        <v>6</v>
      </c>
      <c r="BH177">
        <v>3</v>
      </c>
      <c r="BI177">
        <v>1</v>
      </c>
      <c r="BJ177" t="s">
        <v>6</v>
      </c>
      <c r="BM177">
        <v>0</v>
      </c>
      <c r="BN177">
        <v>0</v>
      </c>
      <c r="BO177" t="s">
        <v>6</v>
      </c>
      <c r="BP177">
        <v>0</v>
      </c>
      <c r="BQ177">
        <v>20</v>
      </c>
      <c r="BR177">
        <v>0</v>
      </c>
      <c r="BS177">
        <v>1</v>
      </c>
      <c r="BT177">
        <v>1</v>
      </c>
      <c r="BU177">
        <v>1</v>
      </c>
      <c r="BV177">
        <v>1</v>
      </c>
      <c r="BW177">
        <v>1</v>
      </c>
      <c r="BX177">
        <v>1</v>
      </c>
      <c r="BY177" t="s">
        <v>6</v>
      </c>
      <c r="BZ177">
        <v>106</v>
      </c>
      <c r="CA177">
        <v>65</v>
      </c>
      <c r="CF177">
        <v>0</v>
      </c>
      <c r="CG177">
        <v>0</v>
      </c>
      <c r="CM177">
        <v>0</v>
      </c>
      <c r="CN177" t="s">
        <v>6</v>
      </c>
      <c r="CO177">
        <v>0</v>
      </c>
      <c r="CP177">
        <f t="shared" si="191"/>
        <v>0</v>
      </c>
      <c r="CQ177">
        <f t="shared" si="192"/>
        <v>1703.4</v>
      </c>
      <c r="CR177">
        <f t="shared" si="193"/>
        <v>0</v>
      </c>
      <c r="CS177">
        <f t="shared" si="194"/>
        <v>0</v>
      </c>
      <c r="CT177">
        <f t="shared" si="195"/>
        <v>0</v>
      </c>
      <c r="CU177">
        <f t="shared" si="196"/>
        <v>0</v>
      </c>
      <c r="CV177">
        <f t="shared" si="197"/>
        <v>0</v>
      </c>
      <c r="CW177">
        <f t="shared" si="198"/>
        <v>0</v>
      </c>
      <c r="CX177">
        <f t="shared" si="199"/>
        <v>0</v>
      </c>
      <c r="CY177">
        <f t="shared" si="200"/>
        <v>0</v>
      </c>
      <c r="CZ177">
        <f t="shared" si="201"/>
        <v>0</v>
      </c>
      <c r="DC177" t="s">
        <v>6</v>
      </c>
      <c r="DD177" t="s">
        <v>6</v>
      </c>
      <c r="DE177" t="s">
        <v>6</v>
      </c>
      <c r="DF177" t="s">
        <v>6</v>
      </c>
      <c r="DG177" t="s">
        <v>6</v>
      </c>
      <c r="DH177" t="s">
        <v>6</v>
      </c>
      <c r="DI177" t="s">
        <v>6</v>
      </c>
      <c r="DJ177" t="s">
        <v>6</v>
      </c>
      <c r="DK177" t="s">
        <v>6</v>
      </c>
      <c r="DL177" t="s">
        <v>6</v>
      </c>
      <c r="DM177" t="s">
        <v>6</v>
      </c>
      <c r="DN177">
        <v>0</v>
      </c>
      <c r="DO177">
        <v>0</v>
      </c>
      <c r="DP177">
        <v>1</v>
      </c>
      <c r="DQ177">
        <v>1</v>
      </c>
      <c r="DU177">
        <v>1010</v>
      </c>
      <c r="DV177" t="s">
        <v>79</v>
      </c>
      <c r="DW177" t="s">
        <v>79</v>
      </c>
      <c r="DX177">
        <v>1</v>
      </c>
      <c r="EE177">
        <v>32653299</v>
      </c>
      <c r="EF177">
        <v>20</v>
      </c>
      <c r="EG177" t="s">
        <v>60</v>
      </c>
      <c r="EH177">
        <v>0</v>
      </c>
      <c r="EI177" t="s">
        <v>6</v>
      </c>
      <c r="EJ177">
        <v>1</v>
      </c>
      <c r="EK177">
        <v>0</v>
      </c>
      <c r="EL177" t="s">
        <v>85</v>
      </c>
      <c r="EM177" t="s">
        <v>86</v>
      </c>
      <c r="EO177" t="s">
        <v>6</v>
      </c>
      <c r="EQ177">
        <v>0</v>
      </c>
      <c r="ER177">
        <v>246.87</v>
      </c>
      <c r="ES177">
        <v>227.12</v>
      </c>
      <c r="ET177">
        <v>0</v>
      </c>
      <c r="EU177">
        <v>0</v>
      </c>
      <c r="EV177">
        <v>0</v>
      </c>
      <c r="EW177">
        <v>0</v>
      </c>
      <c r="EX177">
        <v>0</v>
      </c>
      <c r="EZ177">
        <v>5</v>
      </c>
      <c r="FC177">
        <v>0</v>
      </c>
      <c r="FD177">
        <v>18</v>
      </c>
      <c r="FF177">
        <v>1703.38</v>
      </c>
      <c r="FQ177">
        <v>0</v>
      </c>
      <c r="FR177">
        <f t="shared" si="202"/>
        <v>0</v>
      </c>
      <c r="FS177">
        <v>0</v>
      </c>
      <c r="FV177" t="s">
        <v>22</v>
      </c>
      <c r="FW177" t="s">
        <v>23</v>
      </c>
      <c r="FX177">
        <v>106</v>
      </c>
      <c r="FY177">
        <v>65</v>
      </c>
      <c r="GA177" t="s">
        <v>285</v>
      </c>
      <c r="GD177">
        <v>0</v>
      </c>
      <c r="GF177">
        <v>810700894</v>
      </c>
      <c r="GG177">
        <v>2</v>
      </c>
      <c r="GH177">
        <v>3</v>
      </c>
      <c r="GI177">
        <v>4</v>
      </c>
      <c r="GJ177">
        <v>0</v>
      </c>
      <c r="GK177">
        <f>ROUND(R177*(S12)/100,0)</f>
        <v>0</v>
      </c>
      <c r="GL177">
        <f t="shared" si="203"/>
        <v>0</v>
      </c>
      <c r="GM177">
        <f t="shared" si="204"/>
        <v>0</v>
      </c>
      <c r="GN177">
        <f t="shared" si="205"/>
        <v>0</v>
      </c>
      <c r="GO177">
        <f t="shared" si="206"/>
        <v>0</v>
      </c>
      <c r="GP177">
        <f t="shared" si="207"/>
        <v>0</v>
      </c>
      <c r="GR177">
        <v>1</v>
      </c>
      <c r="GS177">
        <v>1</v>
      </c>
      <c r="GT177">
        <v>0</v>
      </c>
      <c r="GU177" t="s">
        <v>6</v>
      </c>
      <c r="GV177">
        <f t="shared" si="208"/>
        <v>0</v>
      </c>
      <c r="GW177">
        <v>1</v>
      </c>
      <c r="GX177">
        <f t="shared" si="209"/>
        <v>0</v>
      </c>
      <c r="HA177">
        <v>0</v>
      </c>
      <c r="HB177">
        <v>0</v>
      </c>
      <c r="IK177">
        <v>0</v>
      </c>
    </row>
    <row r="178" spans="1:255" x14ac:dyDescent="0.2">
      <c r="A178" s="2">
        <v>18</v>
      </c>
      <c r="B178" s="2">
        <v>1</v>
      </c>
      <c r="C178" s="2">
        <v>227</v>
      </c>
      <c r="D178" s="2"/>
      <c r="E178" s="2" t="s">
        <v>286</v>
      </c>
      <c r="F178" s="2" t="s">
        <v>235</v>
      </c>
      <c r="G178" s="2" t="s">
        <v>287</v>
      </c>
      <c r="H178" s="2" t="s">
        <v>58</v>
      </c>
      <c r="I178" s="2">
        <f>I162*J178</f>
        <v>0</v>
      </c>
      <c r="J178" s="2">
        <v>0</v>
      </c>
      <c r="K178" s="2"/>
      <c r="L178" s="2"/>
      <c r="M178" s="2"/>
      <c r="N178" s="2"/>
      <c r="O178" s="2">
        <f t="shared" si="177"/>
        <v>0</v>
      </c>
      <c r="P178" s="2">
        <f t="shared" si="178"/>
        <v>0</v>
      </c>
      <c r="Q178" s="2">
        <f t="shared" si="179"/>
        <v>0</v>
      </c>
      <c r="R178" s="2">
        <f t="shared" si="180"/>
        <v>0</v>
      </c>
      <c r="S178" s="2">
        <f t="shared" si="181"/>
        <v>0</v>
      </c>
      <c r="T178" s="2">
        <f t="shared" si="182"/>
        <v>0</v>
      </c>
      <c r="U178" s="2">
        <f t="shared" si="183"/>
        <v>0</v>
      </c>
      <c r="V178" s="2">
        <f t="shared" si="184"/>
        <v>0</v>
      </c>
      <c r="W178" s="2">
        <f t="shared" si="185"/>
        <v>0</v>
      </c>
      <c r="X178" s="2">
        <f t="shared" si="186"/>
        <v>0</v>
      </c>
      <c r="Y178" s="2">
        <f t="shared" si="187"/>
        <v>0</v>
      </c>
      <c r="Z178" s="2"/>
      <c r="AA178" s="2">
        <v>34645223</v>
      </c>
      <c r="AB178" s="2">
        <f t="shared" si="188"/>
        <v>0</v>
      </c>
      <c r="AC178" s="2">
        <f t="shared" si="210"/>
        <v>0</v>
      </c>
      <c r="AD178" s="2">
        <f t="shared" si="211"/>
        <v>0</v>
      </c>
      <c r="AE178" s="2">
        <f t="shared" si="212"/>
        <v>0</v>
      </c>
      <c r="AF178" s="2">
        <f t="shared" si="213"/>
        <v>0</v>
      </c>
      <c r="AG178" s="2">
        <f t="shared" si="189"/>
        <v>0</v>
      </c>
      <c r="AH178" s="2">
        <f t="shared" si="214"/>
        <v>0</v>
      </c>
      <c r="AI178" s="2">
        <f t="shared" si="215"/>
        <v>0</v>
      </c>
      <c r="AJ178" s="2">
        <f t="shared" si="190"/>
        <v>0</v>
      </c>
      <c r="AK178" s="2">
        <v>0</v>
      </c>
      <c r="AL178" s="2">
        <v>0</v>
      </c>
      <c r="AM178" s="2">
        <v>0</v>
      </c>
      <c r="AN178" s="2">
        <v>0</v>
      </c>
      <c r="AO178" s="2">
        <v>0</v>
      </c>
      <c r="AP178" s="2">
        <v>0</v>
      </c>
      <c r="AQ178" s="2">
        <v>0</v>
      </c>
      <c r="AR178" s="2">
        <v>0</v>
      </c>
      <c r="AS178" s="2">
        <v>0</v>
      </c>
      <c r="AT178" s="2">
        <v>106</v>
      </c>
      <c r="AU178" s="2">
        <v>65</v>
      </c>
      <c r="AV178" s="2">
        <v>1</v>
      </c>
      <c r="AW178" s="2">
        <v>1</v>
      </c>
      <c r="AX178" s="2"/>
      <c r="AY178" s="2"/>
      <c r="AZ178" s="2">
        <v>1</v>
      </c>
      <c r="BA178" s="2">
        <v>1</v>
      </c>
      <c r="BB178" s="2">
        <v>1</v>
      </c>
      <c r="BC178" s="2">
        <v>1</v>
      </c>
      <c r="BD178" s="2" t="s">
        <v>6</v>
      </c>
      <c r="BE178" s="2" t="s">
        <v>6</v>
      </c>
      <c r="BF178" s="2" t="s">
        <v>6</v>
      </c>
      <c r="BG178" s="2" t="s">
        <v>6</v>
      </c>
      <c r="BH178" s="2">
        <v>3</v>
      </c>
      <c r="BI178" s="2">
        <v>1</v>
      </c>
      <c r="BJ178" s="2" t="s">
        <v>6</v>
      </c>
      <c r="BK178" s="2"/>
      <c r="BL178" s="2"/>
      <c r="BM178" s="2">
        <v>0</v>
      </c>
      <c r="BN178" s="2">
        <v>0</v>
      </c>
      <c r="BO178" s="2" t="s">
        <v>6</v>
      </c>
      <c r="BP178" s="2">
        <v>0</v>
      </c>
      <c r="BQ178" s="2">
        <v>20</v>
      </c>
      <c r="BR178" s="2">
        <v>0</v>
      </c>
      <c r="BS178" s="2">
        <v>1</v>
      </c>
      <c r="BT178" s="2">
        <v>1</v>
      </c>
      <c r="BU178" s="2">
        <v>1</v>
      </c>
      <c r="BV178" s="2">
        <v>1</v>
      </c>
      <c r="BW178" s="2">
        <v>1</v>
      </c>
      <c r="BX178" s="2">
        <v>1</v>
      </c>
      <c r="BY178" s="2" t="s">
        <v>6</v>
      </c>
      <c r="BZ178" s="2">
        <v>106</v>
      </c>
      <c r="CA178" s="2">
        <v>65</v>
      </c>
      <c r="CB178" s="2"/>
      <c r="CC178" s="2"/>
      <c r="CD178" s="2"/>
      <c r="CE178" s="2"/>
      <c r="CF178" s="2">
        <v>0</v>
      </c>
      <c r="CG178" s="2">
        <v>0</v>
      </c>
      <c r="CH178" s="2"/>
      <c r="CI178" s="2"/>
      <c r="CJ178" s="2"/>
      <c r="CK178" s="2"/>
      <c r="CL178" s="2"/>
      <c r="CM178" s="2">
        <v>0</v>
      </c>
      <c r="CN178" s="2" t="s">
        <v>6</v>
      </c>
      <c r="CO178" s="2">
        <v>0</v>
      </c>
      <c r="CP178" s="2">
        <f t="shared" si="191"/>
        <v>0</v>
      </c>
      <c r="CQ178" s="2">
        <f t="shared" si="192"/>
        <v>0</v>
      </c>
      <c r="CR178" s="2">
        <f t="shared" si="193"/>
        <v>0</v>
      </c>
      <c r="CS178" s="2">
        <f t="shared" si="194"/>
        <v>0</v>
      </c>
      <c r="CT178" s="2">
        <f t="shared" si="195"/>
        <v>0</v>
      </c>
      <c r="CU178" s="2">
        <f t="shared" si="196"/>
        <v>0</v>
      </c>
      <c r="CV178" s="2">
        <f t="shared" si="197"/>
        <v>0</v>
      </c>
      <c r="CW178" s="2">
        <f t="shared" si="198"/>
        <v>0</v>
      </c>
      <c r="CX178" s="2">
        <f t="shared" si="199"/>
        <v>0</v>
      </c>
      <c r="CY178" s="2">
        <f t="shared" si="200"/>
        <v>0</v>
      </c>
      <c r="CZ178" s="2">
        <f t="shared" si="201"/>
        <v>0</v>
      </c>
      <c r="DA178" s="2"/>
      <c r="DB178" s="2"/>
      <c r="DC178" s="2" t="s">
        <v>6</v>
      </c>
      <c r="DD178" s="2" t="s">
        <v>6</v>
      </c>
      <c r="DE178" s="2" t="s">
        <v>6</v>
      </c>
      <c r="DF178" s="2" t="s">
        <v>6</v>
      </c>
      <c r="DG178" s="2" t="s">
        <v>6</v>
      </c>
      <c r="DH178" s="2" t="s">
        <v>6</v>
      </c>
      <c r="DI178" s="2" t="s">
        <v>6</v>
      </c>
      <c r="DJ178" s="2" t="s">
        <v>6</v>
      </c>
      <c r="DK178" s="2" t="s">
        <v>6</v>
      </c>
      <c r="DL178" s="2" t="s">
        <v>6</v>
      </c>
      <c r="DM178" s="2" t="s">
        <v>6</v>
      </c>
      <c r="DN178" s="2">
        <v>0</v>
      </c>
      <c r="DO178" s="2">
        <v>0</v>
      </c>
      <c r="DP178" s="2">
        <v>1</v>
      </c>
      <c r="DQ178" s="2">
        <v>1</v>
      </c>
      <c r="DR178" s="2"/>
      <c r="DS178" s="2"/>
      <c r="DT178" s="2"/>
      <c r="DU178" s="2">
        <v>1009</v>
      </c>
      <c r="DV178" s="2" t="s">
        <v>58</v>
      </c>
      <c r="DW178" s="2" t="s">
        <v>58</v>
      </c>
      <c r="DX178" s="2">
        <v>1</v>
      </c>
      <c r="DY178" s="2"/>
      <c r="DZ178" s="2"/>
      <c r="EA178" s="2"/>
      <c r="EB178" s="2"/>
      <c r="EC178" s="2"/>
      <c r="ED178" s="2"/>
      <c r="EE178" s="2">
        <v>32653299</v>
      </c>
      <c r="EF178" s="2">
        <v>20</v>
      </c>
      <c r="EG178" s="2" t="s">
        <v>60</v>
      </c>
      <c r="EH178" s="2">
        <v>0</v>
      </c>
      <c r="EI178" s="2" t="s">
        <v>6</v>
      </c>
      <c r="EJ178" s="2">
        <v>1</v>
      </c>
      <c r="EK178" s="2">
        <v>0</v>
      </c>
      <c r="EL178" s="2" t="s">
        <v>85</v>
      </c>
      <c r="EM178" s="2" t="s">
        <v>86</v>
      </c>
      <c r="EN178" s="2"/>
      <c r="EO178" s="2" t="s">
        <v>6</v>
      </c>
      <c r="EP178" s="2"/>
      <c r="EQ178" s="2">
        <v>0</v>
      </c>
      <c r="ER178" s="2">
        <v>0</v>
      </c>
      <c r="ES178" s="2">
        <v>0</v>
      </c>
      <c r="ET178" s="2">
        <v>0</v>
      </c>
      <c r="EU178" s="2">
        <v>0</v>
      </c>
      <c r="EV178" s="2">
        <v>0</v>
      </c>
      <c r="EW178" s="2">
        <v>0</v>
      </c>
      <c r="EX178" s="2">
        <v>0</v>
      </c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>
        <v>0</v>
      </c>
      <c r="FR178" s="2">
        <f t="shared" si="202"/>
        <v>0</v>
      </c>
      <c r="FS178" s="2">
        <v>0</v>
      </c>
      <c r="FT178" s="2"/>
      <c r="FU178" s="2"/>
      <c r="FV178" s="2"/>
      <c r="FW178" s="2"/>
      <c r="FX178" s="2">
        <v>106</v>
      </c>
      <c r="FY178" s="2">
        <v>65</v>
      </c>
      <c r="FZ178" s="2"/>
      <c r="GA178" s="2" t="s">
        <v>6</v>
      </c>
      <c r="GB178" s="2"/>
      <c r="GC178" s="2"/>
      <c r="GD178" s="2">
        <v>0</v>
      </c>
      <c r="GE178" s="2"/>
      <c r="GF178" s="2">
        <v>86920782</v>
      </c>
      <c r="GG178" s="2">
        <v>2</v>
      </c>
      <c r="GH178" s="2">
        <v>1</v>
      </c>
      <c r="GI178" s="2">
        <v>-2</v>
      </c>
      <c r="GJ178" s="2">
        <v>0</v>
      </c>
      <c r="GK178" s="2">
        <f>ROUND(R178*(R12)/100,0)</f>
        <v>0</v>
      </c>
      <c r="GL178" s="2">
        <f t="shared" si="203"/>
        <v>0</v>
      </c>
      <c r="GM178" s="2">
        <f t="shared" si="204"/>
        <v>0</v>
      </c>
      <c r="GN178" s="2">
        <f t="shared" si="205"/>
        <v>0</v>
      </c>
      <c r="GO178" s="2">
        <f t="shared" si="206"/>
        <v>0</v>
      </c>
      <c r="GP178" s="2">
        <f t="shared" si="207"/>
        <v>0</v>
      </c>
      <c r="GQ178" s="2"/>
      <c r="GR178" s="2">
        <v>0</v>
      </c>
      <c r="GS178" s="2">
        <v>3</v>
      </c>
      <c r="GT178" s="2">
        <v>0</v>
      </c>
      <c r="GU178" s="2" t="s">
        <v>6</v>
      </c>
      <c r="GV178" s="2">
        <f t="shared" si="208"/>
        <v>0</v>
      </c>
      <c r="GW178" s="2">
        <v>1</v>
      </c>
      <c r="GX178" s="2">
        <f t="shared" si="209"/>
        <v>0</v>
      </c>
      <c r="GY178" s="2"/>
      <c r="GZ178" s="2"/>
      <c r="HA178" s="2">
        <v>0</v>
      </c>
      <c r="HB178" s="2">
        <v>0</v>
      </c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>
        <v>0</v>
      </c>
      <c r="IL178" s="2"/>
      <c r="IM178" s="2"/>
      <c r="IN178" s="2"/>
      <c r="IO178" s="2"/>
      <c r="IP178" s="2"/>
      <c r="IQ178" s="2"/>
      <c r="IR178" s="2"/>
      <c r="IS178" s="2"/>
      <c r="IT178" s="2"/>
      <c r="IU178" s="2"/>
    </row>
    <row r="179" spans="1:255" x14ac:dyDescent="0.2">
      <c r="A179">
        <v>18</v>
      </c>
      <c r="B179">
        <v>1</v>
      </c>
      <c r="C179">
        <v>239</v>
      </c>
      <c r="E179" t="s">
        <v>286</v>
      </c>
      <c r="F179" t="s">
        <v>235</v>
      </c>
      <c r="G179" t="s">
        <v>287</v>
      </c>
      <c r="H179" t="s">
        <v>58</v>
      </c>
      <c r="I179">
        <f>I163*J179</f>
        <v>0</v>
      </c>
      <c r="J179">
        <v>0</v>
      </c>
      <c r="O179">
        <f t="shared" si="177"/>
        <v>0</v>
      </c>
      <c r="P179">
        <f t="shared" si="178"/>
        <v>0</v>
      </c>
      <c r="Q179">
        <f t="shared" si="179"/>
        <v>0</v>
      </c>
      <c r="R179">
        <f t="shared" si="180"/>
        <v>0</v>
      </c>
      <c r="S179">
        <f t="shared" si="181"/>
        <v>0</v>
      </c>
      <c r="T179">
        <f t="shared" si="182"/>
        <v>0</v>
      </c>
      <c r="U179">
        <f t="shared" si="183"/>
        <v>0</v>
      </c>
      <c r="V179">
        <f t="shared" si="184"/>
        <v>0</v>
      </c>
      <c r="W179">
        <f t="shared" si="185"/>
        <v>0</v>
      </c>
      <c r="X179">
        <f t="shared" si="186"/>
        <v>0</v>
      </c>
      <c r="Y179">
        <f t="shared" si="187"/>
        <v>0</v>
      </c>
      <c r="AA179">
        <v>34645224</v>
      </c>
      <c r="AB179">
        <f t="shared" si="188"/>
        <v>0</v>
      </c>
      <c r="AC179">
        <f t="shared" si="210"/>
        <v>0</v>
      </c>
      <c r="AD179">
        <f t="shared" si="211"/>
        <v>0</v>
      </c>
      <c r="AE179">
        <f t="shared" si="212"/>
        <v>0</v>
      </c>
      <c r="AF179">
        <f t="shared" si="213"/>
        <v>0</v>
      </c>
      <c r="AG179">
        <f t="shared" si="189"/>
        <v>0</v>
      </c>
      <c r="AH179">
        <f t="shared" si="214"/>
        <v>0</v>
      </c>
      <c r="AI179">
        <f t="shared" si="215"/>
        <v>0</v>
      </c>
      <c r="AJ179">
        <f t="shared" si="190"/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90</v>
      </c>
      <c r="AU179">
        <v>52</v>
      </c>
      <c r="AV179">
        <v>1</v>
      </c>
      <c r="AW179">
        <v>1</v>
      </c>
      <c r="AZ179">
        <v>1</v>
      </c>
      <c r="BA179">
        <v>1</v>
      </c>
      <c r="BB179">
        <v>1</v>
      </c>
      <c r="BC179">
        <v>7.5</v>
      </c>
      <c r="BD179" t="s">
        <v>6</v>
      </c>
      <c r="BE179" t="s">
        <v>6</v>
      </c>
      <c r="BF179" t="s">
        <v>6</v>
      </c>
      <c r="BG179" t="s">
        <v>6</v>
      </c>
      <c r="BH179">
        <v>3</v>
      </c>
      <c r="BI179">
        <v>1</v>
      </c>
      <c r="BJ179" t="s">
        <v>6</v>
      </c>
      <c r="BM179">
        <v>0</v>
      </c>
      <c r="BN179">
        <v>0</v>
      </c>
      <c r="BO179" t="s">
        <v>6</v>
      </c>
      <c r="BP179">
        <v>0</v>
      </c>
      <c r="BQ179">
        <v>20</v>
      </c>
      <c r="BR179">
        <v>0</v>
      </c>
      <c r="BS179">
        <v>1</v>
      </c>
      <c r="BT179">
        <v>1</v>
      </c>
      <c r="BU179">
        <v>1</v>
      </c>
      <c r="BV179">
        <v>1</v>
      </c>
      <c r="BW179">
        <v>1</v>
      </c>
      <c r="BX179">
        <v>1</v>
      </c>
      <c r="BY179" t="s">
        <v>6</v>
      </c>
      <c r="BZ179">
        <v>106</v>
      </c>
      <c r="CA179">
        <v>65</v>
      </c>
      <c r="CF179">
        <v>0</v>
      </c>
      <c r="CG179">
        <v>0</v>
      </c>
      <c r="CM179">
        <v>0</v>
      </c>
      <c r="CN179" t="s">
        <v>6</v>
      </c>
      <c r="CO179">
        <v>0</v>
      </c>
      <c r="CP179">
        <f t="shared" si="191"/>
        <v>0</v>
      </c>
      <c r="CQ179">
        <f t="shared" si="192"/>
        <v>0</v>
      </c>
      <c r="CR179">
        <f t="shared" si="193"/>
        <v>0</v>
      </c>
      <c r="CS179">
        <f t="shared" si="194"/>
        <v>0</v>
      </c>
      <c r="CT179">
        <f t="shared" si="195"/>
        <v>0</v>
      </c>
      <c r="CU179">
        <f t="shared" si="196"/>
        <v>0</v>
      </c>
      <c r="CV179">
        <f t="shared" si="197"/>
        <v>0</v>
      </c>
      <c r="CW179">
        <f t="shared" si="198"/>
        <v>0</v>
      </c>
      <c r="CX179">
        <f t="shared" si="199"/>
        <v>0</v>
      </c>
      <c r="CY179">
        <f t="shared" si="200"/>
        <v>0</v>
      </c>
      <c r="CZ179">
        <f t="shared" si="201"/>
        <v>0</v>
      </c>
      <c r="DC179" t="s">
        <v>6</v>
      </c>
      <c r="DD179" t="s">
        <v>6</v>
      </c>
      <c r="DE179" t="s">
        <v>6</v>
      </c>
      <c r="DF179" t="s">
        <v>6</v>
      </c>
      <c r="DG179" t="s">
        <v>6</v>
      </c>
      <c r="DH179" t="s">
        <v>6</v>
      </c>
      <c r="DI179" t="s">
        <v>6</v>
      </c>
      <c r="DJ179" t="s">
        <v>6</v>
      </c>
      <c r="DK179" t="s">
        <v>6</v>
      </c>
      <c r="DL179" t="s">
        <v>6</v>
      </c>
      <c r="DM179" t="s">
        <v>6</v>
      </c>
      <c r="DN179">
        <v>0</v>
      </c>
      <c r="DO179">
        <v>0</v>
      </c>
      <c r="DP179">
        <v>1</v>
      </c>
      <c r="DQ179">
        <v>1</v>
      </c>
      <c r="DU179">
        <v>1009</v>
      </c>
      <c r="DV179" t="s">
        <v>58</v>
      </c>
      <c r="DW179" t="s">
        <v>58</v>
      </c>
      <c r="DX179">
        <v>1</v>
      </c>
      <c r="EE179">
        <v>32653299</v>
      </c>
      <c r="EF179">
        <v>20</v>
      </c>
      <c r="EG179" t="s">
        <v>60</v>
      </c>
      <c r="EH179">
        <v>0</v>
      </c>
      <c r="EI179" t="s">
        <v>6</v>
      </c>
      <c r="EJ179">
        <v>1</v>
      </c>
      <c r="EK179">
        <v>0</v>
      </c>
      <c r="EL179" t="s">
        <v>85</v>
      </c>
      <c r="EM179" t="s">
        <v>86</v>
      </c>
      <c r="EO179" t="s">
        <v>6</v>
      </c>
      <c r="EQ179">
        <v>0</v>
      </c>
      <c r="ER179">
        <v>0</v>
      </c>
      <c r="ES179">
        <v>0</v>
      </c>
      <c r="ET179">
        <v>0</v>
      </c>
      <c r="EU179">
        <v>0</v>
      </c>
      <c r="EV179">
        <v>0</v>
      </c>
      <c r="EW179">
        <v>0</v>
      </c>
      <c r="EX179">
        <v>0</v>
      </c>
      <c r="FQ179">
        <v>0</v>
      </c>
      <c r="FR179">
        <f t="shared" si="202"/>
        <v>0</v>
      </c>
      <c r="FS179">
        <v>0</v>
      </c>
      <c r="FV179" t="s">
        <v>22</v>
      </c>
      <c r="FW179" t="s">
        <v>23</v>
      </c>
      <c r="FX179">
        <v>106</v>
      </c>
      <c r="FY179">
        <v>65</v>
      </c>
      <c r="GA179" t="s">
        <v>6</v>
      </c>
      <c r="GD179">
        <v>0</v>
      </c>
      <c r="GF179">
        <v>86920782</v>
      </c>
      <c r="GG179">
        <v>2</v>
      </c>
      <c r="GH179">
        <v>1</v>
      </c>
      <c r="GI179">
        <v>4</v>
      </c>
      <c r="GJ179">
        <v>0</v>
      </c>
      <c r="GK179">
        <f>ROUND(R179*(S12)/100,0)</f>
        <v>0</v>
      </c>
      <c r="GL179">
        <f t="shared" si="203"/>
        <v>0</v>
      </c>
      <c r="GM179">
        <f t="shared" si="204"/>
        <v>0</v>
      </c>
      <c r="GN179">
        <f t="shared" si="205"/>
        <v>0</v>
      </c>
      <c r="GO179">
        <f t="shared" si="206"/>
        <v>0</v>
      </c>
      <c r="GP179">
        <f t="shared" si="207"/>
        <v>0</v>
      </c>
      <c r="GR179">
        <v>0</v>
      </c>
      <c r="GS179">
        <v>3</v>
      </c>
      <c r="GT179">
        <v>0</v>
      </c>
      <c r="GU179" t="s">
        <v>6</v>
      </c>
      <c r="GV179">
        <f t="shared" si="208"/>
        <v>0</v>
      </c>
      <c r="GW179">
        <v>1</v>
      </c>
      <c r="GX179">
        <f t="shared" si="209"/>
        <v>0</v>
      </c>
      <c r="HA179">
        <v>0</v>
      </c>
      <c r="HB179">
        <v>0</v>
      </c>
      <c r="IK179">
        <v>0</v>
      </c>
    </row>
    <row r="180" spans="1:255" x14ac:dyDescent="0.2">
      <c r="A180" s="2">
        <v>17</v>
      </c>
      <c r="B180" s="2">
        <v>1</v>
      </c>
      <c r="C180" s="2">
        <f>ROW(SmtRes!A247)</f>
        <v>247</v>
      </c>
      <c r="D180" s="2">
        <f>ROW(EtalonRes!A231)</f>
        <v>231</v>
      </c>
      <c r="E180" s="2" t="s">
        <v>288</v>
      </c>
      <c r="F180" s="2" t="s">
        <v>289</v>
      </c>
      <c r="G180" s="2" t="s">
        <v>290</v>
      </c>
      <c r="H180" s="2" t="s">
        <v>17</v>
      </c>
      <c r="I180" s="2">
        <f>'1.Смета.или.Акт'!E92</f>
        <v>14</v>
      </c>
      <c r="J180" s="2">
        <v>0</v>
      </c>
      <c r="K180" s="2"/>
      <c r="L180" s="2"/>
      <c r="M180" s="2"/>
      <c r="N180" s="2"/>
      <c r="O180" s="2">
        <f t="shared" si="177"/>
        <v>1680</v>
      </c>
      <c r="P180" s="2">
        <f t="shared" si="178"/>
        <v>0</v>
      </c>
      <c r="Q180" s="2">
        <f t="shared" si="179"/>
        <v>1584</v>
      </c>
      <c r="R180" s="2">
        <f t="shared" si="180"/>
        <v>86</v>
      </c>
      <c r="S180" s="2">
        <f t="shared" si="181"/>
        <v>96</v>
      </c>
      <c r="T180" s="2">
        <f t="shared" si="182"/>
        <v>0</v>
      </c>
      <c r="U180" s="2">
        <f t="shared" si="183"/>
        <v>11.34</v>
      </c>
      <c r="V180" s="2">
        <f t="shared" si="184"/>
        <v>8.5399999999999991</v>
      </c>
      <c r="W180" s="2">
        <f t="shared" si="185"/>
        <v>0</v>
      </c>
      <c r="X180" s="2">
        <f t="shared" si="186"/>
        <v>191</v>
      </c>
      <c r="Y180" s="2">
        <f t="shared" si="187"/>
        <v>109</v>
      </c>
      <c r="Z180" s="2"/>
      <c r="AA180" s="2">
        <v>34645223</v>
      </c>
      <c r="AB180" s="2">
        <f t="shared" si="188"/>
        <v>120</v>
      </c>
      <c r="AC180" s="2">
        <f>ROUND((ES180+(SUM(SmtRes!BC241:'SmtRes'!BC247)+SUM(EtalonRes!AL225:'EtalonRes'!AL231))),2)</f>
        <v>0</v>
      </c>
      <c r="AD180" s="2">
        <f t="shared" si="211"/>
        <v>113.15</v>
      </c>
      <c r="AE180" s="2">
        <f t="shared" si="212"/>
        <v>6.14</v>
      </c>
      <c r="AF180" s="2">
        <f t="shared" si="213"/>
        <v>6.85</v>
      </c>
      <c r="AG180" s="2">
        <f t="shared" si="189"/>
        <v>0</v>
      </c>
      <c r="AH180" s="2">
        <f t="shared" si="214"/>
        <v>0.81</v>
      </c>
      <c r="AI180" s="2">
        <f t="shared" si="215"/>
        <v>0.61</v>
      </c>
      <c r="AJ180" s="2">
        <f t="shared" si="190"/>
        <v>0</v>
      </c>
      <c r="AK180" s="2">
        <v>152.85</v>
      </c>
      <c r="AL180" s="2">
        <v>32.85</v>
      </c>
      <c r="AM180" s="2">
        <v>113.15</v>
      </c>
      <c r="AN180" s="2">
        <v>6.14</v>
      </c>
      <c r="AO180" s="2">
        <v>6.85</v>
      </c>
      <c r="AP180" s="2">
        <v>0</v>
      </c>
      <c r="AQ180" s="2">
        <v>0.81</v>
      </c>
      <c r="AR180" s="2">
        <v>0.61</v>
      </c>
      <c r="AS180" s="2">
        <v>0</v>
      </c>
      <c r="AT180" s="2">
        <v>105</v>
      </c>
      <c r="AU180" s="2">
        <v>60</v>
      </c>
      <c r="AV180" s="2">
        <v>1</v>
      </c>
      <c r="AW180" s="2">
        <v>1</v>
      </c>
      <c r="AX180" s="2"/>
      <c r="AY180" s="2"/>
      <c r="AZ180" s="2">
        <v>1</v>
      </c>
      <c r="BA180" s="2">
        <v>1</v>
      </c>
      <c r="BB180" s="2">
        <v>1</v>
      </c>
      <c r="BC180" s="2">
        <v>1</v>
      </c>
      <c r="BD180" s="2" t="s">
        <v>6</v>
      </c>
      <c r="BE180" s="2" t="s">
        <v>6</v>
      </c>
      <c r="BF180" s="2" t="s">
        <v>6</v>
      </c>
      <c r="BG180" s="2" t="s">
        <v>6</v>
      </c>
      <c r="BH180" s="2">
        <v>0</v>
      </c>
      <c r="BI180" s="2">
        <v>1</v>
      </c>
      <c r="BJ180" s="2" t="s">
        <v>291</v>
      </c>
      <c r="BK180" s="2"/>
      <c r="BL180" s="2"/>
      <c r="BM180" s="2">
        <v>33001</v>
      </c>
      <c r="BN180" s="2">
        <v>0</v>
      </c>
      <c r="BO180" s="2" t="s">
        <v>6</v>
      </c>
      <c r="BP180" s="2">
        <v>0</v>
      </c>
      <c r="BQ180" s="2">
        <v>1</v>
      </c>
      <c r="BR180" s="2">
        <v>0</v>
      </c>
      <c r="BS180" s="2">
        <v>1</v>
      </c>
      <c r="BT180" s="2">
        <v>1</v>
      </c>
      <c r="BU180" s="2">
        <v>1</v>
      </c>
      <c r="BV180" s="2">
        <v>1</v>
      </c>
      <c r="BW180" s="2">
        <v>1</v>
      </c>
      <c r="BX180" s="2">
        <v>1</v>
      </c>
      <c r="BY180" s="2" t="s">
        <v>6</v>
      </c>
      <c r="BZ180" s="2">
        <v>105</v>
      </c>
      <c r="CA180" s="2">
        <v>60</v>
      </c>
      <c r="CB180" s="2"/>
      <c r="CC180" s="2"/>
      <c r="CD180" s="2"/>
      <c r="CE180" s="2"/>
      <c r="CF180" s="2">
        <v>0</v>
      </c>
      <c r="CG180" s="2">
        <v>0</v>
      </c>
      <c r="CH180" s="2"/>
      <c r="CI180" s="2"/>
      <c r="CJ180" s="2"/>
      <c r="CK180" s="2"/>
      <c r="CL180" s="2"/>
      <c r="CM180" s="2">
        <v>0</v>
      </c>
      <c r="CN180" s="2" t="s">
        <v>6</v>
      </c>
      <c r="CO180" s="2">
        <v>0</v>
      </c>
      <c r="CP180" s="2">
        <f t="shared" si="191"/>
        <v>1680</v>
      </c>
      <c r="CQ180" s="2">
        <f t="shared" si="192"/>
        <v>0</v>
      </c>
      <c r="CR180" s="2">
        <f t="shared" si="193"/>
        <v>113.15</v>
      </c>
      <c r="CS180" s="2">
        <f t="shared" si="194"/>
        <v>6.14</v>
      </c>
      <c r="CT180" s="2">
        <f t="shared" si="195"/>
        <v>6.85</v>
      </c>
      <c r="CU180" s="2">
        <f t="shared" si="196"/>
        <v>0</v>
      </c>
      <c r="CV180" s="2">
        <f t="shared" si="197"/>
        <v>0.81</v>
      </c>
      <c r="CW180" s="2">
        <f t="shared" si="198"/>
        <v>0.61</v>
      </c>
      <c r="CX180" s="2">
        <f t="shared" si="199"/>
        <v>0</v>
      </c>
      <c r="CY180" s="2">
        <f t="shared" si="200"/>
        <v>191.1</v>
      </c>
      <c r="CZ180" s="2">
        <f t="shared" si="201"/>
        <v>109.2</v>
      </c>
      <c r="DA180" s="2"/>
      <c r="DB180" s="2"/>
      <c r="DC180" s="2" t="s">
        <v>6</v>
      </c>
      <c r="DD180" s="2" t="s">
        <v>6</v>
      </c>
      <c r="DE180" s="2" t="s">
        <v>6</v>
      </c>
      <c r="DF180" s="2" t="s">
        <v>6</v>
      </c>
      <c r="DG180" s="2" t="s">
        <v>6</v>
      </c>
      <c r="DH180" s="2" t="s">
        <v>6</v>
      </c>
      <c r="DI180" s="2" t="s">
        <v>6</v>
      </c>
      <c r="DJ180" s="2" t="s">
        <v>6</v>
      </c>
      <c r="DK180" s="2" t="s">
        <v>6</v>
      </c>
      <c r="DL180" s="2" t="s">
        <v>6</v>
      </c>
      <c r="DM180" s="2" t="s">
        <v>6</v>
      </c>
      <c r="DN180" s="2">
        <v>0</v>
      </c>
      <c r="DO180" s="2">
        <v>0</v>
      </c>
      <c r="DP180" s="2">
        <v>1</v>
      </c>
      <c r="DQ180" s="2">
        <v>1</v>
      </c>
      <c r="DR180" s="2"/>
      <c r="DS180" s="2"/>
      <c r="DT180" s="2"/>
      <c r="DU180" s="2">
        <v>1013</v>
      </c>
      <c r="DV180" s="2" t="s">
        <v>17</v>
      </c>
      <c r="DW180" s="2" t="s">
        <v>17</v>
      </c>
      <c r="DX180" s="2">
        <v>1</v>
      </c>
      <c r="DY180" s="2"/>
      <c r="DZ180" s="2"/>
      <c r="EA180" s="2"/>
      <c r="EB180" s="2"/>
      <c r="EC180" s="2"/>
      <c r="ED180" s="2"/>
      <c r="EE180" s="2">
        <v>32653413</v>
      </c>
      <c r="EF180" s="2">
        <v>1</v>
      </c>
      <c r="EG180" s="2" t="s">
        <v>19</v>
      </c>
      <c r="EH180" s="2">
        <v>0</v>
      </c>
      <c r="EI180" s="2" t="s">
        <v>6</v>
      </c>
      <c r="EJ180" s="2">
        <v>1</v>
      </c>
      <c r="EK180" s="2">
        <v>33001</v>
      </c>
      <c r="EL180" s="2" t="s">
        <v>20</v>
      </c>
      <c r="EM180" s="2" t="s">
        <v>21</v>
      </c>
      <c r="EN180" s="2"/>
      <c r="EO180" s="2" t="s">
        <v>6</v>
      </c>
      <c r="EP180" s="2"/>
      <c r="EQ180" s="2">
        <v>0</v>
      </c>
      <c r="ER180" s="2">
        <v>152.85</v>
      </c>
      <c r="ES180" s="2">
        <v>32.85</v>
      </c>
      <c r="ET180" s="2">
        <v>113.15</v>
      </c>
      <c r="EU180" s="2">
        <v>6.14</v>
      </c>
      <c r="EV180" s="2">
        <v>6.85</v>
      </c>
      <c r="EW180" s="2">
        <v>0.81</v>
      </c>
      <c r="EX180" s="2">
        <v>0.61</v>
      </c>
      <c r="EY180" s="2">
        <v>1</v>
      </c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>
        <v>0</v>
      </c>
      <c r="FR180" s="2">
        <f t="shared" si="202"/>
        <v>0</v>
      </c>
      <c r="FS180" s="2">
        <v>0</v>
      </c>
      <c r="FT180" s="2"/>
      <c r="FU180" s="2"/>
      <c r="FV180" s="2"/>
      <c r="FW180" s="2"/>
      <c r="FX180" s="2">
        <v>105</v>
      </c>
      <c r="FY180" s="2">
        <v>60</v>
      </c>
      <c r="FZ180" s="2"/>
      <c r="GA180" s="2" t="s">
        <v>6</v>
      </c>
      <c r="GB180" s="2"/>
      <c r="GC180" s="2"/>
      <c r="GD180" s="2">
        <v>0</v>
      </c>
      <c r="GE180" s="2"/>
      <c r="GF180" s="2">
        <v>-2035564384</v>
      </c>
      <c r="GG180" s="2">
        <v>2</v>
      </c>
      <c r="GH180" s="2">
        <v>1</v>
      </c>
      <c r="GI180" s="2">
        <v>-2</v>
      </c>
      <c r="GJ180" s="2">
        <v>0</v>
      </c>
      <c r="GK180" s="2">
        <f>ROUND(R180*(R12)/100,0)</f>
        <v>0</v>
      </c>
      <c r="GL180" s="2">
        <f t="shared" si="203"/>
        <v>0</v>
      </c>
      <c r="GM180" s="2">
        <f t="shared" si="204"/>
        <v>1980</v>
      </c>
      <c r="GN180" s="2">
        <f t="shared" si="205"/>
        <v>1980</v>
      </c>
      <c r="GO180" s="2">
        <f t="shared" si="206"/>
        <v>0</v>
      </c>
      <c r="GP180" s="2">
        <f t="shared" si="207"/>
        <v>0</v>
      </c>
      <c r="GQ180" s="2"/>
      <c r="GR180" s="2">
        <v>0</v>
      </c>
      <c r="GS180" s="2">
        <v>3</v>
      </c>
      <c r="GT180" s="2">
        <v>0</v>
      </c>
      <c r="GU180" s="2" t="s">
        <v>6</v>
      </c>
      <c r="GV180" s="2">
        <f t="shared" si="208"/>
        <v>0</v>
      </c>
      <c r="GW180" s="2">
        <v>1</v>
      </c>
      <c r="GX180" s="2">
        <f t="shared" si="209"/>
        <v>0</v>
      </c>
      <c r="GY180" s="2"/>
      <c r="GZ180" s="2"/>
      <c r="HA180" s="2">
        <v>0</v>
      </c>
      <c r="HB180" s="2">
        <v>0</v>
      </c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>
        <v>0</v>
      </c>
      <c r="IL180" s="2"/>
      <c r="IM180" s="2"/>
      <c r="IN180" s="2"/>
      <c r="IO180" s="2"/>
      <c r="IP180" s="2"/>
      <c r="IQ180" s="2"/>
      <c r="IR180" s="2"/>
      <c r="IS180" s="2"/>
      <c r="IT180" s="2"/>
      <c r="IU180" s="2"/>
    </row>
    <row r="181" spans="1:255" x14ac:dyDescent="0.2">
      <c r="A181">
        <v>17</v>
      </c>
      <c r="B181">
        <v>1</v>
      </c>
      <c r="C181">
        <f>ROW(SmtRes!A254)</f>
        <v>254</v>
      </c>
      <c r="D181">
        <f>ROW(EtalonRes!A238)</f>
        <v>238</v>
      </c>
      <c r="E181" t="s">
        <v>288</v>
      </c>
      <c r="F181" t="s">
        <v>289</v>
      </c>
      <c r="G181" t="s">
        <v>290</v>
      </c>
      <c r="H181" t="s">
        <v>17</v>
      </c>
      <c r="I181">
        <f>'1.Смета.или.Акт'!E92</f>
        <v>14</v>
      </c>
      <c r="J181">
        <v>0</v>
      </c>
      <c r="O181">
        <f t="shared" si="177"/>
        <v>21556</v>
      </c>
      <c r="P181">
        <f t="shared" si="178"/>
        <v>0</v>
      </c>
      <c r="Q181">
        <f t="shared" si="179"/>
        <v>19801</v>
      </c>
      <c r="R181">
        <f t="shared" si="180"/>
        <v>1573</v>
      </c>
      <c r="S181">
        <f t="shared" si="181"/>
        <v>1755</v>
      </c>
      <c r="T181">
        <f t="shared" si="182"/>
        <v>0</v>
      </c>
      <c r="U181">
        <f t="shared" si="183"/>
        <v>11.34</v>
      </c>
      <c r="V181">
        <f t="shared" si="184"/>
        <v>8.5399999999999991</v>
      </c>
      <c r="W181">
        <f t="shared" si="185"/>
        <v>0</v>
      </c>
      <c r="X181">
        <f t="shared" si="186"/>
        <v>2962</v>
      </c>
      <c r="Y181">
        <f t="shared" si="187"/>
        <v>1597</v>
      </c>
      <c r="AA181">
        <v>34645224</v>
      </c>
      <c r="AB181">
        <f t="shared" si="188"/>
        <v>120</v>
      </c>
      <c r="AC181">
        <f>ROUND((ES181+(SUM(SmtRes!BC248:'SmtRes'!BC254)+SUM(EtalonRes!AL232:'EtalonRes'!AL238))),2)</f>
        <v>0</v>
      </c>
      <c r="AD181">
        <f t="shared" si="211"/>
        <v>113.15</v>
      </c>
      <c r="AE181">
        <f t="shared" si="212"/>
        <v>6.14</v>
      </c>
      <c r="AF181">
        <f t="shared" si="213"/>
        <v>6.85</v>
      </c>
      <c r="AG181">
        <f t="shared" si="189"/>
        <v>0</v>
      </c>
      <c r="AH181">
        <f t="shared" si="214"/>
        <v>0.81</v>
      </c>
      <c r="AI181">
        <f t="shared" si="215"/>
        <v>0.61</v>
      </c>
      <c r="AJ181">
        <f t="shared" si="190"/>
        <v>0</v>
      </c>
      <c r="AK181">
        <f>AL181+AM181+AO181</f>
        <v>152.85</v>
      </c>
      <c r="AL181">
        <v>32.85</v>
      </c>
      <c r="AM181" s="55">
        <f>'1.Смета.или.Акт'!F94</f>
        <v>113.15</v>
      </c>
      <c r="AN181" s="55">
        <f>'1.Смета.или.Акт'!F95</f>
        <v>6.14</v>
      </c>
      <c r="AO181" s="55">
        <f>'1.Смета.или.Акт'!F93</f>
        <v>6.85</v>
      </c>
      <c r="AP181">
        <v>0</v>
      </c>
      <c r="AQ181">
        <f>'1.Смета.или.Акт'!E98</f>
        <v>0.81</v>
      </c>
      <c r="AR181">
        <v>0.61</v>
      </c>
      <c r="AS181">
        <v>0</v>
      </c>
      <c r="AT181">
        <v>89</v>
      </c>
      <c r="AU181">
        <v>48</v>
      </c>
      <c r="AV181">
        <v>1</v>
      </c>
      <c r="AW181">
        <v>1</v>
      </c>
      <c r="AZ181">
        <v>1</v>
      </c>
      <c r="BA181">
        <f>'1.Смета.или.Акт'!J93</f>
        <v>18.3</v>
      </c>
      <c r="BB181">
        <f>'1.Смета.или.Акт'!J94</f>
        <v>12.5</v>
      </c>
      <c r="BC181">
        <v>7.5</v>
      </c>
      <c r="BD181" t="s">
        <v>6</v>
      </c>
      <c r="BE181" t="s">
        <v>6</v>
      </c>
      <c r="BF181" t="s">
        <v>6</v>
      </c>
      <c r="BG181" t="s">
        <v>6</v>
      </c>
      <c r="BH181">
        <v>0</v>
      </c>
      <c r="BI181">
        <v>1</v>
      </c>
      <c r="BJ181" t="s">
        <v>291</v>
      </c>
      <c r="BM181">
        <v>33001</v>
      </c>
      <c r="BN181">
        <v>0</v>
      </c>
      <c r="BO181" t="s">
        <v>6</v>
      </c>
      <c r="BP181">
        <v>0</v>
      </c>
      <c r="BQ181">
        <v>1</v>
      </c>
      <c r="BR181">
        <v>0</v>
      </c>
      <c r="BS181">
        <f>'1.Смета.или.Акт'!J95</f>
        <v>18.3</v>
      </c>
      <c r="BT181">
        <v>1</v>
      </c>
      <c r="BU181">
        <v>1</v>
      </c>
      <c r="BV181">
        <v>1</v>
      </c>
      <c r="BW181">
        <v>1</v>
      </c>
      <c r="BX181">
        <v>1</v>
      </c>
      <c r="BY181" t="s">
        <v>6</v>
      </c>
      <c r="BZ181">
        <v>105</v>
      </c>
      <c r="CA181">
        <v>60</v>
      </c>
      <c r="CF181">
        <v>0</v>
      </c>
      <c r="CG181">
        <v>0</v>
      </c>
      <c r="CM181">
        <v>0</v>
      </c>
      <c r="CN181" t="s">
        <v>6</v>
      </c>
      <c r="CO181">
        <v>0</v>
      </c>
      <c r="CP181">
        <f t="shared" si="191"/>
        <v>21556</v>
      </c>
      <c r="CQ181">
        <f t="shared" si="192"/>
        <v>0</v>
      </c>
      <c r="CR181">
        <f t="shared" si="193"/>
        <v>1414.375</v>
      </c>
      <c r="CS181">
        <f t="shared" si="194"/>
        <v>112.36199999999999</v>
      </c>
      <c r="CT181">
        <f t="shared" si="195"/>
        <v>125.355</v>
      </c>
      <c r="CU181">
        <f t="shared" si="196"/>
        <v>0</v>
      </c>
      <c r="CV181">
        <f t="shared" si="197"/>
        <v>0.81</v>
      </c>
      <c r="CW181">
        <f t="shared" si="198"/>
        <v>0.61</v>
      </c>
      <c r="CX181">
        <f t="shared" si="199"/>
        <v>0</v>
      </c>
      <c r="CY181">
        <f t="shared" si="200"/>
        <v>2961.92</v>
      </c>
      <c r="CZ181">
        <f t="shared" si="201"/>
        <v>1597.44</v>
      </c>
      <c r="DC181" t="s">
        <v>6</v>
      </c>
      <c r="DD181" t="s">
        <v>6</v>
      </c>
      <c r="DE181" t="s">
        <v>6</v>
      </c>
      <c r="DF181" t="s">
        <v>6</v>
      </c>
      <c r="DG181" t="s">
        <v>6</v>
      </c>
      <c r="DH181" t="s">
        <v>6</v>
      </c>
      <c r="DI181" t="s">
        <v>6</v>
      </c>
      <c r="DJ181" t="s">
        <v>6</v>
      </c>
      <c r="DK181" t="s">
        <v>6</v>
      </c>
      <c r="DL181" t="s">
        <v>6</v>
      </c>
      <c r="DM181" t="s">
        <v>6</v>
      </c>
      <c r="DN181">
        <v>0</v>
      </c>
      <c r="DO181">
        <v>0</v>
      </c>
      <c r="DP181">
        <v>1</v>
      </c>
      <c r="DQ181">
        <v>1</v>
      </c>
      <c r="DU181">
        <v>1013</v>
      </c>
      <c r="DV181" t="s">
        <v>17</v>
      </c>
      <c r="DW181" t="str">
        <f>'1.Смета.или.Акт'!D92</f>
        <v>ШТ</v>
      </c>
      <c r="DX181">
        <v>1</v>
      </c>
      <c r="EE181">
        <v>32653413</v>
      </c>
      <c r="EF181">
        <v>1</v>
      </c>
      <c r="EG181" t="s">
        <v>19</v>
      </c>
      <c r="EH181">
        <v>0</v>
      </c>
      <c r="EI181" t="s">
        <v>6</v>
      </c>
      <c r="EJ181">
        <v>1</v>
      </c>
      <c r="EK181">
        <v>33001</v>
      </c>
      <c r="EL181" t="s">
        <v>20</v>
      </c>
      <c r="EM181" t="s">
        <v>21</v>
      </c>
      <c r="EO181" t="s">
        <v>6</v>
      </c>
      <c r="EQ181">
        <v>0</v>
      </c>
      <c r="ER181">
        <f>ES181+ET181+EV181</f>
        <v>152.85</v>
      </c>
      <c r="ES181">
        <v>32.85</v>
      </c>
      <c r="ET181" s="55">
        <f>'1.Смета.или.Акт'!F94</f>
        <v>113.15</v>
      </c>
      <c r="EU181" s="55">
        <f>'1.Смета.или.Акт'!F95</f>
        <v>6.14</v>
      </c>
      <c r="EV181" s="55">
        <f>'1.Смета.или.Акт'!F93</f>
        <v>6.85</v>
      </c>
      <c r="EW181">
        <f>'1.Смета.или.Акт'!E98</f>
        <v>0.81</v>
      </c>
      <c r="EX181">
        <v>0.61</v>
      </c>
      <c r="EY181">
        <v>1</v>
      </c>
      <c r="FQ181">
        <v>0</v>
      </c>
      <c r="FR181">
        <f t="shared" si="202"/>
        <v>0</v>
      </c>
      <c r="FS181">
        <v>0</v>
      </c>
      <c r="FV181" t="s">
        <v>22</v>
      </c>
      <c r="FW181" t="s">
        <v>23</v>
      </c>
      <c r="FX181">
        <v>105</v>
      </c>
      <c r="FY181">
        <v>60</v>
      </c>
      <c r="GA181" t="s">
        <v>6</v>
      </c>
      <c r="GD181">
        <v>0</v>
      </c>
      <c r="GF181">
        <v>-2035564384</v>
      </c>
      <c r="GG181">
        <v>2</v>
      </c>
      <c r="GH181">
        <v>1</v>
      </c>
      <c r="GI181">
        <v>4</v>
      </c>
      <c r="GJ181">
        <v>0</v>
      </c>
      <c r="GK181">
        <f>ROUND(R181*(S12)/100,0)</f>
        <v>0</v>
      </c>
      <c r="GL181">
        <f t="shared" si="203"/>
        <v>0</v>
      </c>
      <c r="GM181">
        <f t="shared" si="204"/>
        <v>26115</v>
      </c>
      <c r="GN181">
        <f t="shared" si="205"/>
        <v>26115</v>
      </c>
      <c r="GO181">
        <f t="shared" si="206"/>
        <v>0</v>
      </c>
      <c r="GP181">
        <f t="shared" si="207"/>
        <v>0</v>
      </c>
      <c r="GR181">
        <v>0</v>
      </c>
      <c r="GS181">
        <v>3</v>
      </c>
      <c r="GT181">
        <v>0</v>
      </c>
      <c r="GU181" t="s">
        <v>6</v>
      </c>
      <c r="GV181">
        <f t="shared" si="208"/>
        <v>0</v>
      </c>
      <c r="GW181">
        <v>18.3</v>
      </c>
      <c r="GX181">
        <f t="shared" si="209"/>
        <v>0</v>
      </c>
      <c r="HA181">
        <v>0</v>
      </c>
      <c r="HB181">
        <v>0</v>
      </c>
      <c r="IK181">
        <v>0</v>
      </c>
    </row>
    <row r="182" spans="1:255" x14ac:dyDescent="0.2">
      <c r="A182" s="2">
        <v>18</v>
      </c>
      <c r="B182" s="2">
        <v>1</v>
      </c>
      <c r="C182" s="2">
        <v>246</v>
      </c>
      <c r="D182" s="2"/>
      <c r="E182" s="2" t="s">
        <v>292</v>
      </c>
      <c r="F182" s="2" t="s">
        <v>293</v>
      </c>
      <c r="G182" s="2" t="s">
        <v>294</v>
      </c>
      <c r="H182" s="2" t="s">
        <v>79</v>
      </c>
      <c r="I182" s="2">
        <f>I180*J182</f>
        <v>14</v>
      </c>
      <c r="J182" s="2">
        <v>1</v>
      </c>
      <c r="K182" s="2"/>
      <c r="L182" s="2"/>
      <c r="M182" s="2"/>
      <c r="N182" s="2"/>
      <c r="O182" s="2">
        <f t="shared" si="177"/>
        <v>740</v>
      </c>
      <c r="P182" s="2">
        <f t="shared" si="178"/>
        <v>740</v>
      </c>
      <c r="Q182" s="2">
        <f t="shared" si="179"/>
        <v>0</v>
      </c>
      <c r="R182" s="2">
        <f t="shared" si="180"/>
        <v>0</v>
      </c>
      <c r="S182" s="2">
        <f t="shared" si="181"/>
        <v>0</v>
      </c>
      <c r="T182" s="2">
        <f t="shared" si="182"/>
        <v>0</v>
      </c>
      <c r="U182" s="2">
        <f t="shared" si="183"/>
        <v>0</v>
      </c>
      <c r="V182" s="2">
        <f t="shared" si="184"/>
        <v>0</v>
      </c>
      <c r="W182" s="2">
        <f t="shared" si="185"/>
        <v>0</v>
      </c>
      <c r="X182" s="2">
        <f t="shared" si="186"/>
        <v>0</v>
      </c>
      <c r="Y182" s="2">
        <f t="shared" si="187"/>
        <v>0</v>
      </c>
      <c r="Z182" s="2"/>
      <c r="AA182" s="2">
        <v>34645223</v>
      </c>
      <c r="AB182" s="2">
        <f t="shared" si="188"/>
        <v>52.84</v>
      </c>
      <c r="AC182" s="2">
        <f t="shared" ref="AC182:AC191" si="216">ROUND((ES182),2)</f>
        <v>52.84</v>
      </c>
      <c r="AD182" s="2">
        <f t="shared" si="211"/>
        <v>0</v>
      </c>
      <c r="AE182" s="2">
        <f t="shared" si="212"/>
        <v>0</v>
      </c>
      <c r="AF182" s="2">
        <f t="shared" si="213"/>
        <v>0</v>
      </c>
      <c r="AG182" s="2">
        <f t="shared" si="189"/>
        <v>0</v>
      </c>
      <c r="AH182" s="2">
        <f t="shared" si="214"/>
        <v>0</v>
      </c>
      <c r="AI182" s="2">
        <f t="shared" si="215"/>
        <v>0</v>
      </c>
      <c r="AJ182" s="2">
        <f t="shared" si="190"/>
        <v>0</v>
      </c>
      <c r="AK182" s="2">
        <v>52.84</v>
      </c>
      <c r="AL182" s="2">
        <v>52.84</v>
      </c>
      <c r="AM182" s="2">
        <v>0</v>
      </c>
      <c r="AN182" s="2">
        <v>0</v>
      </c>
      <c r="AO182" s="2">
        <v>0</v>
      </c>
      <c r="AP182" s="2">
        <v>0</v>
      </c>
      <c r="AQ182" s="2">
        <v>0</v>
      </c>
      <c r="AR182" s="2">
        <v>0</v>
      </c>
      <c r="AS182" s="2">
        <v>0</v>
      </c>
      <c r="AT182" s="2">
        <v>0</v>
      </c>
      <c r="AU182" s="2">
        <v>0</v>
      </c>
      <c r="AV182" s="2">
        <v>1</v>
      </c>
      <c r="AW182" s="2">
        <v>1</v>
      </c>
      <c r="AX182" s="2"/>
      <c r="AY182" s="2"/>
      <c r="AZ182" s="2">
        <v>1</v>
      </c>
      <c r="BA182" s="2">
        <v>1</v>
      </c>
      <c r="BB182" s="2">
        <v>1</v>
      </c>
      <c r="BC182" s="2">
        <v>1</v>
      </c>
      <c r="BD182" s="2" t="s">
        <v>6</v>
      </c>
      <c r="BE182" s="2" t="s">
        <v>6</v>
      </c>
      <c r="BF182" s="2" t="s">
        <v>6</v>
      </c>
      <c r="BG182" s="2" t="s">
        <v>6</v>
      </c>
      <c r="BH182" s="2">
        <v>3</v>
      </c>
      <c r="BI182" s="2">
        <v>1</v>
      </c>
      <c r="BJ182" s="2" t="s">
        <v>295</v>
      </c>
      <c r="BK182" s="2"/>
      <c r="BL182" s="2"/>
      <c r="BM182" s="2">
        <v>500001</v>
      </c>
      <c r="BN182" s="2">
        <v>0</v>
      </c>
      <c r="BO182" s="2" t="s">
        <v>6</v>
      </c>
      <c r="BP182" s="2">
        <v>0</v>
      </c>
      <c r="BQ182" s="2">
        <v>20</v>
      </c>
      <c r="BR182" s="2">
        <v>0</v>
      </c>
      <c r="BS182" s="2">
        <v>1</v>
      </c>
      <c r="BT182" s="2">
        <v>1</v>
      </c>
      <c r="BU182" s="2">
        <v>1</v>
      </c>
      <c r="BV182" s="2">
        <v>1</v>
      </c>
      <c r="BW182" s="2">
        <v>1</v>
      </c>
      <c r="BX182" s="2">
        <v>1</v>
      </c>
      <c r="BY182" s="2" t="s">
        <v>6</v>
      </c>
      <c r="BZ182" s="2">
        <v>0</v>
      </c>
      <c r="CA182" s="2">
        <v>0</v>
      </c>
      <c r="CB182" s="2"/>
      <c r="CC182" s="2"/>
      <c r="CD182" s="2"/>
      <c r="CE182" s="2"/>
      <c r="CF182" s="2">
        <v>0</v>
      </c>
      <c r="CG182" s="2">
        <v>0</v>
      </c>
      <c r="CH182" s="2"/>
      <c r="CI182" s="2"/>
      <c r="CJ182" s="2"/>
      <c r="CK182" s="2"/>
      <c r="CL182" s="2"/>
      <c r="CM182" s="2">
        <v>0</v>
      </c>
      <c r="CN182" s="2" t="s">
        <v>6</v>
      </c>
      <c r="CO182" s="2">
        <v>0</v>
      </c>
      <c r="CP182" s="2">
        <f t="shared" si="191"/>
        <v>740</v>
      </c>
      <c r="CQ182" s="2">
        <f t="shared" si="192"/>
        <v>52.84</v>
      </c>
      <c r="CR182" s="2">
        <f t="shared" si="193"/>
        <v>0</v>
      </c>
      <c r="CS182" s="2">
        <f t="shared" si="194"/>
        <v>0</v>
      </c>
      <c r="CT182" s="2">
        <f t="shared" si="195"/>
        <v>0</v>
      </c>
      <c r="CU182" s="2">
        <f t="shared" si="196"/>
        <v>0</v>
      </c>
      <c r="CV182" s="2">
        <f t="shared" si="197"/>
        <v>0</v>
      </c>
      <c r="CW182" s="2">
        <f t="shared" si="198"/>
        <v>0</v>
      </c>
      <c r="CX182" s="2">
        <f t="shared" si="199"/>
        <v>0</v>
      </c>
      <c r="CY182" s="2">
        <f t="shared" si="200"/>
        <v>0</v>
      </c>
      <c r="CZ182" s="2">
        <f t="shared" si="201"/>
        <v>0</v>
      </c>
      <c r="DA182" s="2"/>
      <c r="DB182" s="2"/>
      <c r="DC182" s="2" t="s">
        <v>6</v>
      </c>
      <c r="DD182" s="2" t="s">
        <v>6</v>
      </c>
      <c r="DE182" s="2" t="s">
        <v>6</v>
      </c>
      <c r="DF182" s="2" t="s">
        <v>6</v>
      </c>
      <c r="DG182" s="2" t="s">
        <v>6</v>
      </c>
      <c r="DH182" s="2" t="s">
        <v>6</v>
      </c>
      <c r="DI182" s="2" t="s">
        <v>6</v>
      </c>
      <c r="DJ182" s="2" t="s">
        <v>6</v>
      </c>
      <c r="DK182" s="2" t="s">
        <v>6</v>
      </c>
      <c r="DL182" s="2" t="s">
        <v>6</v>
      </c>
      <c r="DM182" s="2" t="s">
        <v>6</v>
      </c>
      <c r="DN182" s="2">
        <v>0</v>
      </c>
      <c r="DO182" s="2">
        <v>0</v>
      </c>
      <c r="DP182" s="2">
        <v>1</v>
      </c>
      <c r="DQ182" s="2">
        <v>1</v>
      </c>
      <c r="DR182" s="2"/>
      <c r="DS182" s="2"/>
      <c r="DT182" s="2"/>
      <c r="DU182" s="2">
        <v>1010</v>
      </c>
      <c r="DV182" s="2" t="s">
        <v>79</v>
      </c>
      <c r="DW182" s="2" t="s">
        <v>79</v>
      </c>
      <c r="DX182" s="2">
        <v>1</v>
      </c>
      <c r="DY182" s="2"/>
      <c r="DZ182" s="2"/>
      <c r="EA182" s="2"/>
      <c r="EB182" s="2"/>
      <c r="EC182" s="2"/>
      <c r="ED182" s="2"/>
      <c r="EE182" s="2">
        <v>32653291</v>
      </c>
      <c r="EF182" s="2">
        <v>20</v>
      </c>
      <c r="EG182" s="2" t="s">
        <v>60</v>
      </c>
      <c r="EH182" s="2">
        <v>0</v>
      </c>
      <c r="EI182" s="2" t="s">
        <v>6</v>
      </c>
      <c r="EJ182" s="2">
        <v>1</v>
      </c>
      <c r="EK182" s="2">
        <v>500001</v>
      </c>
      <c r="EL182" s="2" t="s">
        <v>61</v>
      </c>
      <c r="EM182" s="2" t="s">
        <v>62</v>
      </c>
      <c r="EN182" s="2"/>
      <c r="EO182" s="2" t="s">
        <v>6</v>
      </c>
      <c r="EP182" s="2"/>
      <c r="EQ182" s="2">
        <v>0</v>
      </c>
      <c r="ER182" s="2">
        <v>10315.01</v>
      </c>
      <c r="ES182" s="2">
        <v>52.84</v>
      </c>
      <c r="ET182" s="2">
        <v>0</v>
      </c>
      <c r="EU182" s="2">
        <v>0</v>
      </c>
      <c r="EV182" s="2">
        <v>0</v>
      </c>
      <c r="EW182" s="2">
        <v>0</v>
      </c>
      <c r="EX182" s="2">
        <v>0</v>
      </c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>
        <v>0</v>
      </c>
      <c r="FR182" s="2">
        <f t="shared" si="202"/>
        <v>0</v>
      </c>
      <c r="FS182" s="2">
        <v>0</v>
      </c>
      <c r="FT182" s="2"/>
      <c r="FU182" s="2"/>
      <c r="FV182" s="2"/>
      <c r="FW182" s="2"/>
      <c r="FX182" s="2">
        <v>0</v>
      </c>
      <c r="FY182" s="2">
        <v>0</v>
      </c>
      <c r="FZ182" s="2"/>
      <c r="GA182" s="2" t="s">
        <v>296</v>
      </c>
      <c r="GB182" s="2"/>
      <c r="GC182" s="2"/>
      <c r="GD182" s="2">
        <v>0</v>
      </c>
      <c r="GE182" s="2"/>
      <c r="GF182" s="2">
        <v>-957910865</v>
      </c>
      <c r="GG182" s="2">
        <v>2</v>
      </c>
      <c r="GH182" s="2">
        <v>4</v>
      </c>
      <c r="GI182" s="2">
        <v>-2</v>
      </c>
      <c r="GJ182" s="2">
        <v>0</v>
      </c>
      <c r="GK182" s="2">
        <f>ROUND(R182*(R12)/100,0)</f>
        <v>0</v>
      </c>
      <c r="GL182" s="2">
        <f t="shared" si="203"/>
        <v>0</v>
      </c>
      <c r="GM182" s="2">
        <f t="shared" si="204"/>
        <v>740</v>
      </c>
      <c r="GN182" s="2">
        <f t="shared" si="205"/>
        <v>740</v>
      </c>
      <c r="GO182" s="2">
        <f t="shared" si="206"/>
        <v>0</v>
      </c>
      <c r="GP182" s="2">
        <f t="shared" si="207"/>
        <v>0</v>
      </c>
      <c r="GQ182" s="2"/>
      <c r="GR182" s="2">
        <v>0</v>
      </c>
      <c r="GS182" s="2">
        <v>2</v>
      </c>
      <c r="GT182" s="2">
        <v>0</v>
      </c>
      <c r="GU182" s="2" t="s">
        <v>6</v>
      </c>
      <c r="GV182" s="2">
        <f t="shared" si="208"/>
        <v>0</v>
      </c>
      <c r="GW182" s="2">
        <v>1</v>
      </c>
      <c r="GX182" s="2">
        <f t="shared" si="209"/>
        <v>0</v>
      </c>
      <c r="GY182" s="2"/>
      <c r="GZ182" s="2"/>
      <c r="HA182" s="2">
        <v>0</v>
      </c>
      <c r="HB182" s="2">
        <v>0</v>
      </c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>
        <v>0</v>
      </c>
      <c r="IL182" s="2"/>
      <c r="IM182" s="2"/>
      <c r="IN182" s="2"/>
      <c r="IO182" s="2"/>
      <c r="IP182" s="2"/>
      <c r="IQ182" s="2"/>
      <c r="IR182" s="2"/>
      <c r="IS182" s="2"/>
      <c r="IT182" s="2"/>
      <c r="IU182" s="2"/>
    </row>
    <row r="183" spans="1:255" x14ac:dyDescent="0.2">
      <c r="A183">
        <v>18</v>
      </c>
      <c r="B183">
        <v>1</v>
      </c>
      <c r="C183">
        <v>253</v>
      </c>
      <c r="E183" t="s">
        <v>292</v>
      </c>
      <c r="F183" t="str">
        <f>'1.Смета.или.Акт'!B99</f>
        <v>Накладная</v>
      </c>
      <c r="G183" t="str">
        <f>'1.Смета.или.Акт'!C99</f>
        <v>Повторное заземление</v>
      </c>
      <c r="H183" t="s">
        <v>79</v>
      </c>
      <c r="I183">
        <f>I181*J183</f>
        <v>14</v>
      </c>
      <c r="J183">
        <v>1</v>
      </c>
      <c r="O183">
        <f t="shared" si="177"/>
        <v>5548</v>
      </c>
      <c r="P183">
        <f t="shared" si="178"/>
        <v>5548</v>
      </c>
      <c r="Q183">
        <f t="shared" si="179"/>
        <v>0</v>
      </c>
      <c r="R183">
        <f t="shared" si="180"/>
        <v>0</v>
      </c>
      <c r="S183">
        <f t="shared" si="181"/>
        <v>0</v>
      </c>
      <c r="T183">
        <f t="shared" si="182"/>
        <v>0</v>
      </c>
      <c r="U183">
        <f t="shared" si="183"/>
        <v>0</v>
      </c>
      <c r="V183">
        <f t="shared" si="184"/>
        <v>0</v>
      </c>
      <c r="W183">
        <f t="shared" si="185"/>
        <v>0</v>
      </c>
      <c r="X183">
        <f t="shared" si="186"/>
        <v>0</v>
      </c>
      <c r="Y183">
        <f t="shared" si="187"/>
        <v>0</v>
      </c>
      <c r="AA183">
        <v>34645224</v>
      </c>
      <c r="AB183">
        <f t="shared" si="188"/>
        <v>52.84</v>
      </c>
      <c r="AC183">
        <f t="shared" si="216"/>
        <v>52.84</v>
      </c>
      <c r="AD183">
        <f t="shared" si="211"/>
        <v>0</v>
      </c>
      <c r="AE183">
        <f t="shared" si="212"/>
        <v>0</v>
      </c>
      <c r="AF183">
        <f t="shared" si="213"/>
        <v>0</v>
      </c>
      <c r="AG183">
        <f t="shared" si="189"/>
        <v>0</v>
      </c>
      <c r="AH183">
        <f t="shared" si="214"/>
        <v>0</v>
      </c>
      <c r="AI183">
        <f t="shared" si="215"/>
        <v>0</v>
      </c>
      <c r="AJ183">
        <f t="shared" si="190"/>
        <v>0</v>
      </c>
      <c r="AK183">
        <v>52.84</v>
      </c>
      <c r="AL183" s="55">
        <f>'1.Смета.или.Акт'!F99</f>
        <v>52.84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1</v>
      </c>
      <c r="AW183">
        <v>1</v>
      </c>
      <c r="AZ183">
        <v>1</v>
      </c>
      <c r="BA183">
        <v>1</v>
      </c>
      <c r="BB183">
        <v>1</v>
      </c>
      <c r="BC183">
        <f>'1.Смета.или.Акт'!J99</f>
        <v>7.5</v>
      </c>
      <c r="BD183" t="s">
        <v>6</v>
      </c>
      <c r="BE183" t="s">
        <v>6</v>
      </c>
      <c r="BF183" t="s">
        <v>6</v>
      </c>
      <c r="BG183" t="s">
        <v>6</v>
      </c>
      <c r="BH183">
        <v>3</v>
      </c>
      <c r="BI183">
        <v>1</v>
      </c>
      <c r="BJ183" t="s">
        <v>295</v>
      </c>
      <c r="BM183">
        <v>500001</v>
      </c>
      <c r="BN183">
        <v>0</v>
      </c>
      <c r="BO183" t="s">
        <v>6</v>
      </c>
      <c r="BP183">
        <v>0</v>
      </c>
      <c r="BQ183">
        <v>20</v>
      </c>
      <c r="BR183">
        <v>0</v>
      </c>
      <c r="BS183">
        <v>1</v>
      </c>
      <c r="BT183">
        <v>1</v>
      </c>
      <c r="BU183">
        <v>1</v>
      </c>
      <c r="BV183">
        <v>1</v>
      </c>
      <c r="BW183">
        <v>1</v>
      </c>
      <c r="BX183">
        <v>1</v>
      </c>
      <c r="BY183" t="s">
        <v>6</v>
      </c>
      <c r="BZ183">
        <v>0</v>
      </c>
      <c r="CA183">
        <v>0</v>
      </c>
      <c r="CF183">
        <v>0</v>
      </c>
      <c r="CG183">
        <v>0</v>
      </c>
      <c r="CM183">
        <v>0</v>
      </c>
      <c r="CN183" t="s">
        <v>6</v>
      </c>
      <c r="CO183">
        <v>0</v>
      </c>
      <c r="CP183">
        <f t="shared" si="191"/>
        <v>5548</v>
      </c>
      <c r="CQ183">
        <f t="shared" si="192"/>
        <v>396.3</v>
      </c>
      <c r="CR183">
        <f t="shared" si="193"/>
        <v>0</v>
      </c>
      <c r="CS183">
        <f t="shared" si="194"/>
        <v>0</v>
      </c>
      <c r="CT183">
        <f t="shared" si="195"/>
        <v>0</v>
      </c>
      <c r="CU183">
        <f t="shared" si="196"/>
        <v>0</v>
      </c>
      <c r="CV183">
        <f t="shared" si="197"/>
        <v>0</v>
      </c>
      <c r="CW183">
        <f t="shared" si="198"/>
        <v>0</v>
      </c>
      <c r="CX183">
        <f t="shared" si="199"/>
        <v>0</v>
      </c>
      <c r="CY183">
        <f t="shared" si="200"/>
        <v>0</v>
      </c>
      <c r="CZ183">
        <f t="shared" si="201"/>
        <v>0</v>
      </c>
      <c r="DC183" t="s">
        <v>6</v>
      </c>
      <c r="DD183" t="s">
        <v>6</v>
      </c>
      <c r="DE183" t="s">
        <v>6</v>
      </c>
      <c r="DF183" t="s">
        <v>6</v>
      </c>
      <c r="DG183" t="s">
        <v>6</v>
      </c>
      <c r="DH183" t="s">
        <v>6</v>
      </c>
      <c r="DI183" t="s">
        <v>6</v>
      </c>
      <c r="DJ183" t="s">
        <v>6</v>
      </c>
      <c r="DK183" t="s">
        <v>6</v>
      </c>
      <c r="DL183" t="s">
        <v>6</v>
      </c>
      <c r="DM183" t="s">
        <v>6</v>
      </c>
      <c r="DN183">
        <v>0</v>
      </c>
      <c r="DO183">
        <v>0</v>
      </c>
      <c r="DP183">
        <v>1</v>
      </c>
      <c r="DQ183">
        <v>1</v>
      </c>
      <c r="DU183">
        <v>1010</v>
      </c>
      <c r="DV183" t="s">
        <v>79</v>
      </c>
      <c r="DW183" t="str">
        <f>'1.Смета.или.Акт'!D99</f>
        <v>шт.</v>
      </c>
      <c r="DX183">
        <v>1</v>
      </c>
      <c r="EE183">
        <v>32653291</v>
      </c>
      <c r="EF183">
        <v>20</v>
      </c>
      <c r="EG183" t="s">
        <v>60</v>
      </c>
      <c r="EH183">
        <v>0</v>
      </c>
      <c r="EI183" t="s">
        <v>6</v>
      </c>
      <c r="EJ183">
        <v>1</v>
      </c>
      <c r="EK183">
        <v>500001</v>
      </c>
      <c r="EL183" t="s">
        <v>61</v>
      </c>
      <c r="EM183" t="s">
        <v>62</v>
      </c>
      <c r="EO183" t="s">
        <v>6</v>
      </c>
      <c r="EQ183">
        <v>0</v>
      </c>
      <c r="ER183">
        <v>57.43</v>
      </c>
      <c r="ES183" s="55">
        <f>'1.Смета.или.Акт'!F99</f>
        <v>52.84</v>
      </c>
      <c r="ET183">
        <v>0</v>
      </c>
      <c r="EU183">
        <v>0</v>
      </c>
      <c r="EV183">
        <v>0</v>
      </c>
      <c r="EW183">
        <v>0</v>
      </c>
      <c r="EX183">
        <v>0</v>
      </c>
      <c r="EZ183">
        <v>5</v>
      </c>
      <c r="FC183">
        <v>0</v>
      </c>
      <c r="FD183">
        <v>18</v>
      </c>
      <c r="FF183">
        <v>396.28</v>
      </c>
      <c r="FQ183">
        <v>0</v>
      </c>
      <c r="FR183">
        <f t="shared" si="202"/>
        <v>0</v>
      </c>
      <c r="FS183">
        <v>0</v>
      </c>
      <c r="FX183">
        <v>0</v>
      </c>
      <c r="FY183">
        <v>0</v>
      </c>
      <c r="GA183" t="s">
        <v>296</v>
      </c>
      <c r="GD183">
        <v>0</v>
      </c>
      <c r="GF183">
        <v>-957910865</v>
      </c>
      <c r="GG183">
        <v>2</v>
      </c>
      <c r="GH183">
        <v>3</v>
      </c>
      <c r="GI183">
        <v>4</v>
      </c>
      <c r="GJ183">
        <v>0</v>
      </c>
      <c r="GK183">
        <f>ROUND(R183*(S12)/100,0)</f>
        <v>0</v>
      </c>
      <c r="GL183">
        <f t="shared" si="203"/>
        <v>0</v>
      </c>
      <c r="GM183">
        <f t="shared" si="204"/>
        <v>5548</v>
      </c>
      <c r="GN183">
        <f t="shared" si="205"/>
        <v>5548</v>
      </c>
      <c r="GO183">
        <f t="shared" si="206"/>
        <v>0</v>
      </c>
      <c r="GP183">
        <f t="shared" si="207"/>
        <v>0</v>
      </c>
      <c r="GR183">
        <v>1</v>
      </c>
      <c r="GS183">
        <v>1</v>
      </c>
      <c r="GT183">
        <v>0</v>
      </c>
      <c r="GU183" t="s">
        <v>6</v>
      </c>
      <c r="GV183">
        <f t="shared" si="208"/>
        <v>0</v>
      </c>
      <c r="GW183">
        <v>1</v>
      </c>
      <c r="GX183">
        <f t="shared" si="209"/>
        <v>0</v>
      </c>
      <c r="HA183">
        <v>0</v>
      </c>
      <c r="HB183">
        <v>0</v>
      </c>
      <c r="IK183">
        <v>0</v>
      </c>
    </row>
    <row r="184" spans="1:255" x14ac:dyDescent="0.2">
      <c r="A184" s="2">
        <v>18</v>
      </c>
      <c r="B184" s="2">
        <v>1</v>
      </c>
      <c r="C184" s="2">
        <v>247</v>
      </c>
      <c r="D184" s="2"/>
      <c r="E184" s="2" t="s">
        <v>297</v>
      </c>
      <c r="F184" s="2" t="s">
        <v>298</v>
      </c>
      <c r="G184" s="2" t="s">
        <v>299</v>
      </c>
      <c r="H184" s="2" t="s">
        <v>58</v>
      </c>
      <c r="I184" s="2">
        <f>I180*J184</f>
        <v>35</v>
      </c>
      <c r="J184" s="2">
        <v>2.5</v>
      </c>
      <c r="K184" s="2"/>
      <c r="L184" s="2"/>
      <c r="M184" s="2"/>
      <c r="N184" s="2"/>
      <c r="O184" s="2">
        <f t="shared" ref="O184:O191" si="217">ROUND(CP184,0)</f>
        <v>205</v>
      </c>
      <c r="P184" s="2">
        <f t="shared" ref="P184:P191" si="218">ROUND(CQ184*I184,0)</f>
        <v>205</v>
      </c>
      <c r="Q184" s="2">
        <f t="shared" ref="Q184:Q191" si="219">ROUND(CR184*I184,0)</f>
        <v>0</v>
      </c>
      <c r="R184" s="2">
        <f t="shared" ref="R184:R191" si="220">ROUND(CS184*I184,0)</f>
        <v>0</v>
      </c>
      <c r="S184" s="2">
        <f t="shared" ref="S184:S191" si="221">ROUND(CT184*I184,0)</f>
        <v>0</v>
      </c>
      <c r="T184" s="2">
        <f t="shared" ref="T184:T191" si="222">ROUND(CU184*I184,0)</f>
        <v>0</v>
      </c>
      <c r="U184" s="2">
        <f t="shared" ref="U184:U191" si="223">CV184*I184</f>
        <v>0</v>
      </c>
      <c r="V184" s="2">
        <f t="shared" ref="V184:V191" si="224">CW184*I184</f>
        <v>0</v>
      </c>
      <c r="W184" s="2">
        <f t="shared" ref="W184:W191" si="225">ROUND(CX184*I184,0)</f>
        <v>0</v>
      </c>
      <c r="X184" s="2">
        <f t="shared" ref="X184:X191" si="226">ROUND(CY184,0)</f>
        <v>0</v>
      </c>
      <c r="Y184" s="2">
        <f t="shared" ref="Y184:Y191" si="227">ROUND(CZ184,0)</f>
        <v>0</v>
      </c>
      <c r="Z184" s="2"/>
      <c r="AA184" s="2">
        <v>34645223</v>
      </c>
      <c r="AB184" s="2">
        <f t="shared" ref="AB184:AB191" si="228">ROUND((AC184+AD184+AF184),2)</f>
        <v>5.86</v>
      </c>
      <c r="AC184" s="2">
        <f t="shared" si="216"/>
        <v>5.86</v>
      </c>
      <c r="AD184" s="2">
        <f t="shared" si="211"/>
        <v>0</v>
      </c>
      <c r="AE184" s="2">
        <f t="shared" si="212"/>
        <v>0</v>
      </c>
      <c r="AF184" s="2">
        <f t="shared" si="213"/>
        <v>0</v>
      </c>
      <c r="AG184" s="2">
        <f t="shared" ref="AG184:AG191" si="229">ROUND((AP184),2)</f>
        <v>0</v>
      </c>
      <c r="AH184" s="2">
        <f t="shared" si="214"/>
        <v>0</v>
      </c>
      <c r="AI184" s="2">
        <f t="shared" si="215"/>
        <v>0</v>
      </c>
      <c r="AJ184" s="2">
        <f t="shared" ref="AJ184:AJ191" si="230">ROUND((AS184),2)</f>
        <v>0</v>
      </c>
      <c r="AK184" s="2">
        <v>5.86</v>
      </c>
      <c r="AL184" s="2">
        <v>5.86</v>
      </c>
      <c r="AM184" s="2">
        <v>0</v>
      </c>
      <c r="AN184" s="2">
        <v>0</v>
      </c>
      <c r="AO184" s="2">
        <v>0</v>
      </c>
      <c r="AP184" s="2">
        <v>0</v>
      </c>
      <c r="AQ184" s="2">
        <v>0</v>
      </c>
      <c r="AR184" s="2">
        <v>0</v>
      </c>
      <c r="AS184" s="2">
        <v>0</v>
      </c>
      <c r="AT184" s="2">
        <v>0</v>
      </c>
      <c r="AU184" s="2">
        <v>0</v>
      </c>
      <c r="AV184" s="2">
        <v>1</v>
      </c>
      <c r="AW184" s="2">
        <v>1</v>
      </c>
      <c r="AX184" s="2"/>
      <c r="AY184" s="2"/>
      <c r="AZ184" s="2">
        <v>1</v>
      </c>
      <c r="BA184" s="2">
        <v>1</v>
      </c>
      <c r="BB184" s="2">
        <v>1</v>
      </c>
      <c r="BC184" s="2">
        <v>1</v>
      </c>
      <c r="BD184" s="2" t="s">
        <v>6</v>
      </c>
      <c r="BE184" s="2" t="s">
        <v>6</v>
      </c>
      <c r="BF184" s="2" t="s">
        <v>6</v>
      </c>
      <c r="BG184" s="2" t="s">
        <v>6</v>
      </c>
      <c r="BH184" s="2">
        <v>3</v>
      </c>
      <c r="BI184" s="2">
        <v>1</v>
      </c>
      <c r="BJ184" s="2" t="s">
        <v>300</v>
      </c>
      <c r="BK184" s="2"/>
      <c r="BL184" s="2"/>
      <c r="BM184" s="2">
        <v>500001</v>
      </c>
      <c r="BN184" s="2">
        <v>0</v>
      </c>
      <c r="BO184" s="2" t="s">
        <v>6</v>
      </c>
      <c r="BP184" s="2">
        <v>0</v>
      </c>
      <c r="BQ184" s="2">
        <v>20</v>
      </c>
      <c r="BR184" s="2">
        <v>0</v>
      </c>
      <c r="BS184" s="2">
        <v>1</v>
      </c>
      <c r="BT184" s="2">
        <v>1</v>
      </c>
      <c r="BU184" s="2">
        <v>1</v>
      </c>
      <c r="BV184" s="2">
        <v>1</v>
      </c>
      <c r="BW184" s="2">
        <v>1</v>
      </c>
      <c r="BX184" s="2">
        <v>1</v>
      </c>
      <c r="BY184" s="2" t="s">
        <v>6</v>
      </c>
      <c r="BZ184" s="2">
        <v>0</v>
      </c>
      <c r="CA184" s="2">
        <v>0</v>
      </c>
      <c r="CB184" s="2"/>
      <c r="CC184" s="2"/>
      <c r="CD184" s="2"/>
      <c r="CE184" s="2"/>
      <c r="CF184" s="2">
        <v>0</v>
      </c>
      <c r="CG184" s="2">
        <v>0</v>
      </c>
      <c r="CH184" s="2"/>
      <c r="CI184" s="2"/>
      <c r="CJ184" s="2"/>
      <c r="CK184" s="2"/>
      <c r="CL184" s="2"/>
      <c r="CM184" s="2">
        <v>0</v>
      </c>
      <c r="CN184" s="2" t="s">
        <v>6</v>
      </c>
      <c r="CO184" s="2">
        <v>0</v>
      </c>
      <c r="CP184" s="2">
        <f t="shared" ref="CP184:CP191" si="231">(P184+Q184+S184)</f>
        <v>205</v>
      </c>
      <c r="CQ184" s="2">
        <f t="shared" ref="CQ184:CQ191" si="232">AC184*BC184</f>
        <v>5.86</v>
      </c>
      <c r="CR184" s="2">
        <f t="shared" ref="CR184:CR191" si="233">AD184*BB184</f>
        <v>0</v>
      </c>
      <c r="CS184" s="2">
        <f t="shared" ref="CS184:CS191" si="234">AE184*BS184</f>
        <v>0</v>
      </c>
      <c r="CT184" s="2">
        <f t="shared" ref="CT184:CT191" si="235">AF184*BA184</f>
        <v>0</v>
      </c>
      <c r="CU184" s="2">
        <f t="shared" ref="CU184:CU191" si="236">AG184</f>
        <v>0</v>
      </c>
      <c r="CV184" s="2">
        <f t="shared" ref="CV184:CV191" si="237">AH184</f>
        <v>0</v>
      </c>
      <c r="CW184" s="2">
        <f t="shared" ref="CW184:CW191" si="238">AI184</f>
        <v>0</v>
      </c>
      <c r="CX184" s="2">
        <f t="shared" ref="CX184:CX191" si="239">AJ184</f>
        <v>0</v>
      </c>
      <c r="CY184" s="2">
        <f t="shared" ref="CY184:CY191" si="240">(((S184+(R184*IF(0,0,1)))*AT184)/100)</f>
        <v>0</v>
      </c>
      <c r="CZ184" s="2">
        <f t="shared" ref="CZ184:CZ191" si="241">(((S184+(R184*IF(0,0,1)))*AU184)/100)</f>
        <v>0</v>
      </c>
      <c r="DA184" s="2"/>
      <c r="DB184" s="2"/>
      <c r="DC184" s="2" t="s">
        <v>6</v>
      </c>
      <c r="DD184" s="2" t="s">
        <v>6</v>
      </c>
      <c r="DE184" s="2" t="s">
        <v>6</v>
      </c>
      <c r="DF184" s="2" t="s">
        <v>6</v>
      </c>
      <c r="DG184" s="2" t="s">
        <v>6</v>
      </c>
      <c r="DH184" s="2" t="s">
        <v>6</v>
      </c>
      <c r="DI184" s="2" t="s">
        <v>6</v>
      </c>
      <c r="DJ184" s="2" t="s">
        <v>6</v>
      </c>
      <c r="DK184" s="2" t="s">
        <v>6</v>
      </c>
      <c r="DL184" s="2" t="s">
        <v>6</v>
      </c>
      <c r="DM184" s="2" t="s">
        <v>6</v>
      </c>
      <c r="DN184" s="2">
        <v>0</v>
      </c>
      <c r="DO184" s="2">
        <v>0</v>
      </c>
      <c r="DP184" s="2">
        <v>1</v>
      </c>
      <c r="DQ184" s="2">
        <v>1</v>
      </c>
      <c r="DR184" s="2"/>
      <c r="DS184" s="2"/>
      <c r="DT184" s="2"/>
      <c r="DU184" s="2">
        <v>1009</v>
      </c>
      <c r="DV184" s="2" t="s">
        <v>58</v>
      </c>
      <c r="DW184" s="2" t="s">
        <v>58</v>
      </c>
      <c r="DX184" s="2">
        <v>1</v>
      </c>
      <c r="DY184" s="2"/>
      <c r="DZ184" s="2"/>
      <c r="EA184" s="2"/>
      <c r="EB184" s="2"/>
      <c r="EC184" s="2"/>
      <c r="ED184" s="2"/>
      <c r="EE184" s="2">
        <v>32653291</v>
      </c>
      <c r="EF184" s="2">
        <v>20</v>
      </c>
      <c r="EG184" s="2" t="s">
        <v>60</v>
      </c>
      <c r="EH184" s="2">
        <v>0</v>
      </c>
      <c r="EI184" s="2" t="s">
        <v>6</v>
      </c>
      <c r="EJ184" s="2">
        <v>1</v>
      </c>
      <c r="EK184" s="2">
        <v>500001</v>
      </c>
      <c r="EL184" s="2" t="s">
        <v>61</v>
      </c>
      <c r="EM184" s="2" t="s">
        <v>62</v>
      </c>
      <c r="EN184" s="2"/>
      <c r="EO184" s="2" t="s">
        <v>6</v>
      </c>
      <c r="EP184" s="2"/>
      <c r="EQ184" s="2">
        <v>0</v>
      </c>
      <c r="ER184" s="2">
        <v>6.50875</v>
      </c>
      <c r="ES184" s="2">
        <v>5.86</v>
      </c>
      <c r="ET184" s="2">
        <v>0</v>
      </c>
      <c r="EU184" s="2">
        <v>0</v>
      </c>
      <c r="EV184" s="2">
        <v>0</v>
      </c>
      <c r="EW184" s="2">
        <v>0</v>
      </c>
      <c r="EX184" s="2">
        <v>0</v>
      </c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>
        <v>0</v>
      </c>
      <c r="FR184" s="2">
        <f t="shared" ref="FR184:FR191" si="242">ROUND(IF(AND(BH184=3,BI184=3),P184,0),0)</f>
        <v>0</v>
      </c>
      <c r="FS184" s="2">
        <v>0</v>
      </c>
      <c r="FT184" s="2"/>
      <c r="FU184" s="2"/>
      <c r="FV184" s="2"/>
      <c r="FW184" s="2"/>
      <c r="FX184" s="2">
        <v>0</v>
      </c>
      <c r="FY184" s="2">
        <v>0</v>
      </c>
      <c r="FZ184" s="2"/>
      <c r="GA184" s="2" t="s">
        <v>301</v>
      </c>
      <c r="GB184" s="2"/>
      <c r="GC184" s="2"/>
      <c r="GD184" s="2">
        <v>0</v>
      </c>
      <c r="GE184" s="2"/>
      <c r="GF184" s="2">
        <v>-819471024</v>
      </c>
      <c r="GG184" s="2">
        <v>2</v>
      </c>
      <c r="GH184" s="2">
        <v>4</v>
      </c>
      <c r="GI184" s="2">
        <v>-2</v>
      </c>
      <c r="GJ184" s="2">
        <v>0</v>
      </c>
      <c r="GK184" s="2">
        <f>ROUND(R184*(R12)/100,0)</f>
        <v>0</v>
      </c>
      <c r="GL184" s="2">
        <f t="shared" ref="GL184:GL191" si="243">ROUND(IF(AND(BH184=3,BI184=3,FS184&lt;&gt;0),P184,0),0)</f>
        <v>0</v>
      </c>
      <c r="GM184" s="2">
        <f t="shared" ref="GM184:GM191" si="244">ROUND(O184+X184+Y184+GK184,0)+GX184</f>
        <v>205</v>
      </c>
      <c r="GN184" s="2">
        <f t="shared" ref="GN184:GN191" si="245">IF(OR(BI184=0,BI184=1),ROUND(O184+X184+Y184+GK184,0),0)</f>
        <v>205</v>
      </c>
      <c r="GO184" s="2">
        <f t="shared" ref="GO184:GO191" si="246">IF(BI184=2,ROUND(O184+X184+Y184+GK184,0),0)</f>
        <v>0</v>
      </c>
      <c r="GP184" s="2">
        <f t="shared" ref="GP184:GP191" si="247">IF(BI184=4,ROUND(O184+X184+Y184+GK184,0)+GX184,0)</f>
        <v>0</v>
      </c>
      <c r="GQ184" s="2"/>
      <c r="GR184" s="2">
        <v>0</v>
      </c>
      <c r="GS184" s="2">
        <v>2</v>
      </c>
      <c r="GT184" s="2">
        <v>0</v>
      </c>
      <c r="GU184" s="2" t="s">
        <v>6</v>
      </c>
      <c r="GV184" s="2">
        <f t="shared" ref="GV184:GV191" si="248">ROUND(GT184,2)</f>
        <v>0</v>
      </c>
      <c r="GW184" s="2">
        <v>1</v>
      </c>
      <c r="GX184" s="2">
        <f t="shared" ref="GX184:GX191" si="249">ROUND(GV184*GW184*I184,0)</f>
        <v>0</v>
      </c>
      <c r="GY184" s="2"/>
      <c r="GZ184" s="2"/>
      <c r="HA184" s="2">
        <v>0</v>
      </c>
      <c r="HB184" s="2">
        <v>0</v>
      </c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>
        <v>0</v>
      </c>
      <c r="IL184" s="2"/>
      <c r="IM184" s="2"/>
      <c r="IN184" s="2"/>
      <c r="IO184" s="2"/>
      <c r="IP184" s="2"/>
      <c r="IQ184" s="2"/>
      <c r="IR184" s="2"/>
      <c r="IS184" s="2"/>
      <c r="IT184" s="2"/>
      <c r="IU184" s="2"/>
    </row>
    <row r="185" spans="1:255" x14ac:dyDescent="0.2">
      <c r="A185">
        <v>18</v>
      </c>
      <c r="B185">
        <v>1</v>
      </c>
      <c r="C185">
        <v>254</v>
      </c>
      <c r="E185" t="s">
        <v>297</v>
      </c>
      <c r="F185" t="str">
        <f>'1.Смета.или.Акт'!B101</f>
        <v>Накладная</v>
      </c>
      <c r="G185" t="str">
        <f>'1.Смета.или.Акт'!C101</f>
        <v>Катанка 6,5мм</v>
      </c>
      <c r="H185" t="s">
        <v>58</v>
      </c>
      <c r="I185">
        <f>I181*J185</f>
        <v>35</v>
      </c>
      <c r="J185">
        <v>2.5</v>
      </c>
      <c r="O185">
        <f t="shared" si="217"/>
        <v>1538</v>
      </c>
      <c r="P185">
        <f t="shared" si="218"/>
        <v>1538</v>
      </c>
      <c r="Q185">
        <f t="shared" si="219"/>
        <v>0</v>
      </c>
      <c r="R185">
        <f t="shared" si="220"/>
        <v>0</v>
      </c>
      <c r="S185">
        <f t="shared" si="221"/>
        <v>0</v>
      </c>
      <c r="T185">
        <f t="shared" si="222"/>
        <v>0</v>
      </c>
      <c r="U185">
        <f t="shared" si="223"/>
        <v>0</v>
      </c>
      <c r="V185">
        <f t="shared" si="224"/>
        <v>0</v>
      </c>
      <c r="W185">
        <f t="shared" si="225"/>
        <v>0</v>
      </c>
      <c r="X185">
        <f t="shared" si="226"/>
        <v>0</v>
      </c>
      <c r="Y185">
        <f t="shared" si="227"/>
        <v>0</v>
      </c>
      <c r="AA185">
        <v>34645224</v>
      </c>
      <c r="AB185">
        <f t="shared" si="228"/>
        <v>5.86</v>
      </c>
      <c r="AC185">
        <f t="shared" si="216"/>
        <v>5.86</v>
      </c>
      <c r="AD185">
        <f t="shared" si="211"/>
        <v>0</v>
      </c>
      <c r="AE185">
        <f t="shared" si="212"/>
        <v>0</v>
      </c>
      <c r="AF185">
        <f t="shared" si="213"/>
        <v>0</v>
      </c>
      <c r="AG185">
        <f t="shared" si="229"/>
        <v>0</v>
      </c>
      <c r="AH185">
        <f t="shared" si="214"/>
        <v>0</v>
      </c>
      <c r="AI185">
        <f t="shared" si="215"/>
        <v>0</v>
      </c>
      <c r="AJ185">
        <f t="shared" si="230"/>
        <v>0</v>
      </c>
      <c r="AK185">
        <v>5.86</v>
      </c>
      <c r="AL185" s="55">
        <f>'1.Смета.или.Акт'!F101</f>
        <v>5.86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  <c r="AS185">
        <v>0</v>
      </c>
      <c r="AT185">
        <v>0</v>
      </c>
      <c r="AU185">
        <v>0</v>
      </c>
      <c r="AV185">
        <v>1</v>
      </c>
      <c r="AW185">
        <v>1</v>
      </c>
      <c r="AZ185">
        <v>1</v>
      </c>
      <c r="BA185">
        <v>1</v>
      </c>
      <c r="BB185">
        <v>1</v>
      </c>
      <c r="BC185">
        <f>'1.Смета.или.Акт'!J101</f>
        <v>7.5</v>
      </c>
      <c r="BD185" t="s">
        <v>6</v>
      </c>
      <c r="BE185" t="s">
        <v>6</v>
      </c>
      <c r="BF185" t="s">
        <v>6</v>
      </c>
      <c r="BG185" t="s">
        <v>6</v>
      </c>
      <c r="BH185">
        <v>3</v>
      </c>
      <c r="BI185">
        <v>1</v>
      </c>
      <c r="BJ185" t="s">
        <v>300</v>
      </c>
      <c r="BM185">
        <v>500001</v>
      </c>
      <c r="BN185">
        <v>0</v>
      </c>
      <c r="BO185" t="s">
        <v>6</v>
      </c>
      <c r="BP185">
        <v>0</v>
      </c>
      <c r="BQ185">
        <v>20</v>
      </c>
      <c r="BR185">
        <v>0</v>
      </c>
      <c r="BS185">
        <v>1</v>
      </c>
      <c r="BT185">
        <v>1</v>
      </c>
      <c r="BU185">
        <v>1</v>
      </c>
      <c r="BV185">
        <v>1</v>
      </c>
      <c r="BW185">
        <v>1</v>
      </c>
      <c r="BX185">
        <v>1</v>
      </c>
      <c r="BY185" t="s">
        <v>6</v>
      </c>
      <c r="BZ185">
        <v>0</v>
      </c>
      <c r="CA185">
        <v>0</v>
      </c>
      <c r="CF185">
        <v>0</v>
      </c>
      <c r="CG185">
        <v>0</v>
      </c>
      <c r="CM185">
        <v>0</v>
      </c>
      <c r="CN185" t="s">
        <v>6</v>
      </c>
      <c r="CO185">
        <v>0</v>
      </c>
      <c r="CP185">
        <f t="shared" si="231"/>
        <v>1538</v>
      </c>
      <c r="CQ185">
        <f t="shared" si="232"/>
        <v>43.95</v>
      </c>
      <c r="CR185">
        <f t="shared" si="233"/>
        <v>0</v>
      </c>
      <c r="CS185">
        <f t="shared" si="234"/>
        <v>0</v>
      </c>
      <c r="CT185">
        <f t="shared" si="235"/>
        <v>0</v>
      </c>
      <c r="CU185">
        <f t="shared" si="236"/>
        <v>0</v>
      </c>
      <c r="CV185">
        <f t="shared" si="237"/>
        <v>0</v>
      </c>
      <c r="CW185">
        <f t="shared" si="238"/>
        <v>0</v>
      </c>
      <c r="CX185">
        <f t="shared" si="239"/>
        <v>0</v>
      </c>
      <c r="CY185">
        <f t="shared" si="240"/>
        <v>0</v>
      </c>
      <c r="CZ185">
        <f t="shared" si="241"/>
        <v>0</v>
      </c>
      <c r="DC185" t="s">
        <v>6</v>
      </c>
      <c r="DD185" t="s">
        <v>6</v>
      </c>
      <c r="DE185" t="s">
        <v>6</v>
      </c>
      <c r="DF185" t="s">
        <v>6</v>
      </c>
      <c r="DG185" t="s">
        <v>6</v>
      </c>
      <c r="DH185" t="s">
        <v>6</v>
      </c>
      <c r="DI185" t="s">
        <v>6</v>
      </c>
      <c r="DJ185" t="s">
        <v>6</v>
      </c>
      <c r="DK185" t="s">
        <v>6</v>
      </c>
      <c r="DL185" t="s">
        <v>6</v>
      </c>
      <c r="DM185" t="s">
        <v>6</v>
      </c>
      <c r="DN185">
        <v>0</v>
      </c>
      <c r="DO185">
        <v>0</v>
      </c>
      <c r="DP185">
        <v>1</v>
      </c>
      <c r="DQ185">
        <v>1</v>
      </c>
      <c r="DU185">
        <v>1009</v>
      </c>
      <c r="DV185" t="s">
        <v>58</v>
      </c>
      <c r="DW185" t="str">
        <f>'1.Смета.или.Акт'!D101</f>
        <v>кг</v>
      </c>
      <c r="DX185">
        <v>1</v>
      </c>
      <c r="EE185">
        <v>32653291</v>
      </c>
      <c r="EF185">
        <v>20</v>
      </c>
      <c r="EG185" t="s">
        <v>60</v>
      </c>
      <c r="EH185">
        <v>0</v>
      </c>
      <c r="EI185" t="s">
        <v>6</v>
      </c>
      <c r="EJ185">
        <v>1</v>
      </c>
      <c r="EK185">
        <v>500001</v>
      </c>
      <c r="EL185" t="s">
        <v>61</v>
      </c>
      <c r="EM185" t="s">
        <v>62</v>
      </c>
      <c r="EO185" t="s">
        <v>6</v>
      </c>
      <c r="EQ185">
        <v>0</v>
      </c>
      <c r="ER185">
        <v>6.37</v>
      </c>
      <c r="ES185" s="55">
        <f>'1.Смета.или.Акт'!F101</f>
        <v>5.86</v>
      </c>
      <c r="ET185">
        <v>0</v>
      </c>
      <c r="EU185">
        <v>0</v>
      </c>
      <c r="EV185">
        <v>0</v>
      </c>
      <c r="EW185">
        <v>0</v>
      </c>
      <c r="EX185">
        <v>0</v>
      </c>
      <c r="EZ185">
        <v>5</v>
      </c>
      <c r="FC185">
        <v>0</v>
      </c>
      <c r="FD185">
        <v>18</v>
      </c>
      <c r="FF185">
        <v>43.96</v>
      </c>
      <c r="FQ185">
        <v>0</v>
      </c>
      <c r="FR185">
        <f t="shared" si="242"/>
        <v>0</v>
      </c>
      <c r="FS185">
        <v>0</v>
      </c>
      <c r="FX185">
        <v>0</v>
      </c>
      <c r="FY185">
        <v>0</v>
      </c>
      <c r="GA185" t="s">
        <v>301</v>
      </c>
      <c r="GD185">
        <v>0</v>
      </c>
      <c r="GF185">
        <v>-819471024</v>
      </c>
      <c r="GG185">
        <v>2</v>
      </c>
      <c r="GH185">
        <v>3</v>
      </c>
      <c r="GI185">
        <v>4</v>
      </c>
      <c r="GJ185">
        <v>0</v>
      </c>
      <c r="GK185">
        <f>ROUND(R185*(S12)/100,0)</f>
        <v>0</v>
      </c>
      <c r="GL185">
        <f t="shared" si="243"/>
        <v>0</v>
      </c>
      <c r="GM185">
        <f t="shared" si="244"/>
        <v>1538</v>
      </c>
      <c r="GN185">
        <f t="shared" si="245"/>
        <v>1538</v>
      </c>
      <c r="GO185">
        <f t="shared" si="246"/>
        <v>0</v>
      </c>
      <c r="GP185">
        <f t="shared" si="247"/>
        <v>0</v>
      </c>
      <c r="GR185">
        <v>1</v>
      </c>
      <c r="GS185">
        <v>1</v>
      </c>
      <c r="GT185">
        <v>0</v>
      </c>
      <c r="GU185" t="s">
        <v>6</v>
      </c>
      <c r="GV185">
        <f t="shared" si="248"/>
        <v>0</v>
      </c>
      <c r="GW185">
        <v>1</v>
      </c>
      <c r="GX185">
        <f t="shared" si="249"/>
        <v>0</v>
      </c>
      <c r="HA185">
        <v>0</v>
      </c>
      <c r="HB185">
        <v>0</v>
      </c>
      <c r="IK185">
        <v>0</v>
      </c>
    </row>
    <row r="186" spans="1:255" x14ac:dyDescent="0.2">
      <c r="A186" s="2">
        <v>17</v>
      </c>
      <c r="B186" s="2">
        <v>1</v>
      </c>
      <c r="C186" s="2">
        <f>ROW(SmtRes!A256)</f>
        <v>256</v>
      </c>
      <c r="D186" s="2">
        <f>ROW(EtalonRes!A240)</f>
        <v>240</v>
      </c>
      <c r="E186" s="2" t="s">
        <v>302</v>
      </c>
      <c r="F186" s="2" t="s">
        <v>303</v>
      </c>
      <c r="G186" s="2" t="s">
        <v>304</v>
      </c>
      <c r="H186" s="2" t="s">
        <v>17</v>
      </c>
      <c r="I186" s="2">
        <f>'1.Смета.или.Акт'!E104</f>
        <v>1</v>
      </c>
      <c r="J186" s="2">
        <v>0</v>
      </c>
      <c r="K186" s="2"/>
      <c r="L186" s="2"/>
      <c r="M186" s="2"/>
      <c r="N186" s="2"/>
      <c r="O186" s="2">
        <f t="shared" si="217"/>
        <v>11</v>
      </c>
      <c r="P186" s="2">
        <f t="shared" si="218"/>
        <v>0</v>
      </c>
      <c r="Q186" s="2">
        <f t="shared" si="219"/>
        <v>0</v>
      </c>
      <c r="R186" s="2">
        <f t="shared" si="220"/>
        <v>0</v>
      </c>
      <c r="S186" s="2">
        <f t="shared" si="221"/>
        <v>11</v>
      </c>
      <c r="T186" s="2">
        <f t="shared" si="222"/>
        <v>0</v>
      </c>
      <c r="U186" s="2">
        <f t="shared" si="223"/>
        <v>0.82</v>
      </c>
      <c r="V186" s="2">
        <f t="shared" si="224"/>
        <v>0</v>
      </c>
      <c r="W186" s="2">
        <f t="shared" si="225"/>
        <v>0</v>
      </c>
      <c r="X186" s="2">
        <f t="shared" si="226"/>
        <v>7</v>
      </c>
      <c r="Y186" s="2">
        <f t="shared" si="227"/>
        <v>4</v>
      </c>
      <c r="Z186" s="2"/>
      <c r="AA186" s="2">
        <v>34645223</v>
      </c>
      <c r="AB186" s="2">
        <f t="shared" si="228"/>
        <v>10.5</v>
      </c>
      <c r="AC186" s="2">
        <f t="shared" si="216"/>
        <v>0</v>
      </c>
      <c r="AD186" s="2">
        <f t="shared" si="211"/>
        <v>0</v>
      </c>
      <c r="AE186" s="2">
        <f t="shared" si="212"/>
        <v>0</v>
      </c>
      <c r="AF186" s="2">
        <f t="shared" si="213"/>
        <v>10.5</v>
      </c>
      <c r="AG186" s="2">
        <f t="shared" si="229"/>
        <v>0</v>
      </c>
      <c r="AH186" s="2">
        <f t="shared" si="214"/>
        <v>0.82</v>
      </c>
      <c r="AI186" s="2">
        <f t="shared" si="215"/>
        <v>0</v>
      </c>
      <c r="AJ186" s="2">
        <f t="shared" si="230"/>
        <v>0</v>
      </c>
      <c r="AK186" s="2">
        <v>10.5</v>
      </c>
      <c r="AL186" s="2">
        <v>0</v>
      </c>
      <c r="AM186" s="2">
        <v>0</v>
      </c>
      <c r="AN186" s="2">
        <v>0</v>
      </c>
      <c r="AO186" s="2">
        <v>10.5</v>
      </c>
      <c r="AP186" s="2">
        <v>0</v>
      </c>
      <c r="AQ186" s="2">
        <v>0.82</v>
      </c>
      <c r="AR186" s="2">
        <v>0</v>
      </c>
      <c r="AS186" s="2">
        <v>0</v>
      </c>
      <c r="AT186" s="2">
        <v>65</v>
      </c>
      <c r="AU186" s="2">
        <v>40</v>
      </c>
      <c r="AV186" s="2">
        <v>1</v>
      </c>
      <c r="AW186" s="2">
        <v>1</v>
      </c>
      <c r="AX186" s="2"/>
      <c r="AY186" s="2"/>
      <c r="AZ186" s="2">
        <v>1</v>
      </c>
      <c r="BA186" s="2">
        <v>1</v>
      </c>
      <c r="BB186" s="2">
        <v>1</v>
      </c>
      <c r="BC186" s="2">
        <v>1</v>
      </c>
      <c r="BD186" s="2" t="s">
        <v>6</v>
      </c>
      <c r="BE186" s="2" t="s">
        <v>6</v>
      </c>
      <c r="BF186" s="2" t="s">
        <v>6</v>
      </c>
      <c r="BG186" s="2" t="s">
        <v>6</v>
      </c>
      <c r="BH186" s="2">
        <v>0</v>
      </c>
      <c r="BI186" s="2">
        <v>4</v>
      </c>
      <c r="BJ186" s="2" t="s">
        <v>305</v>
      </c>
      <c r="BK186" s="2"/>
      <c r="BL186" s="2"/>
      <c r="BM186" s="2">
        <v>200001</v>
      </c>
      <c r="BN186" s="2">
        <v>0</v>
      </c>
      <c r="BO186" s="2" t="s">
        <v>6</v>
      </c>
      <c r="BP186" s="2">
        <v>0</v>
      </c>
      <c r="BQ186" s="2">
        <v>5</v>
      </c>
      <c r="BR186" s="2">
        <v>0</v>
      </c>
      <c r="BS186" s="2">
        <v>1</v>
      </c>
      <c r="BT186" s="2">
        <v>1</v>
      </c>
      <c r="BU186" s="2">
        <v>1</v>
      </c>
      <c r="BV186" s="2">
        <v>1</v>
      </c>
      <c r="BW186" s="2">
        <v>1</v>
      </c>
      <c r="BX186" s="2">
        <v>1</v>
      </c>
      <c r="BY186" s="2" t="s">
        <v>6</v>
      </c>
      <c r="BZ186" s="2">
        <v>65</v>
      </c>
      <c r="CA186" s="2">
        <v>40</v>
      </c>
      <c r="CB186" s="2"/>
      <c r="CC186" s="2"/>
      <c r="CD186" s="2"/>
      <c r="CE186" s="2"/>
      <c r="CF186" s="2">
        <v>0</v>
      </c>
      <c r="CG186" s="2">
        <v>0</v>
      </c>
      <c r="CH186" s="2"/>
      <c r="CI186" s="2"/>
      <c r="CJ186" s="2"/>
      <c r="CK186" s="2"/>
      <c r="CL186" s="2"/>
      <c r="CM186" s="2">
        <v>0</v>
      </c>
      <c r="CN186" s="2" t="s">
        <v>6</v>
      </c>
      <c r="CO186" s="2">
        <v>0</v>
      </c>
      <c r="CP186" s="2">
        <f t="shared" si="231"/>
        <v>11</v>
      </c>
      <c r="CQ186" s="2">
        <f t="shared" si="232"/>
        <v>0</v>
      </c>
      <c r="CR186" s="2">
        <f t="shared" si="233"/>
        <v>0</v>
      </c>
      <c r="CS186" s="2">
        <f t="shared" si="234"/>
        <v>0</v>
      </c>
      <c r="CT186" s="2">
        <f t="shared" si="235"/>
        <v>10.5</v>
      </c>
      <c r="CU186" s="2">
        <f t="shared" si="236"/>
        <v>0</v>
      </c>
      <c r="CV186" s="2">
        <f t="shared" si="237"/>
        <v>0.82</v>
      </c>
      <c r="CW186" s="2">
        <f t="shared" si="238"/>
        <v>0</v>
      </c>
      <c r="CX186" s="2">
        <f t="shared" si="239"/>
        <v>0</v>
      </c>
      <c r="CY186" s="2">
        <f t="shared" si="240"/>
        <v>7.15</v>
      </c>
      <c r="CZ186" s="2">
        <f t="shared" si="241"/>
        <v>4.4000000000000004</v>
      </c>
      <c r="DA186" s="2"/>
      <c r="DB186" s="2"/>
      <c r="DC186" s="2" t="s">
        <v>6</v>
      </c>
      <c r="DD186" s="2" t="s">
        <v>6</v>
      </c>
      <c r="DE186" s="2" t="s">
        <v>6</v>
      </c>
      <c r="DF186" s="2" t="s">
        <v>6</v>
      </c>
      <c r="DG186" s="2" t="s">
        <v>6</v>
      </c>
      <c r="DH186" s="2" t="s">
        <v>6</v>
      </c>
      <c r="DI186" s="2" t="s">
        <v>6</v>
      </c>
      <c r="DJ186" s="2" t="s">
        <v>6</v>
      </c>
      <c r="DK186" s="2" t="s">
        <v>6</v>
      </c>
      <c r="DL186" s="2" t="s">
        <v>6</v>
      </c>
      <c r="DM186" s="2" t="s">
        <v>6</v>
      </c>
      <c r="DN186" s="2">
        <v>0</v>
      </c>
      <c r="DO186" s="2">
        <v>0</v>
      </c>
      <c r="DP186" s="2">
        <v>1</v>
      </c>
      <c r="DQ186" s="2">
        <v>1</v>
      </c>
      <c r="DR186" s="2"/>
      <c r="DS186" s="2"/>
      <c r="DT186" s="2"/>
      <c r="DU186" s="2">
        <v>1013</v>
      </c>
      <c r="DV186" s="2" t="s">
        <v>17</v>
      </c>
      <c r="DW186" s="2" t="s">
        <v>17</v>
      </c>
      <c r="DX186" s="2">
        <v>1</v>
      </c>
      <c r="DY186" s="2"/>
      <c r="DZ186" s="2"/>
      <c r="EA186" s="2"/>
      <c r="EB186" s="2"/>
      <c r="EC186" s="2"/>
      <c r="ED186" s="2"/>
      <c r="EE186" s="2">
        <v>32653283</v>
      </c>
      <c r="EF186" s="2">
        <v>5</v>
      </c>
      <c r="EG186" s="2" t="s">
        <v>306</v>
      </c>
      <c r="EH186" s="2">
        <v>0</v>
      </c>
      <c r="EI186" s="2" t="s">
        <v>6</v>
      </c>
      <c r="EJ186" s="2">
        <v>4</v>
      </c>
      <c r="EK186" s="2">
        <v>200001</v>
      </c>
      <c r="EL186" s="2" t="s">
        <v>307</v>
      </c>
      <c r="EM186" s="2" t="s">
        <v>308</v>
      </c>
      <c r="EN186" s="2"/>
      <c r="EO186" s="2" t="s">
        <v>6</v>
      </c>
      <c r="EP186" s="2"/>
      <c r="EQ186" s="2">
        <v>0</v>
      </c>
      <c r="ER186" s="2">
        <v>10.5</v>
      </c>
      <c r="ES186" s="2">
        <v>0</v>
      </c>
      <c r="ET186" s="2">
        <v>0</v>
      </c>
      <c r="EU186" s="2">
        <v>0</v>
      </c>
      <c r="EV186" s="2">
        <v>10.5</v>
      </c>
      <c r="EW186" s="2">
        <v>0.82</v>
      </c>
      <c r="EX186" s="2">
        <v>0</v>
      </c>
      <c r="EY186" s="2">
        <v>0</v>
      </c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>
        <v>0</v>
      </c>
      <c r="FR186" s="2">
        <f t="shared" si="242"/>
        <v>0</v>
      </c>
      <c r="FS186" s="2">
        <v>0</v>
      </c>
      <c r="FT186" s="2"/>
      <c r="FU186" s="2"/>
      <c r="FV186" s="2"/>
      <c r="FW186" s="2"/>
      <c r="FX186" s="2">
        <v>65</v>
      </c>
      <c r="FY186" s="2">
        <v>40</v>
      </c>
      <c r="FZ186" s="2"/>
      <c r="GA186" s="2" t="s">
        <v>6</v>
      </c>
      <c r="GB186" s="2"/>
      <c r="GC186" s="2"/>
      <c r="GD186" s="2">
        <v>0</v>
      </c>
      <c r="GE186" s="2"/>
      <c r="GF186" s="2">
        <v>-1118003811</v>
      </c>
      <c r="GG186" s="2">
        <v>2</v>
      </c>
      <c r="GH186" s="2">
        <v>1</v>
      </c>
      <c r="GI186" s="2">
        <v>-2</v>
      </c>
      <c r="GJ186" s="2">
        <v>0</v>
      </c>
      <c r="GK186" s="2">
        <f>ROUND(R186*(R12)/100,0)</f>
        <v>0</v>
      </c>
      <c r="GL186" s="2">
        <f t="shared" si="243"/>
        <v>0</v>
      </c>
      <c r="GM186" s="2">
        <f t="shared" si="244"/>
        <v>22</v>
      </c>
      <c r="GN186" s="2">
        <f t="shared" si="245"/>
        <v>0</v>
      </c>
      <c r="GO186" s="2">
        <f t="shared" si="246"/>
        <v>0</v>
      </c>
      <c r="GP186" s="2">
        <f t="shared" si="247"/>
        <v>22</v>
      </c>
      <c r="GQ186" s="2"/>
      <c r="GR186" s="2">
        <v>0</v>
      </c>
      <c r="GS186" s="2">
        <v>3</v>
      </c>
      <c r="GT186" s="2">
        <v>0</v>
      </c>
      <c r="GU186" s="2" t="s">
        <v>6</v>
      </c>
      <c r="GV186" s="2">
        <f t="shared" si="248"/>
        <v>0</v>
      </c>
      <c r="GW186" s="2">
        <v>1</v>
      </c>
      <c r="GX186" s="2">
        <f t="shared" si="249"/>
        <v>0</v>
      </c>
      <c r="GY186" s="2"/>
      <c r="GZ186" s="2"/>
      <c r="HA186" s="2">
        <v>0</v>
      </c>
      <c r="HB186" s="2">
        <v>0</v>
      </c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>
        <v>0</v>
      </c>
      <c r="IL186" s="2"/>
      <c r="IM186" s="2"/>
      <c r="IN186" s="2"/>
      <c r="IO186" s="2"/>
      <c r="IP186" s="2"/>
      <c r="IQ186" s="2"/>
      <c r="IR186" s="2"/>
      <c r="IS186" s="2"/>
      <c r="IT186" s="2"/>
      <c r="IU186" s="2"/>
    </row>
    <row r="187" spans="1:255" x14ac:dyDescent="0.2">
      <c r="A187">
        <v>17</v>
      </c>
      <c r="B187">
        <v>1</v>
      </c>
      <c r="C187">
        <f>ROW(SmtRes!A258)</f>
        <v>258</v>
      </c>
      <c r="D187">
        <f>ROW(EtalonRes!A242)</f>
        <v>242</v>
      </c>
      <c r="E187" t="s">
        <v>302</v>
      </c>
      <c r="F187" t="s">
        <v>303</v>
      </c>
      <c r="G187" t="s">
        <v>304</v>
      </c>
      <c r="H187" t="s">
        <v>17</v>
      </c>
      <c r="I187">
        <f>'1.Смета.или.Акт'!E104</f>
        <v>1</v>
      </c>
      <c r="J187">
        <v>0</v>
      </c>
      <c r="O187">
        <f t="shared" si="217"/>
        <v>192</v>
      </c>
      <c r="P187">
        <f t="shared" si="218"/>
        <v>0</v>
      </c>
      <c r="Q187">
        <f t="shared" si="219"/>
        <v>0</v>
      </c>
      <c r="R187">
        <f t="shared" si="220"/>
        <v>0</v>
      </c>
      <c r="S187">
        <f t="shared" si="221"/>
        <v>192</v>
      </c>
      <c r="T187">
        <f t="shared" si="222"/>
        <v>0</v>
      </c>
      <c r="U187">
        <f t="shared" si="223"/>
        <v>0.82</v>
      </c>
      <c r="V187">
        <f t="shared" si="224"/>
        <v>0</v>
      </c>
      <c r="W187">
        <f t="shared" si="225"/>
        <v>0</v>
      </c>
      <c r="X187">
        <f t="shared" si="226"/>
        <v>106</v>
      </c>
      <c r="Y187">
        <f t="shared" si="227"/>
        <v>61</v>
      </c>
      <c r="AA187">
        <v>34645224</v>
      </c>
      <c r="AB187">
        <f t="shared" si="228"/>
        <v>10.5</v>
      </c>
      <c r="AC187">
        <f t="shared" si="216"/>
        <v>0</v>
      </c>
      <c r="AD187">
        <f t="shared" si="211"/>
        <v>0</v>
      </c>
      <c r="AE187">
        <f t="shared" si="212"/>
        <v>0</v>
      </c>
      <c r="AF187">
        <f t="shared" si="213"/>
        <v>10.5</v>
      </c>
      <c r="AG187">
        <f t="shared" si="229"/>
        <v>0</v>
      </c>
      <c r="AH187">
        <f t="shared" si="214"/>
        <v>0.82</v>
      </c>
      <c r="AI187">
        <f t="shared" si="215"/>
        <v>0</v>
      </c>
      <c r="AJ187">
        <f t="shared" si="230"/>
        <v>0</v>
      </c>
      <c r="AK187">
        <f>AL187+AM187+AO187</f>
        <v>10.5</v>
      </c>
      <c r="AL187">
        <v>0</v>
      </c>
      <c r="AM187">
        <v>0</v>
      </c>
      <c r="AN187">
        <v>0</v>
      </c>
      <c r="AO187" s="55">
        <f>'1.Смета.или.Акт'!F105</f>
        <v>10.5</v>
      </c>
      <c r="AP187">
        <v>0</v>
      </c>
      <c r="AQ187">
        <f>'1.Смета.или.Акт'!E108</f>
        <v>0.82</v>
      </c>
      <c r="AR187">
        <v>0</v>
      </c>
      <c r="AS187">
        <v>0</v>
      </c>
      <c r="AT187">
        <v>55</v>
      </c>
      <c r="AU187">
        <v>32</v>
      </c>
      <c r="AV187">
        <v>1</v>
      </c>
      <c r="AW187">
        <v>1</v>
      </c>
      <c r="AZ187">
        <v>1</v>
      </c>
      <c r="BA187">
        <f>'1.Смета.или.Акт'!J105</f>
        <v>18.3</v>
      </c>
      <c r="BB187">
        <v>18.3</v>
      </c>
      <c r="BC187">
        <v>18.3</v>
      </c>
      <c r="BD187" t="s">
        <v>6</v>
      </c>
      <c r="BE187" t="s">
        <v>6</v>
      </c>
      <c r="BF187" t="s">
        <v>6</v>
      </c>
      <c r="BG187" t="s">
        <v>6</v>
      </c>
      <c r="BH187">
        <v>0</v>
      </c>
      <c r="BI187">
        <v>4</v>
      </c>
      <c r="BJ187" t="s">
        <v>305</v>
      </c>
      <c r="BM187">
        <v>200001</v>
      </c>
      <c r="BN187">
        <v>0</v>
      </c>
      <c r="BO187" t="s">
        <v>6</v>
      </c>
      <c r="BP187">
        <v>0</v>
      </c>
      <c r="BQ187">
        <v>5</v>
      </c>
      <c r="BR187">
        <v>0</v>
      </c>
      <c r="BS187">
        <v>18.3</v>
      </c>
      <c r="BT187">
        <v>1</v>
      </c>
      <c r="BU187">
        <v>1</v>
      </c>
      <c r="BV187">
        <v>1</v>
      </c>
      <c r="BW187">
        <v>1</v>
      </c>
      <c r="BX187">
        <v>1</v>
      </c>
      <c r="BY187" t="s">
        <v>6</v>
      </c>
      <c r="BZ187">
        <v>65</v>
      </c>
      <c r="CA187">
        <v>40</v>
      </c>
      <c r="CF187">
        <v>0</v>
      </c>
      <c r="CG187">
        <v>0</v>
      </c>
      <c r="CM187">
        <v>0</v>
      </c>
      <c r="CN187" t="s">
        <v>6</v>
      </c>
      <c r="CO187">
        <v>0</v>
      </c>
      <c r="CP187">
        <f t="shared" si="231"/>
        <v>192</v>
      </c>
      <c r="CQ187">
        <f t="shared" si="232"/>
        <v>0</v>
      </c>
      <c r="CR187">
        <f t="shared" si="233"/>
        <v>0</v>
      </c>
      <c r="CS187">
        <f t="shared" si="234"/>
        <v>0</v>
      </c>
      <c r="CT187">
        <f t="shared" si="235"/>
        <v>192.15</v>
      </c>
      <c r="CU187">
        <f t="shared" si="236"/>
        <v>0</v>
      </c>
      <c r="CV187">
        <f t="shared" si="237"/>
        <v>0.82</v>
      </c>
      <c r="CW187">
        <f t="shared" si="238"/>
        <v>0</v>
      </c>
      <c r="CX187">
        <f t="shared" si="239"/>
        <v>0</v>
      </c>
      <c r="CY187">
        <f t="shared" si="240"/>
        <v>105.6</v>
      </c>
      <c r="CZ187">
        <f t="shared" si="241"/>
        <v>61.44</v>
      </c>
      <c r="DC187" t="s">
        <v>6</v>
      </c>
      <c r="DD187" t="s">
        <v>6</v>
      </c>
      <c r="DE187" t="s">
        <v>6</v>
      </c>
      <c r="DF187" t="s">
        <v>6</v>
      </c>
      <c r="DG187" t="s">
        <v>6</v>
      </c>
      <c r="DH187" t="s">
        <v>6</v>
      </c>
      <c r="DI187" t="s">
        <v>6</v>
      </c>
      <c r="DJ187" t="s">
        <v>6</v>
      </c>
      <c r="DK187" t="s">
        <v>6</v>
      </c>
      <c r="DL187" t="s">
        <v>6</v>
      </c>
      <c r="DM187" t="s">
        <v>6</v>
      </c>
      <c r="DN187">
        <v>0</v>
      </c>
      <c r="DO187">
        <v>0</v>
      </c>
      <c r="DP187">
        <v>1</v>
      </c>
      <c r="DQ187">
        <v>1</v>
      </c>
      <c r="DU187">
        <v>1013</v>
      </c>
      <c r="DV187" t="s">
        <v>17</v>
      </c>
      <c r="DW187" t="str">
        <f>'1.Смета.или.Акт'!D104</f>
        <v>ШТ</v>
      </c>
      <c r="DX187">
        <v>1</v>
      </c>
      <c r="EE187">
        <v>32653283</v>
      </c>
      <c r="EF187">
        <v>5</v>
      </c>
      <c r="EG187" t="s">
        <v>306</v>
      </c>
      <c r="EH187">
        <v>0</v>
      </c>
      <c r="EI187" t="s">
        <v>6</v>
      </c>
      <c r="EJ187">
        <v>4</v>
      </c>
      <c r="EK187">
        <v>200001</v>
      </c>
      <c r="EL187" t="s">
        <v>307</v>
      </c>
      <c r="EM187" t="s">
        <v>308</v>
      </c>
      <c r="EO187" t="s">
        <v>6</v>
      </c>
      <c r="EQ187">
        <v>0</v>
      </c>
      <c r="ER187">
        <f>ES187+ET187+EV187</f>
        <v>10.5</v>
      </c>
      <c r="ES187">
        <v>0</v>
      </c>
      <c r="ET187">
        <v>0</v>
      </c>
      <c r="EU187">
        <v>0</v>
      </c>
      <c r="EV187" s="55">
        <f>'1.Смета.или.Акт'!F105</f>
        <v>10.5</v>
      </c>
      <c r="EW187">
        <f>'1.Смета.или.Акт'!E108</f>
        <v>0.82</v>
      </c>
      <c r="EX187">
        <v>0</v>
      </c>
      <c r="EY187">
        <v>0</v>
      </c>
      <c r="FQ187">
        <v>0</v>
      </c>
      <c r="FR187">
        <f t="shared" si="242"/>
        <v>0</v>
      </c>
      <c r="FS187">
        <v>0</v>
      </c>
      <c r="FV187" t="s">
        <v>22</v>
      </c>
      <c r="FW187" t="s">
        <v>23</v>
      </c>
      <c r="FX187">
        <v>65</v>
      </c>
      <c r="FY187">
        <v>40</v>
      </c>
      <c r="GA187" t="s">
        <v>6</v>
      </c>
      <c r="GD187">
        <v>0</v>
      </c>
      <c r="GF187">
        <v>-1118003811</v>
      </c>
      <c r="GG187">
        <v>2</v>
      </c>
      <c r="GH187">
        <v>1</v>
      </c>
      <c r="GI187">
        <v>4</v>
      </c>
      <c r="GJ187">
        <v>0</v>
      </c>
      <c r="GK187">
        <f>ROUND(R187*(S12)/100,0)</f>
        <v>0</v>
      </c>
      <c r="GL187">
        <f t="shared" si="243"/>
        <v>0</v>
      </c>
      <c r="GM187">
        <f t="shared" si="244"/>
        <v>359</v>
      </c>
      <c r="GN187">
        <f t="shared" si="245"/>
        <v>0</v>
      </c>
      <c r="GO187">
        <f t="shared" si="246"/>
        <v>0</v>
      </c>
      <c r="GP187">
        <f t="shared" si="247"/>
        <v>359</v>
      </c>
      <c r="GR187">
        <v>0</v>
      </c>
      <c r="GS187">
        <v>3</v>
      </c>
      <c r="GT187">
        <v>0</v>
      </c>
      <c r="GU187" t="s">
        <v>6</v>
      </c>
      <c r="GV187">
        <f t="shared" si="248"/>
        <v>0</v>
      </c>
      <c r="GW187">
        <v>18.3</v>
      </c>
      <c r="GX187">
        <f t="shared" si="249"/>
        <v>0</v>
      </c>
      <c r="HA187">
        <v>0</v>
      </c>
      <c r="HB187">
        <v>0</v>
      </c>
      <c r="IK187">
        <v>0</v>
      </c>
    </row>
    <row r="188" spans="1:255" x14ac:dyDescent="0.2">
      <c r="A188" s="2">
        <v>17</v>
      </c>
      <c r="B188" s="2">
        <v>1</v>
      </c>
      <c r="C188" s="2">
        <f>ROW(SmtRes!A260)</f>
        <v>260</v>
      </c>
      <c r="D188" s="2">
        <f>ROW(EtalonRes!A244)</f>
        <v>244</v>
      </c>
      <c r="E188" s="2" t="s">
        <v>309</v>
      </c>
      <c r="F188" s="2" t="s">
        <v>310</v>
      </c>
      <c r="G188" s="2" t="s">
        <v>311</v>
      </c>
      <c r="H188" s="2" t="s">
        <v>17</v>
      </c>
      <c r="I188" s="2">
        <f>'1.Смета.или.Акт'!E110</f>
        <v>1</v>
      </c>
      <c r="J188" s="2">
        <v>0</v>
      </c>
      <c r="K188" s="2"/>
      <c r="L188" s="2"/>
      <c r="M188" s="2"/>
      <c r="N188" s="2"/>
      <c r="O188" s="2">
        <f t="shared" si="217"/>
        <v>16</v>
      </c>
      <c r="P188" s="2">
        <f t="shared" si="218"/>
        <v>0</v>
      </c>
      <c r="Q188" s="2">
        <f t="shared" si="219"/>
        <v>0</v>
      </c>
      <c r="R188" s="2">
        <f t="shared" si="220"/>
        <v>0</v>
      </c>
      <c r="S188" s="2">
        <f t="shared" si="221"/>
        <v>16</v>
      </c>
      <c r="T188" s="2">
        <f t="shared" si="222"/>
        <v>0</v>
      </c>
      <c r="U188" s="2">
        <f t="shared" si="223"/>
        <v>1.22</v>
      </c>
      <c r="V188" s="2">
        <f t="shared" si="224"/>
        <v>0</v>
      </c>
      <c r="W188" s="2">
        <f t="shared" si="225"/>
        <v>0</v>
      </c>
      <c r="X188" s="2">
        <f t="shared" si="226"/>
        <v>10</v>
      </c>
      <c r="Y188" s="2">
        <f t="shared" si="227"/>
        <v>6</v>
      </c>
      <c r="Z188" s="2"/>
      <c r="AA188" s="2">
        <v>34645223</v>
      </c>
      <c r="AB188" s="2">
        <f t="shared" si="228"/>
        <v>15.62</v>
      </c>
      <c r="AC188" s="2">
        <f t="shared" si="216"/>
        <v>0</v>
      </c>
      <c r="AD188" s="2">
        <f t="shared" si="211"/>
        <v>0</v>
      </c>
      <c r="AE188" s="2">
        <f t="shared" si="212"/>
        <v>0</v>
      </c>
      <c r="AF188" s="2">
        <f t="shared" si="213"/>
        <v>15.62</v>
      </c>
      <c r="AG188" s="2">
        <f t="shared" si="229"/>
        <v>0</v>
      </c>
      <c r="AH188" s="2">
        <f t="shared" si="214"/>
        <v>1.22</v>
      </c>
      <c r="AI188" s="2">
        <f t="shared" si="215"/>
        <v>0</v>
      </c>
      <c r="AJ188" s="2">
        <f t="shared" si="230"/>
        <v>0</v>
      </c>
      <c r="AK188" s="2">
        <v>15.62</v>
      </c>
      <c r="AL188" s="2">
        <v>0</v>
      </c>
      <c r="AM188" s="2">
        <v>0</v>
      </c>
      <c r="AN188" s="2">
        <v>0</v>
      </c>
      <c r="AO188" s="2">
        <v>15.62</v>
      </c>
      <c r="AP188" s="2">
        <v>0</v>
      </c>
      <c r="AQ188" s="2">
        <v>1.22</v>
      </c>
      <c r="AR188" s="2">
        <v>0</v>
      </c>
      <c r="AS188" s="2">
        <v>0</v>
      </c>
      <c r="AT188" s="2">
        <v>65</v>
      </c>
      <c r="AU188" s="2">
        <v>40</v>
      </c>
      <c r="AV188" s="2">
        <v>1</v>
      </c>
      <c r="AW188" s="2">
        <v>1</v>
      </c>
      <c r="AX188" s="2"/>
      <c r="AY188" s="2"/>
      <c r="AZ188" s="2">
        <v>1</v>
      </c>
      <c r="BA188" s="2">
        <v>1</v>
      </c>
      <c r="BB188" s="2">
        <v>1</v>
      </c>
      <c r="BC188" s="2">
        <v>1</v>
      </c>
      <c r="BD188" s="2" t="s">
        <v>6</v>
      </c>
      <c r="BE188" s="2" t="s">
        <v>6</v>
      </c>
      <c r="BF188" s="2" t="s">
        <v>6</v>
      </c>
      <c r="BG188" s="2" t="s">
        <v>6</v>
      </c>
      <c r="BH188" s="2">
        <v>0</v>
      </c>
      <c r="BI188" s="2">
        <v>4</v>
      </c>
      <c r="BJ188" s="2" t="s">
        <v>312</v>
      </c>
      <c r="BK188" s="2"/>
      <c r="BL188" s="2"/>
      <c r="BM188" s="2">
        <v>200001</v>
      </c>
      <c r="BN188" s="2">
        <v>0</v>
      </c>
      <c r="BO188" s="2" t="s">
        <v>6</v>
      </c>
      <c r="BP188" s="2">
        <v>0</v>
      </c>
      <c r="BQ188" s="2">
        <v>5</v>
      </c>
      <c r="BR188" s="2">
        <v>0</v>
      </c>
      <c r="BS188" s="2">
        <v>1</v>
      </c>
      <c r="BT188" s="2">
        <v>1</v>
      </c>
      <c r="BU188" s="2">
        <v>1</v>
      </c>
      <c r="BV188" s="2">
        <v>1</v>
      </c>
      <c r="BW188" s="2">
        <v>1</v>
      </c>
      <c r="BX188" s="2">
        <v>1</v>
      </c>
      <c r="BY188" s="2" t="s">
        <v>6</v>
      </c>
      <c r="BZ188" s="2">
        <v>65</v>
      </c>
      <c r="CA188" s="2">
        <v>40</v>
      </c>
      <c r="CB188" s="2"/>
      <c r="CC188" s="2"/>
      <c r="CD188" s="2"/>
      <c r="CE188" s="2"/>
      <c r="CF188" s="2">
        <v>0</v>
      </c>
      <c r="CG188" s="2">
        <v>0</v>
      </c>
      <c r="CH188" s="2"/>
      <c r="CI188" s="2"/>
      <c r="CJ188" s="2"/>
      <c r="CK188" s="2"/>
      <c r="CL188" s="2"/>
      <c r="CM188" s="2">
        <v>0</v>
      </c>
      <c r="CN188" s="2" t="s">
        <v>6</v>
      </c>
      <c r="CO188" s="2">
        <v>0</v>
      </c>
      <c r="CP188" s="2">
        <f t="shared" si="231"/>
        <v>16</v>
      </c>
      <c r="CQ188" s="2">
        <f t="shared" si="232"/>
        <v>0</v>
      </c>
      <c r="CR188" s="2">
        <f t="shared" si="233"/>
        <v>0</v>
      </c>
      <c r="CS188" s="2">
        <f t="shared" si="234"/>
        <v>0</v>
      </c>
      <c r="CT188" s="2">
        <f t="shared" si="235"/>
        <v>15.62</v>
      </c>
      <c r="CU188" s="2">
        <f t="shared" si="236"/>
        <v>0</v>
      </c>
      <c r="CV188" s="2">
        <f t="shared" si="237"/>
        <v>1.22</v>
      </c>
      <c r="CW188" s="2">
        <f t="shared" si="238"/>
        <v>0</v>
      </c>
      <c r="CX188" s="2">
        <f t="shared" si="239"/>
        <v>0</v>
      </c>
      <c r="CY188" s="2">
        <f t="shared" si="240"/>
        <v>10.4</v>
      </c>
      <c r="CZ188" s="2">
        <f t="shared" si="241"/>
        <v>6.4</v>
      </c>
      <c r="DA188" s="2"/>
      <c r="DB188" s="2"/>
      <c r="DC188" s="2" t="s">
        <v>6</v>
      </c>
      <c r="DD188" s="2" t="s">
        <v>6</v>
      </c>
      <c r="DE188" s="2" t="s">
        <v>6</v>
      </c>
      <c r="DF188" s="2" t="s">
        <v>6</v>
      </c>
      <c r="DG188" s="2" t="s">
        <v>6</v>
      </c>
      <c r="DH188" s="2" t="s">
        <v>6</v>
      </c>
      <c r="DI188" s="2" t="s">
        <v>6</v>
      </c>
      <c r="DJ188" s="2" t="s">
        <v>6</v>
      </c>
      <c r="DK188" s="2" t="s">
        <v>6</v>
      </c>
      <c r="DL188" s="2" t="s">
        <v>6</v>
      </c>
      <c r="DM188" s="2" t="s">
        <v>6</v>
      </c>
      <c r="DN188" s="2">
        <v>0</v>
      </c>
      <c r="DO188" s="2">
        <v>0</v>
      </c>
      <c r="DP188" s="2">
        <v>1</v>
      </c>
      <c r="DQ188" s="2">
        <v>1</v>
      </c>
      <c r="DR188" s="2"/>
      <c r="DS188" s="2"/>
      <c r="DT188" s="2"/>
      <c r="DU188" s="2">
        <v>1013</v>
      </c>
      <c r="DV188" s="2" t="s">
        <v>17</v>
      </c>
      <c r="DW188" s="2" t="s">
        <v>17</v>
      </c>
      <c r="DX188" s="2">
        <v>1</v>
      </c>
      <c r="DY188" s="2"/>
      <c r="DZ188" s="2"/>
      <c r="EA188" s="2"/>
      <c r="EB188" s="2"/>
      <c r="EC188" s="2"/>
      <c r="ED188" s="2"/>
      <c r="EE188" s="2">
        <v>32653283</v>
      </c>
      <c r="EF188" s="2">
        <v>5</v>
      </c>
      <c r="EG188" s="2" t="s">
        <v>306</v>
      </c>
      <c r="EH188" s="2">
        <v>0</v>
      </c>
      <c r="EI188" s="2" t="s">
        <v>6</v>
      </c>
      <c r="EJ188" s="2">
        <v>4</v>
      </c>
      <c r="EK188" s="2">
        <v>200001</v>
      </c>
      <c r="EL188" s="2" t="s">
        <v>307</v>
      </c>
      <c r="EM188" s="2" t="s">
        <v>308</v>
      </c>
      <c r="EN188" s="2"/>
      <c r="EO188" s="2" t="s">
        <v>6</v>
      </c>
      <c r="EP188" s="2"/>
      <c r="EQ188" s="2">
        <v>0</v>
      </c>
      <c r="ER188" s="2">
        <v>15.62</v>
      </c>
      <c r="ES188" s="2">
        <v>0</v>
      </c>
      <c r="ET188" s="2">
        <v>0</v>
      </c>
      <c r="EU188" s="2">
        <v>0</v>
      </c>
      <c r="EV188" s="2">
        <v>15.62</v>
      </c>
      <c r="EW188" s="2">
        <v>1.22</v>
      </c>
      <c r="EX188" s="2">
        <v>0</v>
      </c>
      <c r="EY188" s="2">
        <v>0</v>
      </c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>
        <v>0</v>
      </c>
      <c r="FR188" s="2">
        <f t="shared" si="242"/>
        <v>0</v>
      </c>
      <c r="FS188" s="2">
        <v>0</v>
      </c>
      <c r="FT188" s="2"/>
      <c r="FU188" s="2"/>
      <c r="FV188" s="2"/>
      <c r="FW188" s="2"/>
      <c r="FX188" s="2">
        <v>65</v>
      </c>
      <c r="FY188" s="2">
        <v>40</v>
      </c>
      <c r="FZ188" s="2"/>
      <c r="GA188" s="2" t="s">
        <v>6</v>
      </c>
      <c r="GB188" s="2"/>
      <c r="GC188" s="2"/>
      <c r="GD188" s="2">
        <v>0</v>
      </c>
      <c r="GE188" s="2"/>
      <c r="GF188" s="2">
        <v>-829332442</v>
      </c>
      <c r="GG188" s="2">
        <v>2</v>
      </c>
      <c r="GH188" s="2">
        <v>1</v>
      </c>
      <c r="GI188" s="2">
        <v>-2</v>
      </c>
      <c r="GJ188" s="2">
        <v>0</v>
      </c>
      <c r="GK188" s="2">
        <f>ROUND(R188*(R12)/100,0)</f>
        <v>0</v>
      </c>
      <c r="GL188" s="2">
        <f t="shared" si="243"/>
        <v>0</v>
      </c>
      <c r="GM188" s="2">
        <f t="shared" si="244"/>
        <v>32</v>
      </c>
      <c r="GN188" s="2">
        <f t="shared" si="245"/>
        <v>0</v>
      </c>
      <c r="GO188" s="2">
        <f t="shared" si="246"/>
        <v>0</v>
      </c>
      <c r="GP188" s="2">
        <f t="shared" si="247"/>
        <v>32</v>
      </c>
      <c r="GQ188" s="2"/>
      <c r="GR188" s="2">
        <v>0</v>
      </c>
      <c r="GS188" s="2">
        <v>3</v>
      </c>
      <c r="GT188" s="2">
        <v>0</v>
      </c>
      <c r="GU188" s="2" t="s">
        <v>6</v>
      </c>
      <c r="GV188" s="2">
        <f t="shared" si="248"/>
        <v>0</v>
      </c>
      <c r="GW188" s="2">
        <v>1</v>
      </c>
      <c r="GX188" s="2">
        <f t="shared" si="249"/>
        <v>0</v>
      </c>
      <c r="GY188" s="2"/>
      <c r="GZ188" s="2"/>
      <c r="HA188" s="2">
        <v>0</v>
      </c>
      <c r="HB188" s="2">
        <v>0</v>
      </c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>
        <v>0</v>
      </c>
      <c r="IL188" s="2"/>
      <c r="IM188" s="2"/>
      <c r="IN188" s="2"/>
      <c r="IO188" s="2"/>
      <c r="IP188" s="2"/>
      <c r="IQ188" s="2"/>
      <c r="IR188" s="2"/>
      <c r="IS188" s="2"/>
      <c r="IT188" s="2"/>
      <c r="IU188" s="2"/>
    </row>
    <row r="189" spans="1:255" x14ac:dyDescent="0.2">
      <c r="A189">
        <v>17</v>
      </c>
      <c r="B189">
        <v>1</v>
      </c>
      <c r="C189">
        <f>ROW(SmtRes!A262)</f>
        <v>262</v>
      </c>
      <c r="D189">
        <f>ROW(EtalonRes!A246)</f>
        <v>246</v>
      </c>
      <c r="E189" t="s">
        <v>309</v>
      </c>
      <c r="F189" t="s">
        <v>310</v>
      </c>
      <c r="G189" t="s">
        <v>311</v>
      </c>
      <c r="H189" t="s">
        <v>17</v>
      </c>
      <c r="I189">
        <f>'1.Смета.или.Акт'!E110</f>
        <v>1</v>
      </c>
      <c r="J189">
        <v>0</v>
      </c>
      <c r="O189">
        <f t="shared" si="217"/>
        <v>286</v>
      </c>
      <c r="P189">
        <f t="shared" si="218"/>
        <v>0</v>
      </c>
      <c r="Q189">
        <f t="shared" si="219"/>
        <v>0</v>
      </c>
      <c r="R189">
        <f t="shared" si="220"/>
        <v>0</v>
      </c>
      <c r="S189">
        <f t="shared" si="221"/>
        <v>286</v>
      </c>
      <c r="T189">
        <f t="shared" si="222"/>
        <v>0</v>
      </c>
      <c r="U189">
        <f t="shared" si="223"/>
        <v>1.22</v>
      </c>
      <c r="V189">
        <f t="shared" si="224"/>
        <v>0</v>
      </c>
      <c r="W189">
        <f t="shared" si="225"/>
        <v>0</v>
      </c>
      <c r="X189">
        <f t="shared" si="226"/>
        <v>157</v>
      </c>
      <c r="Y189">
        <f t="shared" si="227"/>
        <v>92</v>
      </c>
      <c r="AA189">
        <v>34645224</v>
      </c>
      <c r="AB189">
        <f t="shared" si="228"/>
        <v>15.62</v>
      </c>
      <c r="AC189">
        <f t="shared" si="216"/>
        <v>0</v>
      </c>
      <c r="AD189">
        <f t="shared" si="211"/>
        <v>0</v>
      </c>
      <c r="AE189">
        <f t="shared" si="212"/>
        <v>0</v>
      </c>
      <c r="AF189">
        <f t="shared" si="213"/>
        <v>15.62</v>
      </c>
      <c r="AG189">
        <f t="shared" si="229"/>
        <v>0</v>
      </c>
      <c r="AH189">
        <f t="shared" si="214"/>
        <v>1.22</v>
      </c>
      <c r="AI189">
        <f t="shared" si="215"/>
        <v>0</v>
      </c>
      <c r="AJ189">
        <f t="shared" si="230"/>
        <v>0</v>
      </c>
      <c r="AK189">
        <f>AL189+AM189+AO189</f>
        <v>15.62</v>
      </c>
      <c r="AL189">
        <v>0</v>
      </c>
      <c r="AM189">
        <v>0</v>
      </c>
      <c r="AN189">
        <v>0</v>
      </c>
      <c r="AO189" s="55">
        <f>'1.Смета.или.Акт'!F111</f>
        <v>15.62</v>
      </c>
      <c r="AP189">
        <v>0</v>
      </c>
      <c r="AQ189">
        <f>'1.Смета.или.Акт'!E114</f>
        <v>1.22</v>
      </c>
      <c r="AR189">
        <v>0</v>
      </c>
      <c r="AS189">
        <v>0</v>
      </c>
      <c r="AT189">
        <v>55</v>
      </c>
      <c r="AU189">
        <v>32</v>
      </c>
      <c r="AV189">
        <v>1</v>
      </c>
      <c r="AW189">
        <v>1</v>
      </c>
      <c r="AZ189">
        <v>1</v>
      </c>
      <c r="BA189">
        <f>'1.Смета.или.Акт'!J111</f>
        <v>18.3</v>
      </c>
      <c r="BB189">
        <v>18.3</v>
      </c>
      <c r="BC189">
        <v>18.3</v>
      </c>
      <c r="BD189" t="s">
        <v>6</v>
      </c>
      <c r="BE189" t="s">
        <v>6</v>
      </c>
      <c r="BF189" t="s">
        <v>6</v>
      </c>
      <c r="BG189" t="s">
        <v>6</v>
      </c>
      <c r="BH189">
        <v>0</v>
      </c>
      <c r="BI189">
        <v>4</v>
      </c>
      <c r="BJ189" t="s">
        <v>312</v>
      </c>
      <c r="BM189">
        <v>200001</v>
      </c>
      <c r="BN189">
        <v>0</v>
      </c>
      <c r="BO189" t="s">
        <v>6</v>
      </c>
      <c r="BP189">
        <v>0</v>
      </c>
      <c r="BQ189">
        <v>5</v>
      </c>
      <c r="BR189">
        <v>0</v>
      </c>
      <c r="BS189">
        <v>18.3</v>
      </c>
      <c r="BT189">
        <v>1</v>
      </c>
      <c r="BU189">
        <v>1</v>
      </c>
      <c r="BV189">
        <v>1</v>
      </c>
      <c r="BW189">
        <v>1</v>
      </c>
      <c r="BX189">
        <v>1</v>
      </c>
      <c r="BY189" t="s">
        <v>6</v>
      </c>
      <c r="BZ189">
        <v>65</v>
      </c>
      <c r="CA189">
        <v>40</v>
      </c>
      <c r="CF189">
        <v>0</v>
      </c>
      <c r="CG189">
        <v>0</v>
      </c>
      <c r="CM189">
        <v>0</v>
      </c>
      <c r="CN189" t="s">
        <v>6</v>
      </c>
      <c r="CO189">
        <v>0</v>
      </c>
      <c r="CP189">
        <f t="shared" si="231"/>
        <v>286</v>
      </c>
      <c r="CQ189">
        <f t="shared" si="232"/>
        <v>0</v>
      </c>
      <c r="CR189">
        <f t="shared" si="233"/>
        <v>0</v>
      </c>
      <c r="CS189">
        <f t="shared" si="234"/>
        <v>0</v>
      </c>
      <c r="CT189">
        <f t="shared" si="235"/>
        <v>285.846</v>
      </c>
      <c r="CU189">
        <f t="shared" si="236"/>
        <v>0</v>
      </c>
      <c r="CV189">
        <f t="shared" si="237"/>
        <v>1.22</v>
      </c>
      <c r="CW189">
        <f t="shared" si="238"/>
        <v>0</v>
      </c>
      <c r="CX189">
        <f t="shared" si="239"/>
        <v>0</v>
      </c>
      <c r="CY189">
        <f t="shared" si="240"/>
        <v>157.30000000000001</v>
      </c>
      <c r="CZ189">
        <f t="shared" si="241"/>
        <v>91.52</v>
      </c>
      <c r="DC189" t="s">
        <v>6</v>
      </c>
      <c r="DD189" t="s">
        <v>6</v>
      </c>
      <c r="DE189" t="s">
        <v>6</v>
      </c>
      <c r="DF189" t="s">
        <v>6</v>
      </c>
      <c r="DG189" t="s">
        <v>6</v>
      </c>
      <c r="DH189" t="s">
        <v>6</v>
      </c>
      <c r="DI189" t="s">
        <v>6</v>
      </c>
      <c r="DJ189" t="s">
        <v>6</v>
      </c>
      <c r="DK189" t="s">
        <v>6</v>
      </c>
      <c r="DL189" t="s">
        <v>6</v>
      </c>
      <c r="DM189" t="s">
        <v>6</v>
      </c>
      <c r="DN189">
        <v>0</v>
      </c>
      <c r="DO189">
        <v>0</v>
      </c>
      <c r="DP189">
        <v>1</v>
      </c>
      <c r="DQ189">
        <v>1</v>
      </c>
      <c r="DU189">
        <v>1013</v>
      </c>
      <c r="DV189" t="s">
        <v>17</v>
      </c>
      <c r="DW189" t="str">
        <f>'1.Смета.или.Акт'!D110</f>
        <v>ШТ</v>
      </c>
      <c r="DX189">
        <v>1</v>
      </c>
      <c r="EE189">
        <v>32653283</v>
      </c>
      <c r="EF189">
        <v>5</v>
      </c>
      <c r="EG189" t="s">
        <v>306</v>
      </c>
      <c r="EH189">
        <v>0</v>
      </c>
      <c r="EI189" t="s">
        <v>6</v>
      </c>
      <c r="EJ189">
        <v>4</v>
      </c>
      <c r="EK189">
        <v>200001</v>
      </c>
      <c r="EL189" t="s">
        <v>307</v>
      </c>
      <c r="EM189" t="s">
        <v>308</v>
      </c>
      <c r="EO189" t="s">
        <v>6</v>
      </c>
      <c r="EQ189">
        <v>0</v>
      </c>
      <c r="ER189">
        <f>ES189+ET189+EV189</f>
        <v>15.62</v>
      </c>
      <c r="ES189">
        <v>0</v>
      </c>
      <c r="ET189">
        <v>0</v>
      </c>
      <c r="EU189">
        <v>0</v>
      </c>
      <c r="EV189" s="55">
        <f>'1.Смета.или.Акт'!F111</f>
        <v>15.62</v>
      </c>
      <c r="EW189">
        <f>'1.Смета.или.Акт'!E114</f>
        <v>1.22</v>
      </c>
      <c r="EX189">
        <v>0</v>
      </c>
      <c r="EY189">
        <v>0</v>
      </c>
      <c r="FQ189">
        <v>0</v>
      </c>
      <c r="FR189">
        <f t="shared" si="242"/>
        <v>0</v>
      </c>
      <c r="FS189">
        <v>0</v>
      </c>
      <c r="FV189" t="s">
        <v>22</v>
      </c>
      <c r="FW189" t="s">
        <v>23</v>
      </c>
      <c r="FX189">
        <v>65</v>
      </c>
      <c r="FY189">
        <v>40</v>
      </c>
      <c r="GA189" t="s">
        <v>6</v>
      </c>
      <c r="GD189">
        <v>0</v>
      </c>
      <c r="GF189">
        <v>-829332442</v>
      </c>
      <c r="GG189">
        <v>2</v>
      </c>
      <c r="GH189">
        <v>1</v>
      </c>
      <c r="GI189">
        <v>4</v>
      </c>
      <c r="GJ189">
        <v>0</v>
      </c>
      <c r="GK189">
        <f>ROUND(R189*(S12)/100,0)</f>
        <v>0</v>
      </c>
      <c r="GL189">
        <f t="shared" si="243"/>
        <v>0</v>
      </c>
      <c r="GM189">
        <f t="shared" si="244"/>
        <v>535</v>
      </c>
      <c r="GN189">
        <f t="shared" si="245"/>
        <v>0</v>
      </c>
      <c r="GO189">
        <f t="shared" si="246"/>
        <v>0</v>
      </c>
      <c r="GP189">
        <f t="shared" si="247"/>
        <v>535</v>
      </c>
      <c r="GR189">
        <v>0</v>
      </c>
      <c r="GS189">
        <v>3</v>
      </c>
      <c r="GT189">
        <v>0</v>
      </c>
      <c r="GU189" t="s">
        <v>6</v>
      </c>
      <c r="GV189">
        <f t="shared" si="248"/>
        <v>0</v>
      </c>
      <c r="GW189">
        <v>18.3</v>
      </c>
      <c r="GX189">
        <f t="shared" si="249"/>
        <v>0</v>
      </c>
      <c r="HA189">
        <v>0</v>
      </c>
      <c r="HB189">
        <v>0</v>
      </c>
      <c r="IK189">
        <v>0</v>
      </c>
    </row>
    <row r="190" spans="1:255" x14ac:dyDescent="0.2">
      <c r="A190" s="2">
        <v>17</v>
      </c>
      <c r="B190" s="2">
        <v>1</v>
      </c>
      <c r="C190" s="2">
        <f>ROW(SmtRes!A264)</f>
        <v>264</v>
      </c>
      <c r="D190" s="2">
        <f>ROW(EtalonRes!A248)</f>
        <v>248</v>
      </c>
      <c r="E190" s="2" t="s">
        <v>313</v>
      </c>
      <c r="F190" s="2" t="s">
        <v>314</v>
      </c>
      <c r="G190" s="2" t="s">
        <v>315</v>
      </c>
      <c r="H190" s="2" t="s">
        <v>316</v>
      </c>
      <c r="I190" s="2">
        <f>'1.Смета.или.Акт'!E116</f>
        <v>0.2</v>
      </c>
      <c r="J190" s="2">
        <v>0</v>
      </c>
      <c r="K190" s="2"/>
      <c r="L190" s="2"/>
      <c r="M190" s="2"/>
      <c r="N190" s="2"/>
      <c r="O190" s="2">
        <f t="shared" si="217"/>
        <v>33</v>
      </c>
      <c r="P190" s="2">
        <f t="shared" si="218"/>
        <v>0</v>
      </c>
      <c r="Q190" s="2">
        <f t="shared" si="219"/>
        <v>0</v>
      </c>
      <c r="R190" s="2">
        <f t="shared" si="220"/>
        <v>0</v>
      </c>
      <c r="S190" s="2">
        <f t="shared" si="221"/>
        <v>33</v>
      </c>
      <c r="T190" s="2">
        <f t="shared" si="222"/>
        <v>0</v>
      </c>
      <c r="U190" s="2">
        <f t="shared" si="223"/>
        <v>2.5920000000000005</v>
      </c>
      <c r="V190" s="2">
        <f t="shared" si="224"/>
        <v>0</v>
      </c>
      <c r="W190" s="2">
        <f t="shared" si="225"/>
        <v>0</v>
      </c>
      <c r="X190" s="2">
        <f t="shared" si="226"/>
        <v>21</v>
      </c>
      <c r="Y190" s="2">
        <f t="shared" si="227"/>
        <v>13</v>
      </c>
      <c r="Z190" s="2"/>
      <c r="AA190" s="2">
        <v>34645223</v>
      </c>
      <c r="AB190" s="2">
        <f t="shared" si="228"/>
        <v>165.95</v>
      </c>
      <c r="AC190" s="2">
        <f t="shared" si="216"/>
        <v>0</v>
      </c>
      <c r="AD190" s="2">
        <f t="shared" si="211"/>
        <v>0</v>
      </c>
      <c r="AE190" s="2">
        <f t="shared" si="212"/>
        <v>0</v>
      </c>
      <c r="AF190" s="2">
        <f t="shared" si="213"/>
        <v>165.95</v>
      </c>
      <c r="AG190" s="2">
        <f t="shared" si="229"/>
        <v>0</v>
      </c>
      <c r="AH190" s="2">
        <f t="shared" si="214"/>
        <v>12.96</v>
      </c>
      <c r="AI190" s="2">
        <f t="shared" si="215"/>
        <v>0</v>
      </c>
      <c r="AJ190" s="2">
        <f t="shared" si="230"/>
        <v>0</v>
      </c>
      <c r="AK190" s="2">
        <v>165.95</v>
      </c>
      <c r="AL190" s="2">
        <v>0</v>
      </c>
      <c r="AM190" s="2">
        <v>0</v>
      </c>
      <c r="AN190" s="2">
        <v>0</v>
      </c>
      <c r="AO190" s="2">
        <v>165.95</v>
      </c>
      <c r="AP190" s="2">
        <v>0</v>
      </c>
      <c r="AQ190" s="2">
        <v>12.96</v>
      </c>
      <c r="AR190" s="2">
        <v>0</v>
      </c>
      <c r="AS190" s="2">
        <v>0</v>
      </c>
      <c r="AT190" s="2">
        <v>65</v>
      </c>
      <c r="AU190" s="2">
        <v>40</v>
      </c>
      <c r="AV190" s="2">
        <v>1</v>
      </c>
      <c r="AW190" s="2">
        <v>1</v>
      </c>
      <c r="AX190" s="2"/>
      <c r="AY190" s="2"/>
      <c r="AZ190" s="2">
        <v>1</v>
      </c>
      <c r="BA190" s="2">
        <v>1</v>
      </c>
      <c r="BB190" s="2">
        <v>1</v>
      </c>
      <c r="BC190" s="2">
        <v>1</v>
      </c>
      <c r="BD190" s="2" t="s">
        <v>6</v>
      </c>
      <c r="BE190" s="2" t="s">
        <v>6</v>
      </c>
      <c r="BF190" s="2" t="s">
        <v>6</v>
      </c>
      <c r="BG190" s="2" t="s">
        <v>6</v>
      </c>
      <c r="BH190" s="2">
        <v>0</v>
      </c>
      <c r="BI190" s="2">
        <v>4</v>
      </c>
      <c r="BJ190" s="2" t="s">
        <v>317</v>
      </c>
      <c r="BK190" s="2"/>
      <c r="BL190" s="2"/>
      <c r="BM190" s="2">
        <v>200001</v>
      </c>
      <c r="BN190" s="2">
        <v>0</v>
      </c>
      <c r="BO190" s="2" t="s">
        <v>6</v>
      </c>
      <c r="BP190" s="2">
        <v>0</v>
      </c>
      <c r="BQ190" s="2">
        <v>5</v>
      </c>
      <c r="BR190" s="2">
        <v>0</v>
      </c>
      <c r="BS190" s="2">
        <v>1</v>
      </c>
      <c r="BT190" s="2">
        <v>1</v>
      </c>
      <c r="BU190" s="2">
        <v>1</v>
      </c>
      <c r="BV190" s="2">
        <v>1</v>
      </c>
      <c r="BW190" s="2">
        <v>1</v>
      </c>
      <c r="BX190" s="2">
        <v>1</v>
      </c>
      <c r="BY190" s="2" t="s">
        <v>6</v>
      </c>
      <c r="BZ190" s="2">
        <v>65</v>
      </c>
      <c r="CA190" s="2">
        <v>40</v>
      </c>
      <c r="CB190" s="2"/>
      <c r="CC190" s="2"/>
      <c r="CD190" s="2"/>
      <c r="CE190" s="2"/>
      <c r="CF190" s="2">
        <v>0</v>
      </c>
      <c r="CG190" s="2">
        <v>0</v>
      </c>
      <c r="CH190" s="2"/>
      <c r="CI190" s="2"/>
      <c r="CJ190" s="2"/>
      <c r="CK190" s="2"/>
      <c r="CL190" s="2"/>
      <c r="CM190" s="2">
        <v>0</v>
      </c>
      <c r="CN190" s="2" t="s">
        <v>6</v>
      </c>
      <c r="CO190" s="2">
        <v>0</v>
      </c>
      <c r="CP190" s="2">
        <f t="shared" si="231"/>
        <v>33</v>
      </c>
      <c r="CQ190" s="2">
        <f t="shared" si="232"/>
        <v>0</v>
      </c>
      <c r="CR190" s="2">
        <f t="shared" si="233"/>
        <v>0</v>
      </c>
      <c r="CS190" s="2">
        <f t="shared" si="234"/>
        <v>0</v>
      </c>
      <c r="CT190" s="2">
        <f t="shared" si="235"/>
        <v>165.95</v>
      </c>
      <c r="CU190" s="2">
        <f t="shared" si="236"/>
        <v>0</v>
      </c>
      <c r="CV190" s="2">
        <f t="shared" si="237"/>
        <v>12.96</v>
      </c>
      <c r="CW190" s="2">
        <f t="shared" si="238"/>
        <v>0</v>
      </c>
      <c r="CX190" s="2">
        <f t="shared" si="239"/>
        <v>0</v>
      </c>
      <c r="CY190" s="2">
        <f t="shared" si="240"/>
        <v>21.45</v>
      </c>
      <c r="CZ190" s="2">
        <f t="shared" si="241"/>
        <v>13.2</v>
      </c>
      <c r="DA190" s="2"/>
      <c r="DB190" s="2"/>
      <c r="DC190" s="2" t="s">
        <v>6</v>
      </c>
      <c r="DD190" s="2" t="s">
        <v>6</v>
      </c>
      <c r="DE190" s="2" t="s">
        <v>6</v>
      </c>
      <c r="DF190" s="2" t="s">
        <v>6</v>
      </c>
      <c r="DG190" s="2" t="s">
        <v>6</v>
      </c>
      <c r="DH190" s="2" t="s">
        <v>6</v>
      </c>
      <c r="DI190" s="2" t="s">
        <v>6</v>
      </c>
      <c r="DJ190" s="2" t="s">
        <v>6</v>
      </c>
      <c r="DK190" s="2" t="s">
        <v>6</v>
      </c>
      <c r="DL190" s="2" t="s">
        <v>6</v>
      </c>
      <c r="DM190" s="2" t="s">
        <v>6</v>
      </c>
      <c r="DN190" s="2">
        <v>0</v>
      </c>
      <c r="DO190" s="2">
        <v>0</v>
      </c>
      <c r="DP190" s="2">
        <v>1</v>
      </c>
      <c r="DQ190" s="2">
        <v>1</v>
      </c>
      <c r="DR190" s="2"/>
      <c r="DS190" s="2"/>
      <c r="DT190" s="2"/>
      <c r="DU190" s="2">
        <v>1013</v>
      </c>
      <c r="DV190" s="2" t="s">
        <v>316</v>
      </c>
      <c r="DW190" s="2" t="s">
        <v>316</v>
      </c>
      <c r="DX190" s="2">
        <v>1</v>
      </c>
      <c r="DY190" s="2"/>
      <c r="DZ190" s="2"/>
      <c r="EA190" s="2"/>
      <c r="EB190" s="2"/>
      <c r="EC190" s="2"/>
      <c r="ED190" s="2"/>
      <c r="EE190" s="2">
        <v>32653283</v>
      </c>
      <c r="EF190" s="2">
        <v>5</v>
      </c>
      <c r="EG190" s="2" t="s">
        <v>306</v>
      </c>
      <c r="EH190" s="2">
        <v>0</v>
      </c>
      <c r="EI190" s="2" t="s">
        <v>6</v>
      </c>
      <c r="EJ190" s="2">
        <v>4</v>
      </c>
      <c r="EK190" s="2">
        <v>200001</v>
      </c>
      <c r="EL190" s="2" t="s">
        <v>307</v>
      </c>
      <c r="EM190" s="2" t="s">
        <v>308</v>
      </c>
      <c r="EN190" s="2"/>
      <c r="EO190" s="2" t="s">
        <v>6</v>
      </c>
      <c r="EP190" s="2"/>
      <c r="EQ190" s="2">
        <v>0</v>
      </c>
      <c r="ER190" s="2">
        <v>165.95</v>
      </c>
      <c r="ES190" s="2">
        <v>0</v>
      </c>
      <c r="ET190" s="2">
        <v>0</v>
      </c>
      <c r="EU190" s="2">
        <v>0</v>
      </c>
      <c r="EV190" s="2">
        <v>165.95</v>
      </c>
      <c r="EW190" s="2">
        <v>12.96</v>
      </c>
      <c r="EX190" s="2">
        <v>0</v>
      </c>
      <c r="EY190" s="2">
        <v>0</v>
      </c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>
        <v>0</v>
      </c>
      <c r="FR190" s="2">
        <f t="shared" si="242"/>
        <v>0</v>
      </c>
      <c r="FS190" s="2">
        <v>0</v>
      </c>
      <c r="FT190" s="2"/>
      <c r="FU190" s="2"/>
      <c r="FV190" s="2"/>
      <c r="FW190" s="2"/>
      <c r="FX190" s="2">
        <v>65</v>
      </c>
      <c r="FY190" s="2">
        <v>40</v>
      </c>
      <c r="FZ190" s="2"/>
      <c r="GA190" s="2" t="s">
        <v>6</v>
      </c>
      <c r="GB190" s="2"/>
      <c r="GC190" s="2"/>
      <c r="GD190" s="2">
        <v>0</v>
      </c>
      <c r="GE190" s="2"/>
      <c r="GF190" s="2">
        <v>-931447527</v>
      </c>
      <c r="GG190" s="2">
        <v>2</v>
      </c>
      <c r="GH190" s="2">
        <v>1</v>
      </c>
      <c r="GI190" s="2">
        <v>-2</v>
      </c>
      <c r="GJ190" s="2">
        <v>0</v>
      </c>
      <c r="GK190" s="2">
        <f>ROUND(R190*(R12)/100,0)</f>
        <v>0</v>
      </c>
      <c r="GL190" s="2">
        <f t="shared" si="243"/>
        <v>0</v>
      </c>
      <c r="GM190" s="2">
        <f t="shared" si="244"/>
        <v>67</v>
      </c>
      <c r="GN190" s="2">
        <f t="shared" si="245"/>
        <v>0</v>
      </c>
      <c r="GO190" s="2">
        <f t="shared" si="246"/>
        <v>0</v>
      </c>
      <c r="GP190" s="2">
        <f t="shared" si="247"/>
        <v>67</v>
      </c>
      <c r="GQ190" s="2"/>
      <c r="GR190" s="2">
        <v>0</v>
      </c>
      <c r="GS190" s="2">
        <v>3</v>
      </c>
      <c r="GT190" s="2">
        <v>0</v>
      </c>
      <c r="GU190" s="2" t="s">
        <v>6</v>
      </c>
      <c r="GV190" s="2">
        <f t="shared" si="248"/>
        <v>0</v>
      </c>
      <c r="GW190" s="2">
        <v>1</v>
      </c>
      <c r="GX190" s="2">
        <f t="shared" si="249"/>
        <v>0</v>
      </c>
      <c r="GY190" s="2"/>
      <c r="GZ190" s="2"/>
      <c r="HA190" s="2">
        <v>0</v>
      </c>
      <c r="HB190" s="2">
        <v>0</v>
      </c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>
        <v>0</v>
      </c>
      <c r="IL190" s="2"/>
      <c r="IM190" s="2"/>
      <c r="IN190" s="2"/>
      <c r="IO190" s="2"/>
      <c r="IP190" s="2"/>
      <c r="IQ190" s="2"/>
      <c r="IR190" s="2"/>
      <c r="IS190" s="2"/>
      <c r="IT190" s="2"/>
      <c r="IU190" s="2"/>
    </row>
    <row r="191" spans="1:255" x14ac:dyDescent="0.2">
      <c r="A191">
        <v>17</v>
      </c>
      <c r="B191">
        <v>1</v>
      </c>
      <c r="C191">
        <f>ROW(SmtRes!A266)</f>
        <v>266</v>
      </c>
      <c r="D191">
        <f>ROW(EtalonRes!A250)</f>
        <v>250</v>
      </c>
      <c r="E191" t="s">
        <v>313</v>
      </c>
      <c r="F191" t="s">
        <v>314</v>
      </c>
      <c r="G191" t="s">
        <v>315</v>
      </c>
      <c r="H191" t="s">
        <v>316</v>
      </c>
      <c r="I191">
        <f>'1.Смета.или.Акт'!E116</f>
        <v>0.2</v>
      </c>
      <c r="J191">
        <v>0</v>
      </c>
      <c r="O191">
        <f t="shared" si="217"/>
        <v>607</v>
      </c>
      <c r="P191">
        <f t="shared" si="218"/>
        <v>0</v>
      </c>
      <c r="Q191">
        <f t="shared" si="219"/>
        <v>0</v>
      </c>
      <c r="R191">
        <f t="shared" si="220"/>
        <v>0</v>
      </c>
      <c r="S191">
        <f t="shared" si="221"/>
        <v>607</v>
      </c>
      <c r="T191">
        <f t="shared" si="222"/>
        <v>0</v>
      </c>
      <c r="U191">
        <f t="shared" si="223"/>
        <v>2.5920000000000005</v>
      </c>
      <c r="V191">
        <f t="shared" si="224"/>
        <v>0</v>
      </c>
      <c r="W191">
        <f t="shared" si="225"/>
        <v>0</v>
      </c>
      <c r="X191">
        <f t="shared" si="226"/>
        <v>334</v>
      </c>
      <c r="Y191">
        <f t="shared" si="227"/>
        <v>194</v>
      </c>
      <c r="AA191">
        <v>34645224</v>
      </c>
      <c r="AB191">
        <f t="shared" si="228"/>
        <v>165.95</v>
      </c>
      <c r="AC191">
        <f t="shared" si="216"/>
        <v>0</v>
      </c>
      <c r="AD191">
        <f t="shared" si="211"/>
        <v>0</v>
      </c>
      <c r="AE191">
        <f t="shared" si="212"/>
        <v>0</v>
      </c>
      <c r="AF191">
        <f t="shared" si="213"/>
        <v>165.95</v>
      </c>
      <c r="AG191">
        <f t="shared" si="229"/>
        <v>0</v>
      </c>
      <c r="AH191">
        <f t="shared" si="214"/>
        <v>12.96</v>
      </c>
      <c r="AI191">
        <f t="shared" si="215"/>
        <v>0</v>
      </c>
      <c r="AJ191">
        <f t="shared" si="230"/>
        <v>0</v>
      </c>
      <c r="AK191">
        <f>AL191+AM191+AO191</f>
        <v>165.95</v>
      </c>
      <c r="AL191">
        <v>0</v>
      </c>
      <c r="AM191">
        <v>0</v>
      </c>
      <c r="AN191">
        <v>0</v>
      </c>
      <c r="AO191" s="55">
        <f>'1.Смета.или.Акт'!F117</f>
        <v>165.95</v>
      </c>
      <c r="AP191">
        <v>0</v>
      </c>
      <c r="AQ191">
        <f>'1.Смета.или.Акт'!E120</f>
        <v>12.96</v>
      </c>
      <c r="AR191">
        <v>0</v>
      </c>
      <c r="AS191">
        <v>0</v>
      </c>
      <c r="AT191">
        <v>55</v>
      </c>
      <c r="AU191">
        <v>32</v>
      </c>
      <c r="AV191">
        <v>1</v>
      </c>
      <c r="AW191">
        <v>1</v>
      </c>
      <c r="AZ191">
        <v>1</v>
      </c>
      <c r="BA191">
        <f>'1.Смета.или.Акт'!J117</f>
        <v>18.3</v>
      </c>
      <c r="BB191">
        <v>18.3</v>
      </c>
      <c r="BC191">
        <v>18.3</v>
      </c>
      <c r="BD191" t="s">
        <v>6</v>
      </c>
      <c r="BE191" t="s">
        <v>6</v>
      </c>
      <c r="BF191" t="s">
        <v>6</v>
      </c>
      <c r="BG191" t="s">
        <v>6</v>
      </c>
      <c r="BH191">
        <v>0</v>
      </c>
      <c r="BI191">
        <v>4</v>
      </c>
      <c r="BJ191" t="s">
        <v>317</v>
      </c>
      <c r="BM191">
        <v>200001</v>
      </c>
      <c r="BN191">
        <v>0</v>
      </c>
      <c r="BO191" t="s">
        <v>6</v>
      </c>
      <c r="BP191">
        <v>0</v>
      </c>
      <c r="BQ191">
        <v>5</v>
      </c>
      <c r="BR191">
        <v>0</v>
      </c>
      <c r="BS191">
        <v>18.3</v>
      </c>
      <c r="BT191">
        <v>1</v>
      </c>
      <c r="BU191">
        <v>1</v>
      </c>
      <c r="BV191">
        <v>1</v>
      </c>
      <c r="BW191">
        <v>1</v>
      </c>
      <c r="BX191">
        <v>1</v>
      </c>
      <c r="BY191" t="s">
        <v>6</v>
      </c>
      <c r="BZ191">
        <v>65</v>
      </c>
      <c r="CA191">
        <v>40</v>
      </c>
      <c r="CF191">
        <v>0</v>
      </c>
      <c r="CG191">
        <v>0</v>
      </c>
      <c r="CM191">
        <v>0</v>
      </c>
      <c r="CN191" t="s">
        <v>6</v>
      </c>
      <c r="CO191">
        <v>0</v>
      </c>
      <c r="CP191">
        <f t="shared" si="231"/>
        <v>607</v>
      </c>
      <c r="CQ191">
        <f t="shared" si="232"/>
        <v>0</v>
      </c>
      <c r="CR191">
        <f t="shared" si="233"/>
        <v>0</v>
      </c>
      <c r="CS191">
        <f t="shared" si="234"/>
        <v>0</v>
      </c>
      <c r="CT191">
        <f t="shared" si="235"/>
        <v>3036.8849999999998</v>
      </c>
      <c r="CU191">
        <f t="shared" si="236"/>
        <v>0</v>
      </c>
      <c r="CV191">
        <f t="shared" si="237"/>
        <v>12.96</v>
      </c>
      <c r="CW191">
        <f t="shared" si="238"/>
        <v>0</v>
      </c>
      <c r="CX191">
        <f t="shared" si="239"/>
        <v>0</v>
      </c>
      <c r="CY191">
        <f t="shared" si="240"/>
        <v>333.85</v>
      </c>
      <c r="CZ191">
        <f t="shared" si="241"/>
        <v>194.24</v>
      </c>
      <c r="DC191" t="s">
        <v>6</v>
      </c>
      <c r="DD191" t="s">
        <v>6</v>
      </c>
      <c r="DE191" t="s">
        <v>6</v>
      </c>
      <c r="DF191" t="s">
        <v>6</v>
      </c>
      <c r="DG191" t="s">
        <v>6</v>
      </c>
      <c r="DH191" t="s">
        <v>6</v>
      </c>
      <c r="DI191" t="s">
        <v>6</v>
      </c>
      <c r="DJ191" t="s">
        <v>6</v>
      </c>
      <c r="DK191" t="s">
        <v>6</v>
      </c>
      <c r="DL191" t="s">
        <v>6</v>
      </c>
      <c r="DM191" t="s">
        <v>6</v>
      </c>
      <c r="DN191">
        <v>0</v>
      </c>
      <c r="DO191">
        <v>0</v>
      </c>
      <c r="DP191">
        <v>1</v>
      </c>
      <c r="DQ191">
        <v>1</v>
      </c>
      <c r="DU191">
        <v>1013</v>
      </c>
      <c r="DV191" t="s">
        <v>316</v>
      </c>
      <c r="DW191" t="str">
        <f>'1.Смета.или.Акт'!D116</f>
        <v>100 измерений</v>
      </c>
      <c r="DX191">
        <v>1</v>
      </c>
      <c r="EE191">
        <v>32653283</v>
      </c>
      <c r="EF191">
        <v>5</v>
      </c>
      <c r="EG191" t="s">
        <v>306</v>
      </c>
      <c r="EH191">
        <v>0</v>
      </c>
      <c r="EI191" t="s">
        <v>6</v>
      </c>
      <c r="EJ191">
        <v>4</v>
      </c>
      <c r="EK191">
        <v>200001</v>
      </c>
      <c r="EL191" t="s">
        <v>307</v>
      </c>
      <c r="EM191" t="s">
        <v>308</v>
      </c>
      <c r="EO191" t="s">
        <v>6</v>
      </c>
      <c r="EQ191">
        <v>0</v>
      </c>
      <c r="ER191">
        <f>ES191+ET191+EV191</f>
        <v>165.95</v>
      </c>
      <c r="ES191">
        <v>0</v>
      </c>
      <c r="ET191">
        <v>0</v>
      </c>
      <c r="EU191">
        <v>0</v>
      </c>
      <c r="EV191" s="55">
        <f>'1.Смета.или.Акт'!F117</f>
        <v>165.95</v>
      </c>
      <c r="EW191">
        <f>'1.Смета.или.Акт'!E120</f>
        <v>12.96</v>
      </c>
      <c r="EX191">
        <v>0</v>
      </c>
      <c r="EY191">
        <v>0</v>
      </c>
      <c r="FQ191">
        <v>0</v>
      </c>
      <c r="FR191">
        <f t="shared" si="242"/>
        <v>0</v>
      </c>
      <c r="FS191">
        <v>0</v>
      </c>
      <c r="FV191" t="s">
        <v>22</v>
      </c>
      <c r="FW191" t="s">
        <v>23</v>
      </c>
      <c r="FX191">
        <v>65</v>
      </c>
      <c r="FY191">
        <v>40</v>
      </c>
      <c r="GA191" t="s">
        <v>6</v>
      </c>
      <c r="GD191">
        <v>0</v>
      </c>
      <c r="GF191">
        <v>-931447527</v>
      </c>
      <c r="GG191">
        <v>2</v>
      </c>
      <c r="GH191">
        <v>1</v>
      </c>
      <c r="GI191">
        <v>4</v>
      </c>
      <c r="GJ191">
        <v>0</v>
      </c>
      <c r="GK191">
        <f>ROUND(R191*(S12)/100,0)</f>
        <v>0</v>
      </c>
      <c r="GL191">
        <f t="shared" si="243"/>
        <v>0</v>
      </c>
      <c r="GM191">
        <f t="shared" si="244"/>
        <v>1135</v>
      </c>
      <c r="GN191">
        <f t="shared" si="245"/>
        <v>0</v>
      </c>
      <c r="GO191">
        <f t="shared" si="246"/>
        <v>0</v>
      </c>
      <c r="GP191">
        <f t="shared" si="247"/>
        <v>1135</v>
      </c>
      <c r="GR191">
        <v>0</v>
      </c>
      <c r="GS191">
        <v>3</v>
      </c>
      <c r="GT191">
        <v>0</v>
      </c>
      <c r="GU191" t="s">
        <v>6</v>
      </c>
      <c r="GV191">
        <f t="shared" si="248"/>
        <v>0</v>
      </c>
      <c r="GW191">
        <v>18.3</v>
      </c>
      <c r="GX191">
        <f t="shared" si="249"/>
        <v>0</v>
      </c>
      <c r="HA191">
        <v>0</v>
      </c>
      <c r="HB191">
        <v>0</v>
      </c>
      <c r="IK191">
        <v>0</v>
      </c>
    </row>
    <row r="193" spans="1:206" x14ac:dyDescent="0.2">
      <c r="A193" s="3">
        <v>51</v>
      </c>
      <c r="B193" s="3">
        <f>B20</f>
        <v>1</v>
      </c>
      <c r="C193" s="3">
        <f>A20</f>
        <v>3</v>
      </c>
      <c r="D193" s="3">
        <f>ROW(A20)</f>
        <v>20</v>
      </c>
      <c r="E193" s="3"/>
      <c r="F193" s="3" t="str">
        <f>IF(F20&lt;&gt;"",F20,"")</f>
        <v>Новая локальная смета</v>
      </c>
      <c r="G193" s="3" t="str">
        <f>IF(G20&lt;&gt;"",G20,"")</f>
        <v>Новая локальная смета</v>
      </c>
      <c r="H193" s="3">
        <v>0</v>
      </c>
      <c r="I193" s="3"/>
      <c r="J193" s="3"/>
      <c r="K193" s="3"/>
      <c r="L193" s="3"/>
      <c r="M193" s="3"/>
      <c r="N193" s="3"/>
      <c r="O193" s="3">
        <f t="shared" ref="O193:T193" si="250">ROUND(AB193,0)</f>
        <v>39698</v>
      </c>
      <c r="P193" s="3">
        <f t="shared" si="250"/>
        <v>32025</v>
      </c>
      <c r="Q193" s="3">
        <f t="shared" si="250"/>
        <v>6427</v>
      </c>
      <c r="R193" s="3">
        <f t="shared" si="250"/>
        <v>711</v>
      </c>
      <c r="S193" s="3">
        <f t="shared" si="250"/>
        <v>1246</v>
      </c>
      <c r="T193" s="3">
        <f t="shared" si="250"/>
        <v>0</v>
      </c>
      <c r="U193" s="3">
        <f>AH193</f>
        <v>135.44</v>
      </c>
      <c r="V193" s="3">
        <f>AI193</f>
        <v>60.26</v>
      </c>
      <c r="W193" s="3">
        <f>ROUND(AJ193,0)</f>
        <v>0</v>
      </c>
      <c r="X193" s="3">
        <f>ROUND(AK193,0)</f>
        <v>2030</v>
      </c>
      <c r="Y193" s="3">
        <f>ROUND(AL193,0)</f>
        <v>1161</v>
      </c>
      <c r="Z193" s="3"/>
      <c r="AA193" s="3"/>
      <c r="AB193" s="3">
        <f>ROUND(SUMIF(AA24:AA191,"=34645223",O24:O191),0)</f>
        <v>39698</v>
      </c>
      <c r="AC193" s="3">
        <f>ROUND(SUMIF(AA24:AA191,"=34645223",P24:P191),0)</f>
        <v>32025</v>
      </c>
      <c r="AD193" s="3">
        <f>ROUND(SUMIF(AA24:AA191,"=34645223",Q24:Q191),0)</f>
        <v>6427</v>
      </c>
      <c r="AE193" s="3">
        <f>ROUND(SUMIF(AA24:AA191,"=34645223",R24:R191),0)</f>
        <v>711</v>
      </c>
      <c r="AF193" s="3">
        <f>ROUND(SUMIF(AA24:AA191,"=34645223",S24:S191),0)</f>
        <v>1246</v>
      </c>
      <c r="AG193" s="3">
        <f>ROUND(SUMIF(AA24:AA191,"=34645223",T24:T191),0)</f>
        <v>0</v>
      </c>
      <c r="AH193" s="3">
        <f>SUMIF(AA24:AA191,"=34645223",U24:U191)</f>
        <v>135.44</v>
      </c>
      <c r="AI193" s="3">
        <f>SUMIF(AA24:AA191,"=34645223",V24:V191)</f>
        <v>60.26</v>
      </c>
      <c r="AJ193" s="3">
        <f>ROUND(SUMIF(AA24:AA191,"=34645223",W24:W191),0)</f>
        <v>0</v>
      </c>
      <c r="AK193" s="3">
        <f>ROUND(SUMIF(AA24:AA191,"=34645223",X24:X191),0)</f>
        <v>2030</v>
      </c>
      <c r="AL193" s="3">
        <f>ROUND(SUMIF(AA24:AA191,"=34645223",Y24:Y191),0)</f>
        <v>1161</v>
      </c>
      <c r="AM193" s="3"/>
      <c r="AN193" s="3"/>
      <c r="AO193" s="3">
        <f t="shared" ref="AO193:BC193" si="251">ROUND(BX193,0)</f>
        <v>0</v>
      </c>
      <c r="AP193" s="3">
        <f t="shared" si="251"/>
        <v>0</v>
      </c>
      <c r="AQ193" s="3">
        <f t="shared" si="251"/>
        <v>0</v>
      </c>
      <c r="AR193" s="3">
        <f t="shared" si="251"/>
        <v>42889</v>
      </c>
      <c r="AS193" s="3">
        <f t="shared" si="251"/>
        <v>41510</v>
      </c>
      <c r="AT193" s="3">
        <f t="shared" si="251"/>
        <v>1258</v>
      </c>
      <c r="AU193" s="3">
        <f t="shared" si="251"/>
        <v>121</v>
      </c>
      <c r="AV193" s="3">
        <f t="shared" si="251"/>
        <v>32025</v>
      </c>
      <c r="AW193" s="3">
        <f t="shared" si="251"/>
        <v>32025</v>
      </c>
      <c r="AX193" s="3">
        <f t="shared" si="251"/>
        <v>0</v>
      </c>
      <c r="AY193" s="3">
        <f t="shared" si="251"/>
        <v>32025</v>
      </c>
      <c r="AZ193" s="3">
        <f t="shared" si="251"/>
        <v>0</v>
      </c>
      <c r="BA193" s="3">
        <f t="shared" si="251"/>
        <v>0</v>
      </c>
      <c r="BB193" s="3">
        <f t="shared" si="251"/>
        <v>0</v>
      </c>
      <c r="BC193" s="3">
        <f t="shared" si="251"/>
        <v>0</v>
      </c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>
        <f>ROUND(SUMIF(AA24:AA191,"=34645223",FQ24:FQ191),0)</f>
        <v>0</v>
      </c>
      <c r="BY193" s="3">
        <f>ROUND(SUMIF(AA24:AA191,"=34645223",FR24:FR191),0)</f>
        <v>0</v>
      </c>
      <c r="BZ193" s="3">
        <f>ROUND(SUMIF(AA24:AA191,"=34645223",GL24:GL191),0)</f>
        <v>0</v>
      </c>
      <c r="CA193" s="3">
        <f>ROUND(SUMIF(AA24:AA191,"=34645223",GM24:GM191),0)</f>
        <v>42889</v>
      </c>
      <c r="CB193" s="3">
        <f>ROUND(SUMIF(AA24:AA191,"=34645223",GN24:GN191),0)</f>
        <v>41510</v>
      </c>
      <c r="CC193" s="3">
        <f>ROUND(SUMIF(AA24:AA191,"=34645223",GO24:GO191),0)</f>
        <v>1258</v>
      </c>
      <c r="CD193" s="3">
        <f>ROUND(SUMIF(AA24:AA191,"=34645223",GP24:GP191),0)</f>
        <v>121</v>
      </c>
      <c r="CE193" s="3">
        <f>AC193-BX193</f>
        <v>32025</v>
      </c>
      <c r="CF193" s="3">
        <f>AC193-BY193</f>
        <v>32025</v>
      </c>
      <c r="CG193" s="3">
        <f>BX193-BZ193</f>
        <v>0</v>
      </c>
      <c r="CH193" s="3">
        <f>AC193-BX193-BY193+BZ193</f>
        <v>32025</v>
      </c>
      <c r="CI193" s="3">
        <f>BY193-BZ193</f>
        <v>0</v>
      </c>
      <c r="CJ193" s="3">
        <f>ROUND(SUMIF(AA24:AA191,"=34645223",GX24:GX191),0)</f>
        <v>0</v>
      </c>
      <c r="CK193" s="3">
        <f>ROUND(SUMIF(AA24:AA191,"=34645223",GY24:GY191),0)</f>
        <v>0</v>
      </c>
      <c r="CL193" s="3">
        <f>ROUND(SUMIF(AA24:AA191,"=34645223",GZ24:GZ191),0)</f>
        <v>0</v>
      </c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4">
        <f t="shared" ref="DG193:DL193" si="252">ROUND(DT193,0)</f>
        <v>343292</v>
      </c>
      <c r="DH193" s="4">
        <f t="shared" si="252"/>
        <v>240183</v>
      </c>
      <c r="DI193" s="4">
        <f t="shared" si="252"/>
        <v>80339</v>
      </c>
      <c r="DJ193" s="4">
        <f t="shared" si="252"/>
        <v>13012</v>
      </c>
      <c r="DK193" s="4">
        <f t="shared" si="252"/>
        <v>22770</v>
      </c>
      <c r="DL193" s="4">
        <f t="shared" si="252"/>
        <v>0</v>
      </c>
      <c r="DM193" s="4">
        <f>DZ193</f>
        <v>135.44</v>
      </c>
      <c r="DN193" s="4">
        <f>EA193</f>
        <v>60.26</v>
      </c>
      <c r="DO193" s="4">
        <f>ROUND(EB193,0)</f>
        <v>0</v>
      </c>
      <c r="DP193" s="4">
        <f>ROUND(EC193,0)</f>
        <v>31477</v>
      </c>
      <c r="DQ193" s="4">
        <f>ROUND(ED193,0)</f>
        <v>17002</v>
      </c>
      <c r="DR193" s="4"/>
      <c r="DS193" s="4"/>
      <c r="DT193" s="4">
        <f>ROUND(SUMIF(AA24:AA191,"=34645224",O24:O191),0)</f>
        <v>343292</v>
      </c>
      <c r="DU193" s="4">
        <f>ROUND(SUMIF(AA24:AA191,"=34645224",P24:P191),0)</f>
        <v>240183</v>
      </c>
      <c r="DV193" s="4">
        <f>ROUND(SUMIF(AA24:AA191,"=34645224",Q24:Q191),0)</f>
        <v>80339</v>
      </c>
      <c r="DW193" s="4">
        <f>ROUND(SUMIF(AA24:AA191,"=34645224",R24:R191),0)</f>
        <v>13012</v>
      </c>
      <c r="DX193" s="4">
        <f>ROUND(SUMIF(AA24:AA191,"=34645224",S24:S191),0)</f>
        <v>22770</v>
      </c>
      <c r="DY193" s="4">
        <f>ROUND(SUMIF(AA24:AA191,"=34645224",T24:T191),0)</f>
        <v>0</v>
      </c>
      <c r="DZ193" s="4">
        <f>SUMIF(AA24:AA191,"=34645224",U24:U191)</f>
        <v>135.44</v>
      </c>
      <c r="EA193" s="4">
        <f>SUMIF(AA24:AA191,"=34645224",V24:V191)</f>
        <v>60.26</v>
      </c>
      <c r="EB193" s="4">
        <f>ROUND(SUMIF(AA24:AA191,"=34645224",W24:W191),0)</f>
        <v>0</v>
      </c>
      <c r="EC193" s="4">
        <f>ROUND(SUMIF(AA24:AA191,"=34645224",X24:X191),0)</f>
        <v>31477</v>
      </c>
      <c r="ED193" s="4">
        <f>ROUND(SUMIF(AA24:AA191,"=34645224",Y24:Y191),0)</f>
        <v>17002</v>
      </c>
      <c r="EE193" s="4"/>
      <c r="EF193" s="4"/>
      <c r="EG193" s="4">
        <f t="shared" ref="EG193:EU193" si="253">ROUND(FP193,0)</f>
        <v>0</v>
      </c>
      <c r="EH193" s="4">
        <f t="shared" si="253"/>
        <v>0</v>
      </c>
      <c r="EI193" s="4">
        <f t="shared" si="253"/>
        <v>0</v>
      </c>
      <c r="EJ193" s="4">
        <f t="shared" si="253"/>
        <v>391771</v>
      </c>
      <c r="EK193" s="4">
        <f t="shared" si="253"/>
        <v>380310</v>
      </c>
      <c r="EL193" s="4">
        <f t="shared" si="253"/>
        <v>9432</v>
      </c>
      <c r="EM193" s="4">
        <f t="shared" si="253"/>
        <v>2029</v>
      </c>
      <c r="EN193" s="4">
        <f t="shared" si="253"/>
        <v>240183</v>
      </c>
      <c r="EO193" s="4">
        <f t="shared" si="253"/>
        <v>240183</v>
      </c>
      <c r="EP193" s="4">
        <f t="shared" si="253"/>
        <v>0</v>
      </c>
      <c r="EQ193" s="4">
        <f t="shared" si="253"/>
        <v>240183</v>
      </c>
      <c r="ER193" s="4">
        <f t="shared" si="253"/>
        <v>0</v>
      </c>
      <c r="ES193" s="4">
        <f t="shared" si="253"/>
        <v>0</v>
      </c>
      <c r="ET193" s="4">
        <f t="shared" si="253"/>
        <v>0</v>
      </c>
      <c r="EU193" s="4">
        <f t="shared" si="253"/>
        <v>0</v>
      </c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>
        <f>ROUND(SUMIF(AA24:AA191,"=34645224",FQ24:FQ191),0)</f>
        <v>0</v>
      </c>
      <c r="FQ193" s="4">
        <f>ROUND(SUMIF(AA24:AA191,"=34645224",FR24:FR191),0)</f>
        <v>0</v>
      </c>
      <c r="FR193" s="4">
        <f>ROUND(SUMIF(AA24:AA191,"=34645224",GL24:GL191),0)</f>
        <v>0</v>
      </c>
      <c r="FS193" s="4">
        <f>ROUND(SUMIF(AA24:AA191,"=34645224",GM24:GM191),0)</f>
        <v>391771</v>
      </c>
      <c r="FT193" s="4">
        <f>ROUND(SUMIF(AA24:AA191,"=34645224",GN24:GN191),0)</f>
        <v>380310</v>
      </c>
      <c r="FU193" s="4">
        <f>ROUND(SUMIF(AA24:AA191,"=34645224",GO24:GO191),0)</f>
        <v>9432</v>
      </c>
      <c r="FV193" s="4">
        <f>ROUND(SUMIF(AA24:AA191,"=34645224",GP24:GP191),0)</f>
        <v>2029</v>
      </c>
      <c r="FW193" s="4">
        <f>DU193-FP193</f>
        <v>240183</v>
      </c>
      <c r="FX193" s="4">
        <f>DU193-FQ193</f>
        <v>240183</v>
      </c>
      <c r="FY193" s="4">
        <f>FP193-FR193</f>
        <v>0</v>
      </c>
      <c r="FZ193" s="4">
        <f>DU193-FP193-FQ193+FR193</f>
        <v>240183</v>
      </c>
      <c r="GA193" s="4">
        <f>FQ193-FR193</f>
        <v>0</v>
      </c>
      <c r="GB193" s="4">
        <f>ROUND(SUMIF(AA24:AA191,"=34645224",GX24:GX191),0)</f>
        <v>0</v>
      </c>
      <c r="GC193" s="4">
        <f>ROUND(SUMIF(AA24:AA191,"=34645224",GY24:GY191),0)</f>
        <v>0</v>
      </c>
      <c r="GD193" s="4">
        <f>ROUND(SUMIF(AA24:AA191,"=34645224",GZ24:GZ191),0)</f>
        <v>0</v>
      </c>
      <c r="GE193" s="4"/>
      <c r="GF193" s="4"/>
      <c r="GG193" s="4"/>
      <c r="GH193" s="4"/>
      <c r="GI193" s="4"/>
      <c r="GJ193" s="4"/>
      <c r="GK193" s="4"/>
      <c r="GL193" s="4"/>
      <c r="GM193" s="4"/>
      <c r="GN193" s="4"/>
      <c r="GO193" s="4"/>
      <c r="GP193" s="4"/>
      <c r="GQ193" s="4"/>
      <c r="GR193" s="4"/>
      <c r="GS193" s="4"/>
      <c r="GT193" s="4"/>
      <c r="GU193" s="4"/>
      <c r="GV193" s="4"/>
      <c r="GW193" s="4"/>
      <c r="GX193" s="4">
        <v>0</v>
      </c>
    </row>
    <row r="195" spans="1:206" x14ac:dyDescent="0.2">
      <c r="A195" s="5">
        <v>50</v>
      </c>
      <c r="B195" s="5">
        <v>0</v>
      </c>
      <c r="C195" s="5">
        <v>0</v>
      </c>
      <c r="D195" s="5">
        <v>1</v>
      </c>
      <c r="E195" s="5">
        <v>201</v>
      </c>
      <c r="F195" s="5">
        <f>ROUND(Source!O193,O195)</f>
        <v>39698</v>
      </c>
      <c r="G195" s="5" t="s">
        <v>318</v>
      </c>
      <c r="H195" s="5" t="s">
        <v>319</v>
      </c>
      <c r="I195" s="5"/>
      <c r="J195" s="5"/>
      <c r="K195" s="5">
        <v>201</v>
      </c>
      <c r="L195" s="5">
        <v>1</v>
      </c>
      <c r="M195" s="5">
        <v>3</v>
      </c>
      <c r="N195" s="5" t="s">
        <v>6</v>
      </c>
      <c r="O195" s="5">
        <v>0</v>
      </c>
      <c r="P195" s="5">
        <f>ROUND(Source!DG193,O195)</f>
        <v>343292</v>
      </c>
      <c r="Q195" s="5"/>
      <c r="R195" s="5"/>
      <c r="S195" s="5"/>
      <c r="T195" s="5"/>
      <c r="U195" s="5"/>
      <c r="V195" s="5"/>
      <c r="W195" s="5"/>
    </row>
    <row r="196" spans="1:206" x14ac:dyDescent="0.2">
      <c r="A196" s="5">
        <v>50</v>
      </c>
      <c r="B196" s="5">
        <v>0</v>
      </c>
      <c r="C196" s="5">
        <v>0</v>
      </c>
      <c r="D196" s="5">
        <v>1</v>
      </c>
      <c r="E196" s="5">
        <v>202</v>
      </c>
      <c r="F196" s="5">
        <f>ROUND(Source!P193,O196)</f>
        <v>32025</v>
      </c>
      <c r="G196" s="5" t="s">
        <v>320</v>
      </c>
      <c r="H196" s="5" t="s">
        <v>321</v>
      </c>
      <c r="I196" s="5"/>
      <c r="J196" s="5"/>
      <c r="K196" s="5">
        <v>202</v>
      </c>
      <c r="L196" s="5">
        <v>2</v>
      </c>
      <c r="M196" s="5">
        <v>3</v>
      </c>
      <c r="N196" s="5" t="s">
        <v>6</v>
      </c>
      <c r="O196" s="5">
        <v>0</v>
      </c>
      <c r="P196" s="5">
        <f>ROUND(Source!DH193,O196)</f>
        <v>240183</v>
      </c>
      <c r="Q196" s="5"/>
      <c r="R196" s="5"/>
      <c r="S196" s="5"/>
      <c r="T196" s="5"/>
      <c r="U196" s="5"/>
      <c r="V196" s="5"/>
      <c r="W196" s="5"/>
    </row>
    <row r="197" spans="1:206" x14ac:dyDescent="0.2">
      <c r="A197" s="5">
        <v>50</v>
      </c>
      <c r="B197" s="5">
        <v>0</v>
      </c>
      <c r="C197" s="5">
        <v>0</v>
      </c>
      <c r="D197" s="5">
        <v>1</v>
      </c>
      <c r="E197" s="5">
        <v>222</v>
      </c>
      <c r="F197" s="5">
        <f>ROUND(Source!AO193,O197)</f>
        <v>0</v>
      </c>
      <c r="G197" s="5" t="s">
        <v>322</v>
      </c>
      <c r="H197" s="5" t="s">
        <v>323</v>
      </c>
      <c r="I197" s="5"/>
      <c r="J197" s="5"/>
      <c r="K197" s="5">
        <v>222</v>
      </c>
      <c r="L197" s="5">
        <v>3</v>
      </c>
      <c r="M197" s="5">
        <v>3</v>
      </c>
      <c r="N197" s="5" t="s">
        <v>6</v>
      </c>
      <c r="O197" s="5">
        <v>0</v>
      </c>
      <c r="P197" s="5">
        <f>ROUND(Source!EG193,O197)</f>
        <v>0</v>
      </c>
      <c r="Q197" s="5"/>
      <c r="R197" s="5"/>
      <c r="S197" s="5"/>
      <c r="T197" s="5"/>
      <c r="U197" s="5"/>
      <c r="V197" s="5"/>
      <c r="W197" s="5"/>
    </row>
    <row r="198" spans="1:206" x14ac:dyDescent="0.2">
      <c r="A198" s="5">
        <v>50</v>
      </c>
      <c r="B198" s="5">
        <v>0</v>
      </c>
      <c r="C198" s="5">
        <v>0</v>
      </c>
      <c r="D198" s="5">
        <v>1</v>
      </c>
      <c r="E198" s="5">
        <v>225</v>
      </c>
      <c r="F198" s="5">
        <f>ROUND(Source!AV193,O198)</f>
        <v>32025</v>
      </c>
      <c r="G198" s="5" t="s">
        <v>324</v>
      </c>
      <c r="H198" s="5" t="s">
        <v>325</v>
      </c>
      <c r="I198" s="5"/>
      <c r="J198" s="5"/>
      <c r="K198" s="5">
        <v>225</v>
      </c>
      <c r="L198" s="5">
        <v>4</v>
      </c>
      <c r="M198" s="5">
        <v>3</v>
      </c>
      <c r="N198" s="5" t="s">
        <v>6</v>
      </c>
      <c r="O198" s="5">
        <v>0</v>
      </c>
      <c r="P198" s="5">
        <f>ROUND(Source!EN193,O198)</f>
        <v>240183</v>
      </c>
      <c r="Q198" s="5"/>
      <c r="R198" s="5"/>
      <c r="S198" s="5"/>
      <c r="T198" s="5"/>
      <c r="U198" s="5"/>
      <c r="V198" s="5"/>
      <c r="W198" s="5"/>
    </row>
    <row r="199" spans="1:206" x14ac:dyDescent="0.2">
      <c r="A199" s="5">
        <v>50</v>
      </c>
      <c r="B199" s="5">
        <v>0</v>
      </c>
      <c r="C199" s="5">
        <v>0</v>
      </c>
      <c r="D199" s="5">
        <v>1</v>
      </c>
      <c r="E199" s="5">
        <v>226</v>
      </c>
      <c r="F199" s="5">
        <f>ROUND(Source!AW193,O199)</f>
        <v>32025</v>
      </c>
      <c r="G199" s="5" t="s">
        <v>326</v>
      </c>
      <c r="H199" s="5" t="s">
        <v>327</v>
      </c>
      <c r="I199" s="5"/>
      <c r="J199" s="5"/>
      <c r="K199" s="5">
        <v>226</v>
      </c>
      <c r="L199" s="5">
        <v>5</v>
      </c>
      <c r="M199" s="5">
        <v>3</v>
      </c>
      <c r="N199" s="5" t="s">
        <v>6</v>
      </c>
      <c r="O199" s="5">
        <v>0</v>
      </c>
      <c r="P199" s="5">
        <f>ROUND(Source!EO193,O199)</f>
        <v>240183</v>
      </c>
      <c r="Q199" s="5"/>
      <c r="R199" s="5"/>
      <c r="S199" s="5"/>
      <c r="T199" s="5"/>
      <c r="U199" s="5"/>
      <c r="V199" s="5"/>
      <c r="W199" s="5"/>
    </row>
    <row r="200" spans="1:206" x14ac:dyDescent="0.2">
      <c r="A200" s="5">
        <v>50</v>
      </c>
      <c r="B200" s="5">
        <v>0</v>
      </c>
      <c r="C200" s="5">
        <v>0</v>
      </c>
      <c r="D200" s="5">
        <v>1</v>
      </c>
      <c r="E200" s="5">
        <v>227</v>
      </c>
      <c r="F200" s="5">
        <f>ROUND(Source!AX193,O200)</f>
        <v>0</v>
      </c>
      <c r="G200" s="5" t="s">
        <v>328</v>
      </c>
      <c r="H200" s="5" t="s">
        <v>329</v>
      </c>
      <c r="I200" s="5"/>
      <c r="J200" s="5"/>
      <c r="K200" s="5">
        <v>227</v>
      </c>
      <c r="L200" s="5">
        <v>6</v>
      </c>
      <c r="M200" s="5">
        <v>3</v>
      </c>
      <c r="N200" s="5" t="s">
        <v>6</v>
      </c>
      <c r="O200" s="5">
        <v>0</v>
      </c>
      <c r="P200" s="5">
        <f>ROUND(Source!EP193,O200)</f>
        <v>0</v>
      </c>
      <c r="Q200" s="5"/>
      <c r="R200" s="5"/>
      <c r="S200" s="5"/>
      <c r="T200" s="5"/>
      <c r="U200" s="5"/>
      <c r="V200" s="5"/>
      <c r="W200" s="5"/>
    </row>
    <row r="201" spans="1:206" x14ac:dyDescent="0.2">
      <c r="A201" s="5">
        <v>50</v>
      </c>
      <c r="B201" s="5">
        <v>0</v>
      </c>
      <c r="C201" s="5">
        <v>0</v>
      </c>
      <c r="D201" s="5">
        <v>1</v>
      </c>
      <c r="E201" s="5">
        <v>228</v>
      </c>
      <c r="F201" s="5">
        <f>ROUND(Source!AY193,O201)</f>
        <v>32025</v>
      </c>
      <c r="G201" s="5" t="s">
        <v>330</v>
      </c>
      <c r="H201" s="5" t="s">
        <v>331</v>
      </c>
      <c r="I201" s="5"/>
      <c r="J201" s="5"/>
      <c r="K201" s="5">
        <v>228</v>
      </c>
      <c r="L201" s="5">
        <v>7</v>
      </c>
      <c r="M201" s="5">
        <v>3</v>
      </c>
      <c r="N201" s="5" t="s">
        <v>6</v>
      </c>
      <c r="O201" s="5">
        <v>0</v>
      </c>
      <c r="P201" s="5">
        <f>ROUND(Source!EQ193,O201)</f>
        <v>240183</v>
      </c>
      <c r="Q201" s="5"/>
      <c r="R201" s="5"/>
      <c r="S201" s="5"/>
      <c r="T201" s="5"/>
      <c r="U201" s="5"/>
      <c r="V201" s="5"/>
      <c r="W201" s="5"/>
    </row>
    <row r="202" spans="1:206" x14ac:dyDescent="0.2">
      <c r="A202" s="5">
        <v>50</v>
      </c>
      <c r="B202" s="5">
        <v>0</v>
      </c>
      <c r="C202" s="5">
        <v>0</v>
      </c>
      <c r="D202" s="5">
        <v>1</v>
      </c>
      <c r="E202" s="5">
        <v>216</v>
      </c>
      <c r="F202" s="5">
        <f>ROUND(Source!AP193,O202)</f>
        <v>0</v>
      </c>
      <c r="G202" s="5" t="s">
        <v>332</v>
      </c>
      <c r="H202" s="5" t="s">
        <v>333</v>
      </c>
      <c r="I202" s="5"/>
      <c r="J202" s="5"/>
      <c r="K202" s="5">
        <v>216</v>
      </c>
      <c r="L202" s="5">
        <v>8</v>
      </c>
      <c r="M202" s="5">
        <v>3</v>
      </c>
      <c r="N202" s="5" t="s">
        <v>6</v>
      </c>
      <c r="O202" s="5">
        <v>0</v>
      </c>
      <c r="P202" s="5">
        <f>ROUND(Source!EH193,O202)</f>
        <v>0</v>
      </c>
      <c r="Q202" s="5"/>
      <c r="R202" s="5"/>
      <c r="S202" s="5"/>
      <c r="T202" s="5"/>
      <c r="U202" s="5"/>
      <c r="V202" s="5"/>
      <c r="W202" s="5"/>
    </row>
    <row r="203" spans="1:206" x14ac:dyDescent="0.2">
      <c r="A203" s="5">
        <v>50</v>
      </c>
      <c r="B203" s="5">
        <v>0</v>
      </c>
      <c r="C203" s="5">
        <v>0</v>
      </c>
      <c r="D203" s="5">
        <v>1</v>
      </c>
      <c r="E203" s="5">
        <v>223</v>
      </c>
      <c r="F203" s="5">
        <f>ROUND(Source!AQ193,O203)</f>
        <v>0</v>
      </c>
      <c r="G203" s="5" t="s">
        <v>334</v>
      </c>
      <c r="H203" s="5" t="s">
        <v>335</v>
      </c>
      <c r="I203" s="5"/>
      <c r="J203" s="5"/>
      <c r="K203" s="5">
        <v>223</v>
      </c>
      <c r="L203" s="5">
        <v>9</v>
      </c>
      <c r="M203" s="5">
        <v>3</v>
      </c>
      <c r="N203" s="5" t="s">
        <v>6</v>
      </c>
      <c r="O203" s="5">
        <v>0</v>
      </c>
      <c r="P203" s="5">
        <f>ROUND(Source!EI193,O203)</f>
        <v>0</v>
      </c>
      <c r="Q203" s="5"/>
      <c r="R203" s="5"/>
      <c r="S203" s="5"/>
      <c r="T203" s="5"/>
      <c r="U203" s="5"/>
      <c r="V203" s="5"/>
      <c r="W203" s="5"/>
    </row>
    <row r="204" spans="1:206" x14ac:dyDescent="0.2">
      <c r="A204" s="5">
        <v>50</v>
      </c>
      <c r="B204" s="5">
        <v>0</v>
      </c>
      <c r="C204" s="5">
        <v>0</v>
      </c>
      <c r="D204" s="5">
        <v>1</v>
      </c>
      <c r="E204" s="5">
        <v>229</v>
      </c>
      <c r="F204" s="5">
        <f>ROUND(Source!AZ193,O204)</f>
        <v>0</v>
      </c>
      <c r="G204" s="5" t="s">
        <v>336</v>
      </c>
      <c r="H204" s="5" t="s">
        <v>337</v>
      </c>
      <c r="I204" s="5"/>
      <c r="J204" s="5"/>
      <c r="K204" s="5">
        <v>229</v>
      </c>
      <c r="L204" s="5">
        <v>10</v>
      </c>
      <c r="M204" s="5">
        <v>3</v>
      </c>
      <c r="N204" s="5" t="s">
        <v>6</v>
      </c>
      <c r="O204" s="5">
        <v>0</v>
      </c>
      <c r="P204" s="5">
        <f>ROUND(Source!ER193,O204)</f>
        <v>0</v>
      </c>
      <c r="Q204" s="5"/>
      <c r="R204" s="5"/>
      <c r="S204" s="5"/>
      <c r="T204" s="5"/>
      <c r="U204" s="5"/>
      <c r="V204" s="5"/>
      <c r="W204" s="5"/>
    </row>
    <row r="205" spans="1:206" x14ac:dyDescent="0.2">
      <c r="A205" s="5">
        <v>50</v>
      </c>
      <c r="B205" s="5">
        <v>0</v>
      </c>
      <c r="C205" s="5">
        <v>0</v>
      </c>
      <c r="D205" s="5">
        <v>1</v>
      </c>
      <c r="E205" s="5">
        <v>203</v>
      </c>
      <c r="F205" s="5">
        <f>ROUND(Source!Q193,O205)</f>
        <v>6427</v>
      </c>
      <c r="G205" s="5" t="s">
        <v>338</v>
      </c>
      <c r="H205" s="5" t="s">
        <v>339</v>
      </c>
      <c r="I205" s="5"/>
      <c r="J205" s="5"/>
      <c r="K205" s="5">
        <v>203</v>
      </c>
      <c r="L205" s="5">
        <v>11</v>
      </c>
      <c r="M205" s="5">
        <v>3</v>
      </c>
      <c r="N205" s="5" t="s">
        <v>6</v>
      </c>
      <c r="O205" s="5">
        <v>0</v>
      </c>
      <c r="P205" s="5">
        <f>ROUND(Source!DI193,O205)</f>
        <v>80339</v>
      </c>
      <c r="Q205" s="5"/>
      <c r="R205" s="5"/>
      <c r="S205" s="5"/>
      <c r="T205" s="5"/>
      <c r="U205" s="5"/>
      <c r="V205" s="5"/>
      <c r="W205" s="5"/>
    </row>
    <row r="206" spans="1:206" x14ac:dyDescent="0.2">
      <c r="A206" s="5">
        <v>50</v>
      </c>
      <c r="B206" s="5">
        <v>0</v>
      </c>
      <c r="C206" s="5">
        <v>0</v>
      </c>
      <c r="D206" s="5">
        <v>1</v>
      </c>
      <c r="E206" s="5">
        <v>231</v>
      </c>
      <c r="F206" s="5">
        <f>ROUND(Source!BB193,O206)</f>
        <v>0</v>
      </c>
      <c r="G206" s="5" t="s">
        <v>340</v>
      </c>
      <c r="H206" s="5" t="s">
        <v>341</v>
      </c>
      <c r="I206" s="5"/>
      <c r="J206" s="5"/>
      <c r="K206" s="5">
        <v>231</v>
      </c>
      <c r="L206" s="5">
        <v>12</v>
      </c>
      <c r="M206" s="5">
        <v>3</v>
      </c>
      <c r="N206" s="5" t="s">
        <v>6</v>
      </c>
      <c r="O206" s="5">
        <v>0</v>
      </c>
      <c r="P206" s="5">
        <f>ROUND(Source!ET193,O206)</f>
        <v>0</v>
      </c>
      <c r="Q206" s="5"/>
      <c r="R206" s="5"/>
      <c r="S206" s="5"/>
      <c r="T206" s="5"/>
      <c r="U206" s="5"/>
      <c r="V206" s="5"/>
      <c r="W206" s="5"/>
    </row>
    <row r="207" spans="1:206" x14ac:dyDescent="0.2">
      <c r="A207" s="5">
        <v>50</v>
      </c>
      <c r="B207" s="5">
        <v>0</v>
      </c>
      <c r="C207" s="5">
        <v>0</v>
      </c>
      <c r="D207" s="5">
        <v>1</v>
      </c>
      <c r="E207" s="5">
        <v>204</v>
      </c>
      <c r="F207" s="5">
        <f>ROUND(Source!R193,O207)</f>
        <v>711</v>
      </c>
      <c r="G207" s="5" t="s">
        <v>342</v>
      </c>
      <c r="H207" s="5" t="s">
        <v>343</v>
      </c>
      <c r="I207" s="5"/>
      <c r="J207" s="5"/>
      <c r="K207" s="5">
        <v>204</v>
      </c>
      <c r="L207" s="5">
        <v>13</v>
      </c>
      <c r="M207" s="5">
        <v>3</v>
      </c>
      <c r="N207" s="5" t="s">
        <v>6</v>
      </c>
      <c r="O207" s="5">
        <v>0</v>
      </c>
      <c r="P207" s="5">
        <f>ROUND(Source!DJ193,O207)</f>
        <v>13012</v>
      </c>
      <c r="Q207" s="5"/>
      <c r="R207" s="5"/>
      <c r="S207" s="5"/>
      <c r="T207" s="5"/>
      <c r="U207" s="5"/>
      <c r="V207" s="5"/>
      <c r="W207" s="5"/>
    </row>
    <row r="208" spans="1:206" x14ac:dyDescent="0.2">
      <c r="A208" s="5">
        <v>50</v>
      </c>
      <c r="B208" s="5">
        <v>0</v>
      </c>
      <c r="C208" s="5">
        <v>0</v>
      </c>
      <c r="D208" s="5">
        <v>1</v>
      </c>
      <c r="E208" s="5">
        <v>205</v>
      </c>
      <c r="F208" s="5">
        <f>ROUND(Source!S193,O208)</f>
        <v>1246</v>
      </c>
      <c r="G208" s="5" t="s">
        <v>344</v>
      </c>
      <c r="H208" s="5" t="s">
        <v>345</v>
      </c>
      <c r="I208" s="5"/>
      <c r="J208" s="5"/>
      <c r="K208" s="5">
        <v>205</v>
      </c>
      <c r="L208" s="5">
        <v>14</v>
      </c>
      <c r="M208" s="5">
        <v>3</v>
      </c>
      <c r="N208" s="5" t="s">
        <v>6</v>
      </c>
      <c r="O208" s="5">
        <v>0</v>
      </c>
      <c r="P208" s="5">
        <f>ROUND(Source!DK193,O208)</f>
        <v>22770</v>
      </c>
      <c r="Q208" s="5"/>
      <c r="R208" s="5"/>
      <c r="S208" s="5"/>
      <c r="T208" s="5"/>
      <c r="U208" s="5"/>
      <c r="V208" s="5"/>
      <c r="W208" s="5"/>
    </row>
    <row r="209" spans="1:206" x14ac:dyDescent="0.2">
      <c r="A209" s="5">
        <v>50</v>
      </c>
      <c r="B209" s="5">
        <v>0</v>
      </c>
      <c r="C209" s="5">
        <v>0</v>
      </c>
      <c r="D209" s="5">
        <v>1</v>
      </c>
      <c r="E209" s="5">
        <v>232</v>
      </c>
      <c r="F209" s="5">
        <f>ROUND(Source!BC193,O209)</f>
        <v>0</v>
      </c>
      <c r="G209" s="5" t="s">
        <v>346</v>
      </c>
      <c r="H209" s="5" t="s">
        <v>347</v>
      </c>
      <c r="I209" s="5"/>
      <c r="J209" s="5"/>
      <c r="K209" s="5">
        <v>232</v>
      </c>
      <c r="L209" s="5">
        <v>15</v>
      </c>
      <c r="M209" s="5">
        <v>3</v>
      </c>
      <c r="N209" s="5" t="s">
        <v>6</v>
      </c>
      <c r="O209" s="5">
        <v>0</v>
      </c>
      <c r="P209" s="5">
        <f>ROUND(Source!EU193,O209)</f>
        <v>0</v>
      </c>
      <c r="Q209" s="5"/>
      <c r="R209" s="5"/>
      <c r="S209" s="5"/>
      <c r="T209" s="5"/>
      <c r="U209" s="5"/>
      <c r="V209" s="5"/>
      <c r="W209" s="5"/>
    </row>
    <row r="210" spans="1:206" x14ac:dyDescent="0.2">
      <c r="A210" s="5">
        <v>50</v>
      </c>
      <c r="B210" s="5">
        <v>0</v>
      </c>
      <c r="C210" s="5">
        <v>0</v>
      </c>
      <c r="D210" s="5">
        <v>1</v>
      </c>
      <c r="E210" s="5">
        <v>214</v>
      </c>
      <c r="F210" s="5">
        <f>ROUND(Source!AS193,O210)</f>
        <v>41510</v>
      </c>
      <c r="G210" s="5" t="s">
        <v>348</v>
      </c>
      <c r="H210" s="5" t="s">
        <v>349</v>
      </c>
      <c r="I210" s="5"/>
      <c r="J210" s="5"/>
      <c r="K210" s="5">
        <v>214</v>
      </c>
      <c r="L210" s="5">
        <v>16</v>
      </c>
      <c r="M210" s="5">
        <v>3</v>
      </c>
      <c r="N210" s="5" t="s">
        <v>6</v>
      </c>
      <c r="O210" s="5">
        <v>0</v>
      </c>
      <c r="P210" s="5">
        <f>ROUND(Source!EK193,O210)</f>
        <v>380310</v>
      </c>
      <c r="Q210" s="5"/>
      <c r="R210" s="5"/>
      <c r="S210" s="5"/>
      <c r="T210" s="5"/>
      <c r="U210" s="5"/>
      <c r="V210" s="5"/>
      <c r="W210" s="5"/>
    </row>
    <row r="211" spans="1:206" x14ac:dyDescent="0.2">
      <c r="A211" s="5">
        <v>50</v>
      </c>
      <c r="B211" s="5">
        <v>0</v>
      </c>
      <c r="C211" s="5">
        <v>0</v>
      </c>
      <c r="D211" s="5">
        <v>1</v>
      </c>
      <c r="E211" s="5">
        <v>215</v>
      </c>
      <c r="F211" s="5">
        <f>ROUND(Source!AT193,O211)</f>
        <v>1258</v>
      </c>
      <c r="G211" s="5" t="s">
        <v>350</v>
      </c>
      <c r="H211" s="5" t="s">
        <v>351</v>
      </c>
      <c r="I211" s="5"/>
      <c r="J211" s="5"/>
      <c r="K211" s="5">
        <v>215</v>
      </c>
      <c r="L211" s="5">
        <v>17</v>
      </c>
      <c r="M211" s="5">
        <v>3</v>
      </c>
      <c r="N211" s="5" t="s">
        <v>6</v>
      </c>
      <c r="O211" s="5">
        <v>0</v>
      </c>
      <c r="P211" s="5">
        <f>ROUND(Source!EL193,O211)</f>
        <v>9432</v>
      </c>
      <c r="Q211" s="5"/>
      <c r="R211" s="5"/>
      <c r="S211" s="5"/>
      <c r="T211" s="5"/>
      <c r="U211" s="5"/>
      <c r="V211" s="5"/>
      <c r="W211" s="5"/>
    </row>
    <row r="212" spans="1:206" x14ac:dyDescent="0.2">
      <c r="A212" s="5">
        <v>50</v>
      </c>
      <c r="B212" s="5">
        <v>0</v>
      </c>
      <c r="C212" s="5">
        <v>0</v>
      </c>
      <c r="D212" s="5">
        <v>1</v>
      </c>
      <c r="E212" s="5">
        <v>217</v>
      </c>
      <c r="F212" s="5">
        <f>ROUND(Source!AU193,O212)</f>
        <v>121</v>
      </c>
      <c r="G212" s="5" t="s">
        <v>352</v>
      </c>
      <c r="H212" s="5" t="s">
        <v>353</v>
      </c>
      <c r="I212" s="5"/>
      <c r="J212" s="5"/>
      <c r="K212" s="5">
        <v>217</v>
      </c>
      <c r="L212" s="5">
        <v>18</v>
      </c>
      <c r="M212" s="5">
        <v>3</v>
      </c>
      <c r="N212" s="5" t="s">
        <v>6</v>
      </c>
      <c r="O212" s="5">
        <v>0</v>
      </c>
      <c r="P212" s="5">
        <f>ROUND(Source!EM193,O212)</f>
        <v>2029</v>
      </c>
      <c r="Q212" s="5"/>
      <c r="R212" s="5"/>
      <c r="S212" s="5"/>
      <c r="T212" s="5"/>
      <c r="U212" s="5"/>
      <c r="V212" s="5"/>
      <c r="W212" s="5"/>
    </row>
    <row r="213" spans="1:206" x14ac:dyDescent="0.2">
      <c r="A213" s="5">
        <v>50</v>
      </c>
      <c r="B213" s="5">
        <v>0</v>
      </c>
      <c r="C213" s="5">
        <v>0</v>
      </c>
      <c r="D213" s="5">
        <v>1</v>
      </c>
      <c r="E213" s="5">
        <v>230</v>
      </c>
      <c r="F213" s="5">
        <f>ROUND(Source!BA193,O213)</f>
        <v>0</v>
      </c>
      <c r="G213" s="5" t="s">
        <v>354</v>
      </c>
      <c r="H213" s="5" t="s">
        <v>355</v>
      </c>
      <c r="I213" s="5"/>
      <c r="J213" s="5"/>
      <c r="K213" s="5">
        <v>230</v>
      </c>
      <c r="L213" s="5">
        <v>19</v>
      </c>
      <c r="M213" s="5">
        <v>3</v>
      </c>
      <c r="N213" s="5" t="s">
        <v>6</v>
      </c>
      <c r="O213" s="5">
        <v>0</v>
      </c>
      <c r="P213" s="5">
        <f>ROUND(Source!ES193,O213)</f>
        <v>0</v>
      </c>
      <c r="Q213" s="5"/>
      <c r="R213" s="5"/>
      <c r="S213" s="5"/>
      <c r="T213" s="5"/>
      <c r="U213" s="5"/>
      <c r="V213" s="5"/>
      <c r="W213" s="5"/>
    </row>
    <row r="214" spans="1:206" x14ac:dyDescent="0.2">
      <c r="A214" s="5">
        <v>50</v>
      </c>
      <c r="B214" s="5">
        <v>0</v>
      </c>
      <c r="C214" s="5">
        <v>0</v>
      </c>
      <c r="D214" s="5">
        <v>1</v>
      </c>
      <c r="E214" s="5">
        <v>206</v>
      </c>
      <c r="F214" s="5">
        <f>ROUND(Source!T193,O214)</f>
        <v>0</v>
      </c>
      <c r="G214" s="5" t="s">
        <v>356</v>
      </c>
      <c r="H214" s="5" t="s">
        <v>357</v>
      </c>
      <c r="I214" s="5"/>
      <c r="J214" s="5"/>
      <c r="K214" s="5">
        <v>206</v>
      </c>
      <c r="L214" s="5">
        <v>20</v>
      </c>
      <c r="M214" s="5">
        <v>3</v>
      </c>
      <c r="N214" s="5" t="s">
        <v>6</v>
      </c>
      <c r="O214" s="5">
        <v>0</v>
      </c>
      <c r="P214" s="5">
        <f>ROUND(Source!DL193,O214)</f>
        <v>0</v>
      </c>
      <c r="Q214" s="5"/>
      <c r="R214" s="5"/>
      <c r="S214" s="5"/>
      <c r="T214" s="5"/>
      <c r="U214" s="5"/>
      <c r="V214" s="5"/>
      <c r="W214" s="5"/>
    </row>
    <row r="215" spans="1:206" x14ac:dyDescent="0.2">
      <c r="A215" s="5">
        <v>50</v>
      </c>
      <c r="B215" s="5">
        <v>0</v>
      </c>
      <c r="C215" s="5">
        <v>0</v>
      </c>
      <c r="D215" s="5">
        <v>1</v>
      </c>
      <c r="E215" s="5">
        <v>207</v>
      </c>
      <c r="F215" s="5">
        <f>Source!U193</f>
        <v>135.44</v>
      </c>
      <c r="G215" s="5" t="s">
        <v>358</v>
      </c>
      <c r="H215" s="5" t="s">
        <v>359</v>
      </c>
      <c r="I215" s="5"/>
      <c r="J215" s="5"/>
      <c r="K215" s="5">
        <v>207</v>
      </c>
      <c r="L215" s="5">
        <v>21</v>
      </c>
      <c r="M215" s="5">
        <v>3</v>
      </c>
      <c r="N215" s="5" t="s">
        <v>6</v>
      </c>
      <c r="O215" s="5">
        <v>-1</v>
      </c>
      <c r="P215" s="5">
        <f>Source!DM193</f>
        <v>135.44</v>
      </c>
      <c r="Q215" s="5"/>
      <c r="R215" s="5"/>
      <c r="S215" s="5"/>
      <c r="T215" s="5"/>
      <c r="U215" s="5"/>
      <c r="V215" s="5"/>
      <c r="W215" s="5"/>
    </row>
    <row r="216" spans="1:206" x14ac:dyDescent="0.2">
      <c r="A216" s="5">
        <v>50</v>
      </c>
      <c r="B216" s="5">
        <v>0</v>
      </c>
      <c r="C216" s="5">
        <v>0</v>
      </c>
      <c r="D216" s="5">
        <v>1</v>
      </c>
      <c r="E216" s="5">
        <v>208</v>
      </c>
      <c r="F216" s="5">
        <f>Source!V193</f>
        <v>60.26</v>
      </c>
      <c r="G216" s="5" t="s">
        <v>360</v>
      </c>
      <c r="H216" s="5" t="s">
        <v>361</v>
      </c>
      <c r="I216" s="5"/>
      <c r="J216" s="5"/>
      <c r="K216" s="5">
        <v>208</v>
      </c>
      <c r="L216" s="5">
        <v>22</v>
      </c>
      <c r="M216" s="5">
        <v>3</v>
      </c>
      <c r="N216" s="5" t="s">
        <v>6</v>
      </c>
      <c r="O216" s="5">
        <v>-1</v>
      </c>
      <c r="P216" s="5">
        <f>Source!DN193</f>
        <v>60.26</v>
      </c>
      <c r="Q216" s="5"/>
      <c r="R216" s="5"/>
      <c r="S216" s="5"/>
      <c r="T216" s="5"/>
      <c r="U216" s="5"/>
      <c r="V216" s="5"/>
      <c r="W216" s="5"/>
    </row>
    <row r="217" spans="1:206" x14ac:dyDescent="0.2">
      <c r="A217" s="5">
        <v>50</v>
      </c>
      <c r="B217" s="5">
        <v>0</v>
      </c>
      <c r="C217" s="5">
        <v>0</v>
      </c>
      <c r="D217" s="5">
        <v>1</v>
      </c>
      <c r="E217" s="5">
        <v>209</v>
      </c>
      <c r="F217" s="5">
        <f>ROUND(Source!W193,O217)</f>
        <v>0</v>
      </c>
      <c r="G217" s="5" t="s">
        <v>362</v>
      </c>
      <c r="H217" s="5" t="s">
        <v>363</v>
      </c>
      <c r="I217" s="5"/>
      <c r="J217" s="5"/>
      <c r="K217" s="5">
        <v>209</v>
      </c>
      <c r="L217" s="5">
        <v>23</v>
      </c>
      <c r="M217" s="5">
        <v>3</v>
      </c>
      <c r="N217" s="5" t="s">
        <v>6</v>
      </c>
      <c r="O217" s="5">
        <v>0</v>
      </c>
      <c r="P217" s="5">
        <f>ROUND(Source!DO193,O217)</f>
        <v>0</v>
      </c>
      <c r="Q217" s="5"/>
      <c r="R217" s="5"/>
      <c r="S217" s="5"/>
      <c r="T217" s="5"/>
      <c r="U217" s="5"/>
      <c r="V217" s="5"/>
      <c r="W217" s="5"/>
    </row>
    <row r="218" spans="1:206" x14ac:dyDescent="0.2">
      <c r="A218" s="5">
        <v>50</v>
      </c>
      <c r="B218" s="5">
        <v>0</v>
      </c>
      <c r="C218" s="5">
        <v>0</v>
      </c>
      <c r="D218" s="5">
        <v>1</v>
      </c>
      <c r="E218" s="5">
        <v>210</v>
      </c>
      <c r="F218" s="5">
        <f>ROUND(Source!X193,O218)</f>
        <v>2030</v>
      </c>
      <c r="G218" s="5" t="s">
        <v>364</v>
      </c>
      <c r="H218" s="5" t="s">
        <v>365</v>
      </c>
      <c r="I218" s="5"/>
      <c r="J218" s="5"/>
      <c r="K218" s="5">
        <v>210</v>
      </c>
      <c r="L218" s="5">
        <v>24</v>
      </c>
      <c r="M218" s="5">
        <v>3</v>
      </c>
      <c r="N218" s="5" t="s">
        <v>6</v>
      </c>
      <c r="O218" s="5">
        <v>0</v>
      </c>
      <c r="P218" s="5">
        <f>ROUND(Source!DP193,O218)</f>
        <v>31477</v>
      </c>
      <c r="Q218" s="5"/>
      <c r="R218" s="5"/>
      <c r="S218" s="5"/>
      <c r="T218" s="5"/>
      <c r="U218" s="5"/>
      <c r="V218" s="5"/>
      <c r="W218" s="5"/>
    </row>
    <row r="219" spans="1:206" x14ac:dyDescent="0.2">
      <c r="A219" s="5">
        <v>50</v>
      </c>
      <c r="B219" s="5">
        <v>0</v>
      </c>
      <c r="C219" s="5">
        <v>0</v>
      </c>
      <c r="D219" s="5">
        <v>1</v>
      </c>
      <c r="E219" s="5">
        <v>211</v>
      </c>
      <c r="F219" s="5">
        <f>ROUND(Source!Y193,O219)</f>
        <v>1161</v>
      </c>
      <c r="G219" s="5" t="s">
        <v>366</v>
      </c>
      <c r="H219" s="5" t="s">
        <v>367</v>
      </c>
      <c r="I219" s="5"/>
      <c r="J219" s="5"/>
      <c r="K219" s="5">
        <v>211</v>
      </c>
      <c r="L219" s="5">
        <v>25</v>
      </c>
      <c r="M219" s="5">
        <v>3</v>
      </c>
      <c r="N219" s="5" t="s">
        <v>6</v>
      </c>
      <c r="O219" s="5">
        <v>0</v>
      </c>
      <c r="P219" s="5">
        <f>ROUND(Source!DQ193,O219)</f>
        <v>17002</v>
      </c>
      <c r="Q219" s="5"/>
      <c r="R219" s="5"/>
      <c r="S219" s="5"/>
      <c r="T219" s="5"/>
      <c r="U219" s="5"/>
      <c r="V219" s="5"/>
      <c r="W219" s="5"/>
    </row>
    <row r="220" spans="1:206" x14ac:dyDescent="0.2">
      <c r="A220" s="5">
        <v>50</v>
      </c>
      <c r="B220" s="5">
        <v>0</v>
      </c>
      <c r="C220" s="5">
        <v>0</v>
      </c>
      <c r="D220" s="5">
        <v>1</v>
      </c>
      <c r="E220" s="5">
        <v>224</v>
      </c>
      <c r="F220" s="5">
        <f>ROUND(Source!AR193,O220)</f>
        <v>42889</v>
      </c>
      <c r="G220" s="5" t="s">
        <v>368</v>
      </c>
      <c r="H220" s="5" t="s">
        <v>369</v>
      </c>
      <c r="I220" s="5"/>
      <c r="J220" s="5"/>
      <c r="K220" s="5">
        <v>224</v>
      </c>
      <c r="L220" s="5">
        <v>26</v>
      </c>
      <c r="M220" s="5">
        <v>3</v>
      </c>
      <c r="N220" s="5" t="s">
        <v>6</v>
      </c>
      <c r="O220" s="5">
        <v>0</v>
      </c>
      <c r="P220" s="5">
        <f>ROUND(Source!EJ193,O220)</f>
        <v>391771</v>
      </c>
      <c r="Q220" s="5"/>
      <c r="R220" s="5"/>
      <c r="S220" s="5"/>
      <c r="T220" s="5"/>
      <c r="U220" s="5"/>
      <c r="V220" s="5"/>
      <c r="W220" s="5"/>
    </row>
    <row r="222" spans="1:206" x14ac:dyDescent="0.2">
      <c r="A222" s="3">
        <v>51</v>
      </c>
      <c r="B222" s="3">
        <f>B12</f>
        <v>285</v>
      </c>
      <c r="C222" s="3">
        <f>A12</f>
        <v>1</v>
      </c>
      <c r="D222" s="3">
        <f>ROW(A12)</f>
        <v>12</v>
      </c>
      <c r="E222" s="3"/>
      <c r="F222" s="3" t="str">
        <f>IF(F12&lt;&gt;"",F12,"")</f>
        <v>Новый объект</v>
      </c>
      <c r="G222" s="3" t="str">
        <f>IF(G12&lt;&gt;"",G12,"")</f>
        <v>ВЛ 0,4 кВ СИП 2 3х50+54,6 НО</v>
      </c>
      <c r="H222" s="3">
        <v>0</v>
      </c>
      <c r="I222" s="3"/>
      <c r="J222" s="3"/>
      <c r="K222" s="3"/>
      <c r="L222" s="3"/>
      <c r="M222" s="3"/>
      <c r="N222" s="3"/>
      <c r="O222" s="3">
        <f t="shared" ref="O222:T222" si="254">ROUND(O193,0)</f>
        <v>39698</v>
      </c>
      <c r="P222" s="3">
        <f t="shared" si="254"/>
        <v>32025</v>
      </c>
      <c r="Q222" s="3">
        <f t="shared" si="254"/>
        <v>6427</v>
      </c>
      <c r="R222" s="3">
        <f t="shared" si="254"/>
        <v>711</v>
      </c>
      <c r="S222" s="3">
        <f t="shared" si="254"/>
        <v>1246</v>
      </c>
      <c r="T222" s="3">
        <f t="shared" si="254"/>
        <v>0</v>
      </c>
      <c r="U222" s="3">
        <f>U193</f>
        <v>135.44</v>
      </c>
      <c r="V222" s="3">
        <f>V193</f>
        <v>60.26</v>
      </c>
      <c r="W222" s="3">
        <f>ROUND(W193,0)</f>
        <v>0</v>
      </c>
      <c r="X222" s="3">
        <f>ROUND(X193,0)</f>
        <v>2030</v>
      </c>
      <c r="Y222" s="3">
        <f>ROUND(Y193,0)</f>
        <v>1161</v>
      </c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>
        <f t="shared" ref="AO222:BC222" si="255">ROUND(AO193,0)</f>
        <v>0</v>
      </c>
      <c r="AP222" s="3">
        <f t="shared" si="255"/>
        <v>0</v>
      </c>
      <c r="AQ222" s="3">
        <f t="shared" si="255"/>
        <v>0</v>
      </c>
      <c r="AR222" s="3">
        <f t="shared" si="255"/>
        <v>42889</v>
      </c>
      <c r="AS222" s="3">
        <f t="shared" si="255"/>
        <v>41510</v>
      </c>
      <c r="AT222" s="3">
        <f t="shared" si="255"/>
        <v>1258</v>
      </c>
      <c r="AU222" s="3">
        <f t="shared" si="255"/>
        <v>121</v>
      </c>
      <c r="AV222" s="3">
        <f t="shared" si="255"/>
        <v>32025</v>
      </c>
      <c r="AW222" s="3">
        <f t="shared" si="255"/>
        <v>32025</v>
      </c>
      <c r="AX222" s="3">
        <f t="shared" si="255"/>
        <v>0</v>
      </c>
      <c r="AY222" s="3">
        <f t="shared" si="255"/>
        <v>32025</v>
      </c>
      <c r="AZ222" s="3">
        <f t="shared" si="255"/>
        <v>0</v>
      </c>
      <c r="BA222" s="3">
        <f t="shared" si="255"/>
        <v>0</v>
      </c>
      <c r="BB222" s="3">
        <f t="shared" si="255"/>
        <v>0</v>
      </c>
      <c r="BC222" s="3">
        <f t="shared" si="255"/>
        <v>0</v>
      </c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4">
        <f t="shared" ref="DG222:DL222" si="256">ROUND(DG193,0)</f>
        <v>343292</v>
      </c>
      <c r="DH222" s="4">
        <f t="shared" si="256"/>
        <v>240183</v>
      </c>
      <c r="DI222" s="4">
        <f t="shared" si="256"/>
        <v>80339</v>
      </c>
      <c r="DJ222" s="4">
        <f t="shared" si="256"/>
        <v>13012</v>
      </c>
      <c r="DK222" s="4">
        <f t="shared" si="256"/>
        <v>22770</v>
      </c>
      <c r="DL222" s="4">
        <f t="shared" si="256"/>
        <v>0</v>
      </c>
      <c r="DM222" s="4">
        <f>DM193</f>
        <v>135.44</v>
      </c>
      <c r="DN222" s="4">
        <f>DN193</f>
        <v>60.26</v>
      </c>
      <c r="DO222" s="4">
        <f>ROUND(DO193,0)</f>
        <v>0</v>
      </c>
      <c r="DP222" s="4">
        <f>ROUND(DP193,0)</f>
        <v>31477</v>
      </c>
      <c r="DQ222" s="4">
        <f>ROUND(DQ193,0)</f>
        <v>17002</v>
      </c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>
        <f t="shared" ref="EG222:EU222" si="257">ROUND(EG193,0)</f>
        <v>0</v>
      </c>
      <c r="EH222" s="4">
        <f t="shared" si="257"/>
        <v>0</v>
      </c>
      <c r="EI222" s="4">
        <f t="shared" si="257"/>
        <v>0</v>
      </c>
      <c r="EJ222" s="4">
        <f t="shared" si="257"/>
        <v>391771</v>
      </c>
      <c r="EK222" s="4">
        <f t="shared" si="257"/>
        <v>380310</v>
      </c>
      <c r="EL222" s="4">
        <f t="shared" si="257"/>
        <v>9432</v>
      </c>
      <c r="EM222" s="4">
        <f t="shared" si="257"/>
        <v>2029</v>
      </c>
      <c r="EN222" s="4">
        <f t="shared" si="257"/>
        <v>240183</v>
      </c>
      <c r="EO222" s="4">
        <f t="shared" si="257"/>
        <v>240183</v>
      </c>
      <c r="EP222" s="4">
        <f t="shared" si="257"/>
        <v>0</v>
      </c>
      <c r="EQ222" s="4">
        <f t="shared" si="257"/>
        <v>240183</v>
      </c>
      <c r="ER222" s="4">
        <f t="shared" si="257"/>
        <v>0</v>
      </c>
      <c r="ES222" s="4">
        <f t="shared" si="257"/>
        <v>0</v>
      </c>
      <c r="ET222" s="4">
        <f t="shared" si="257"/>
        <v>0</v>
      </c>
      <c r="EU222" s="4">
        <f t="shared" si="257"/>
        <v>0</v>
      </c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  <c r="GJ222" s="4"/>
      <c r="GK222" s="4"/>
      <c r="GL222" s="4"/>
      <c r="GM222" s="4"/>
      <c r="GN222" s="4"/>
      <c r="GO222" s="4"/>
      <c r="GP222" s="4"/>
      <c r="GQ222" s="4"/>
      <c r="GR222" s="4"/>
      <c r="GS222" s="4"/>
      <c r="GT222" s="4"/>
      <c r="GU222" s="4"/>
      <c r="GV222" s="4"/>
      <c r="GW222" s="4"/>
      <c r="GX222" s="4">
        <v>0</v>
      </c>
    </row>
    <row r="224" spans="1:206" x14ac:dyDescent="0.2">
      <c r="A224" s="5">
        <v>50</v>
      </c>
      <c r="B224" s="5">
        <v>0</v>
      </c>
      <c r="C224" s="5">
        <v>0</v>
      </c>
      <c r="D224" s="5">
        <v>1</v>
      </c>
      <c r="E224" s="5">
        <v>201</v>
      </c>
      <c r="F224" s="5">
        <f>ROUND(Source!O222,O224)</f>
        <v>39698</v>
      </c>
      <c r="G224" s="5" t="s">
        <v>318</v>
      </c>
      <c r="H224" s="5" t="s">
        <v>319</v>
      </c>
      <c r="I224" s="5"/>
      <c r="J224" s="5"/>
      <c r="K224" s="5">
        <v>201</v>
      </c>
      <c r="L224" s="5">
        <v>1</v>
      </c>
      <c r="M224" s="5">
        <v>3</v>
      </c>
      <c r="N224" s="5" t="s">
        <v>6</v>
      </c>
      <c r="O224" s="5">
        <v>0</v>
      </c>
      <c r="P224" s="5">
        <f>ROUND(Source!DG222,O224)</f>
        <v>343292</v>
      </c>
      <c r="Q224" s="5"/>
      <c r="R224" s="5"/>
      <c r="S224" s="5"/>
      <c r="T224" s="5"/>
      <c r="U224" s="5"/>
      <c r="V224" s="5"/>
      <c r="W224" s="5"/>
    </row>
    <row r="225" spans="1:23" x14ac:dyDescent="0.2">
      <c r="A225" s="5">
        <v>50</v>
      </c>
      <c r="B225" s="5">
        <v>0</v>
      </c>
      <c r="C225" s="5">
        <v>0</v>
      </c>
      <c r="D225" s="5">
        <v>1</v>
      </c>
      <c r="E225" s="5">
        <v>202</v>
      </c>
      <c r="F225" s="5">
        <f>ROUND(Source!P222,O225)</f>
        <v>32025</v>
      </c>
      <c r="G225" s="5" t="s">
        <v>320</v>
      </c>
      <c r="H225" s="5" t="s">
        <v>321</v>
      </c>
      <c r="I225" s="5"/>
      <c r="J225" s="5"/>
      <c r="K225" s="5">
        <v>202</v>
      </c>
      <c r="L225" s="5">
        <v>2</v>
      </c>
      <c r="M225" s="5">
        <v>3</v>
      </c>
      <c r="N225" s="5" t="s">
        <v>6</v>
      </c>
      <c r="O225" s="5">
        <v>0</v>
      </c>
      <c r="P225" s="5">
        <f>ROUND(Source!DH222,O225)</f>
        <v>240183</v>
      </c>
      <c r="Q225" s="5"/>
      <c r="R225" s="5"/>
      <c r="S225" s="5"/>
      <c r="T225" s="5"/>
      <c r="U225" s="5"/>
      <c r="V225" s="5"/>
      <c r="W225" s="5"/>
    </row>
    <row r="226" spans="1:23" x14ac:dyDescent="0.2">
      <c r="A226" s="5">
        <v>50</v>
      </c>
      <c r="B226" s="5">
        <v>0</v>
      </c>
      <c r="C226" s="5">
        <v>0</v>
      </c>
      <c r="D226" s="5">
        <v>1</v>
      </c>
      <c r="E226" s="5">
        <v>222</v>
      </c>
      <c r="F226" s="5">
        <f>ROUND(Source!AO222,O226)</f>
        <v>0</v>
      </c>
      <c r="G226" s="5" t="s">
        <v>322</v>
      </c>
      <c r="H226" s="5" t="s">
        <v>323</v>
      </c>
      <c r="I226" s="5"/>
      <c r="J226" s="5"/>
      <c r="K226" s="5">
        <v>222</v>
      </c>
      <c r="L226" s="5">
        <v>3</v>
      </c>
      <c r="M226" s="5">
        <v>3</v>
      </c>
      <c r="N226" s="5" t="s">
        <v>6</v>
      </c>
      <c r="O226" s="5">
        <v>0</v>
      </c>
      <c r="P226" s="5">
        <f>ROUND(Source!EG222,O226)</f>
        <v>0</v>
      </c>
      <c r="Q226" s="5"/>
      <c r="R226" s="5"/>
      <c r="S226" s="5"/>
      <c r="T226" s="5"/>
      <c r="U226" s="5"/>
      <c r="V226" s="5"/>
      <c r="W226" s="5"/>
    </row>
    <row r="227" spans="1:23" x14ac:dyDescent="0.2">
      <c r="A227" s="5">
        <v>50</v>
      </c>
      <c r="B227" s="5">
        <v>0</v>
      </c>
      <c r="C227" s="5">
        <v>0</v>
      </c>
      <c r="D227" s="5">
        <v>1</v>
      </c>
      <c r="E227" s="5">
        <v>225</v>
      </c>
      <c r="F227" s="5">
        <f>ROUND(Source!AV222,O227)</f>
        <v>32025</v>
      </c>
      <c r="G227" s="5" t="s">
        <v>324</v>
      </c>
      <c r="H227" s="5" t="s">
        <v>325</v>
      </c>
      <c r="I227" s="5"/>
      <c r="J227" s="5"/>
      <c r="K227" s="5">
        <v>225</v>
      </c>
      <c r="L227" s="5">
        <v>4</v>
      </c>
      <c r="M227" s="5">
        <v>3</v>
      </c>
      <c r="N227" s="5" t="s">
        <v>6</v>
      </c>
      <c r="O227" s="5">
        <v>0</v>
      </c>
      <c r="P227" s="5">
        <f>ROUND(Source!EN222,O227)</f>
        <v>240183</v>
      </c>
      <c r="Q227" s="5"/>
      <c r="R227" s="5"/>
      <c r="S227" s="5"/>
      <c r="T227" s="5"/>
      <c r="U227" s="5"/>
      <c r="V227" s="5"/>
      <c r="W227" s="5"/>
    </row>
    <row r="228" spans="1:23" x14ac:dyDescent="0.2">
      <c r="A228" s="5">
        <v>50</v>
      </c>
      <c r="B228" s="5">
        <v>0</v>
      </c>
      <c r="C228" s="5">
        <v>0</v>
      </c>
      <c r="D228" s="5">
        <v>1</v>
      </c>
      <c r="E228" s="5">
        <v>226</v>
      </c>
      <c r="F228" s="5">
        <f>ROUND(Source!AW222,O228)</f>
        <v>32025</v>
      </c>
      <c r="G228" s="5" t="s">
        <v>326</v>
      </c>
      <c r="H228" s="5" t="s">
        <v>327</v>
      </c>
      <c r="I228" s="5"/>
      <c r="J228" s="5"/>
      <c r="K228" s="5">
        <v>226</v>
      </c>
      <c r="L228" s="5">
        <v>5</v>
      </c>
      <c r="M228" s="5">
        <v>3</v>
      </c>
      <c r="N228" s="5" t="s">
        <v>6</v>
      </c>
      <c r="O228" s="5">
        <v>0</v>
      </c>
      <c r="P228" s="5">
        <f>ROUND(Source!EO222,O228)</f>
        <v>240183</v>
      </c>
      <c r="Q228" s="5"/>
      <c r="R228" s="5"/>
      <c r="S228" s="5"/>
      <c r="T228" s="5"/>
      <c r="U228" s="5"/>
      <c r="V228" s="5"/>
      <c r="W228" s="5"/>
    </row>
    <row r="229" spans="1:23" x14ac:dyDescent="0.2">
      <c r="A229" s="5">
        <v>50</v>
      </c>
      <c r="B229" s="5">
        <v>0</v>
      </c>
      <c r="C229" s="5">
        <v>0</v>
      </c>
      <c r="D229" s="5">
        <v>1</v>
      </c>
      <c r="E229" s="5">
        <v>227</v>
      </c>
      <c r="F229" s="5">
        <f>ROUND(Source!AX222,O229)</f>
        <v>0</v>
      </c>
      <c r="G229" s="5" t="s">
        <v>328</v>
      </c>
      <c r="H229" s="5" t="s">
        <v>329</v>
      </c>
      <c r="I229" s="5"/>
      <c r="J229" s="5"/>
      <c r="K229" s="5">
        <v>227</v>
      </c>
      <c r="L229" s="5">
        <v>6</v>
      </c>
      <c r="M229" s="5">
        <v>3</v>
      </c>
      <c r="N229" s="5" t="s">
        <v>6</v>
      </c>
      <c r="O229" s="5">
        <v>0</v>
      </c>
      <c r="P229" s="5">
        <f>ROUND(Source!EP222,O229)</f>
        <v>0</v>
      </c>
      <c r="Q229" s="5"/>
      <c r="R229" s="5"/>
      <c r="S229" s="5"/>
      <c r="T229" s="5"/>
      <c r="U229" s="5"/>
      <c r="V229" s="5"/>
      <c r="W229" s="5"/>
    </row>
    <row r="230" spans="1:23" x14ac:dyDescent="0.2">
      <c r="A230" s="5">
        <v>50</v>
      </c>
      <c r="B230" s="5">
        <v>0</v>
      </c>
      <c r="C230" s="5">
        <v>0</v>
      </c>
      <c r="D230" s="5">
        <v>1</v>
      </c>
      <c r="E230" s="5">
        <v>228</v>
      </c>
      <c r="F230" s="5">
        <f>ROUND(Source!AY222,O230)</f>
        <v>32025</v>
      </c>
      <c r="G230" s="5" t="s">
        <v>330</v>
      </c>
      <c r="H230" s="5" t="s">
        <v>331</v>
      </c>
      <c r="I230" s="5"/>
      <c r="J230" s="5"/>
      <c r="K230" s="5">
        <v>228</v>
      </c>
      <c r="L230" s="5">
        <v>7</v>
      </c>
      <c r="M230" s="5">
        <v>3</v>
      </c>
      <c r="N230" s="5" t="s">
        <v>6</v>
      </c>
      <c r="O230" s="5">
        <v>0</v>
      </c>
      <c r="P230" s="5">
        <f>ROUND(Source!EQ222,O230)</f>
        <v>240183</v>
      </c>
      <c r="Q230" s="5"/>
      <c r="R230" s="5"/>
      <c r="S230" s="5"/>
      <c r="T230" s="5"/>
      <c r="U230" s="5"/>
      <c r="V230" s="5"/>
      <c r="W230" s="5"/>
    </row>
    <row r="231" spans="1:23" x14ac:dyDescent="0.2">
      <c r="A231" s="5">
        <v>50</v>
      </c>
      <c r="B231" s="5">
        <v>0</v>
      </c>
      <c r="C231" s="5">
        <v>0</v>
      </c>
      <c r="D231" s="5">
        <v>1</v>
      </c>
      <c r="E231" s="5">
        <v>216</v>
      </c>
      <c r="F231" s="5">
        <f>ROUND(Source!AP222,O231)</f>
        <v>0</v>
      </c>
      <c r="G231" s="5" t="s">
        <v>332</v>
      </c>
      <c r="H231" s="5" t="s">
        <v>333</v>
      </c>
      <c r="I231" s="5"/>
      <c r="J231" s="5"/>
      <c r="K231" s="5">
        <v>216</v>
      </c>
      <c r="L231" s="5">
        <v>8</v>
      </c>
      <c r="M231" s="5">
        <v>3</v>
      </c>
      <c r="N231" s="5" t="s">
        <v>6</v>
      </c>
      <c r="O231" s="5">
        <v>0</v>
      </c>
      <c r="P231" s="5">
        <f>ROUND(Source!EH222,O231)</f>
        <v>0</v>
      </c>
      <c r="Q231" s="5"/>
      <c r="R231" s="5"/>
      <c r="S231" s="5"/>
      <c r="T231" s="5"/>
      <c r="U231" s="5"/>
      <c r="V231" s="5"/>
      <c r="W231" s="5"/>
    </row>
    <row r="232" spans="1:23" x14ac:dyDescent="0.2">
      <c r="A232" s="5">
        <v>50</v>
      </c>
      <c r="B232" s="5">
        <v>0</v>
      </c>
      <c r="C232" s="5">
        <v>0</v>
      </c>
      <c r="D232" s="5">
        <v>1</v>
      </c>
      <c r="E232" s="5">
        <v>223</v>
      </c>
      <c r="F232" s="5">
        <f>ROUND(Source!AQ222,O232)</f>
        <v>0</v>
      </c>
      <c r="G232" s="5" t="s">
        <v>334</v>
      </c>
      <c r="H232" s="5" t="s">
        <v>335</v>
      </c>
      <c r="I232" s="5"/>
      <c r="J232" s="5"/>
      <c r="K232" s="5">
        <v>223</v>
      </c>
      <c r="L232" s="5">
        <v>9</v>
      </c>
      <c r="M232" s="5">
        <v>3</v>
      </c>
      <c r="N232" s="5" t="s">
        <v>6</v>
      </c>
      <c r="O232" s="5">
        <v>0</v>
      </c>
      <c r="P232" s="5">
        <f>ROUND(Source!EI222,O232)</f>
        <v>0</v>
      </c>
      <c r="Q232" s="5"/>
      <c r="R232" s="5"/>
      <c r="S232" s="5"/>
      <c r="T232" s="5"/>
      <c r="U232" s="5"/>
      <c r="V232" s="5"/>
      <c r="W232" s="5"/>
    </row>
    <row r="233" spans="1:23" x14ac:dyDescent="0.2">
      <c r="A233" s="5">
        <v>50</v>
      </c>
      <c r="B233" s="5">
        <v>0</v>
      </c>
      <c r="C233" s="5">
        <v>0</v>
      </c>
      <c r="D233" s="5">
        <v>1</v>
      </c>
      <c r="E233" s="5">
        <v>229</v>
      </c>
      <c r="F233" s="5">
        <f>ROUND(Source!AZ222,O233)</f>
        <v>0</v>
      </c>
      <c r="G233" s="5" t="s">
        <v>336</v>
      </c>
      <c r="H233" s="5" t="s">
        <v>337</v>
      </c>
      <c r="I233" s="5"/>
      <c r="J233" s="5"/>
      <c r="K233" s="5">
        <v>229</v>
      </c>
      <c r="L233" s="5">
        <v>10</v>
      </c>
      <c r="M233" s="5">
        <v>3</v>
      </c>
      <c r="N233" s="5" t="s">
        <v>6</v>
      </c>
      <c r="O233" s="5">
        <v>0</v>
      </c>
      <c r="P233" s="5">
        <f>ROUND(Source!ER222,O233)</f>
        <v>0</v>
      </c>
      <c r="Q233" s="5"/>
      <c r="R233" s="5"/>
      <c r="S233" s="5"/>
      <c r="T233" s="5"/>
      <c r="U233" s="5"/>
      <c r="V233" s="5"/>
      <c r="W233" s="5"/>
    </row>
    <row r="234" spans="1:23" x14ac:dyDescent="0.2">
      <c r="A234" s="5">
        <v>50</v>
      </c>
      <c r="B234" s="5">
        <v>0</v>
      </c>
      <c r="C234" s="5">
        <v>0</v>
      </c>
      <c r="D234" s="5">
        <v>1</v>
      </c>
      <c r="E234" s="5">
        <v>203</v>
      </c>
      <c r="F234" s="5">
        <f>ROUND(Source!Q222,O234)</f>
        <v>6427</v>
      </c>
      <c r="G234" s="5" t="s">
        <v>338</v>
      </c>
      <c r="H234" s="5" t="s">
        <v>339</v>
      </c>
      <c r="I234" s="5"/>
      <c r="J234" s="5"/>
      <c r="K234" s="5">
        <v>203</v>
      </c>
      <c r="L234" s="5">
        <v>11</v>
      </c>
      <c r="M234" s="5">
        <v>3</v>
      </c>
      <c r="N234" s="5" t="s">
        <v>6</v>
      </c>
      <c r="O234" s="5">
        <v>0</v>
      </c>
      <c r="P234" s="5">
        <f>ROUND(Source!DI222,O234)</f>
        <v>80339</v>
      </c>
      <c r="Q234" s="5"/>
      <c r="R234" s="5"/>
      <c r="S234" s="5"/>
      <c r="T234" s="5"/>
      <c r="U234" s="5"/>
      <c r="V234" s="5"/>
      <c r="W234" s="5"/>
    </row>
    <row r="235" spans="1:23" x14ac:dyDescent="0.2">
      <c r="A235" s="5">
        <v>50</v>
      </c>
      <c r="B235" s="5">
        <v>0</v>
      </c>
      <c r="C235" s="5">
        <v>0</v>
      </c>
      <c r="D235" s="5">
        <v>1</v>
      </c>
      <c r="E235" s="5">
        <v>231</v>
      </c>
      <c r="F235" s="5">
        <f>ROUND(Source!BB222,O235)</f>
        <v>0</v>
      </c>
      <c r="G235" s="5" t="s">
        <v>340</v>
      </c>
      <c r="H235" s="5" t="s">
        <v>341</v>
      </c>
      <c r="I235" s="5"/>
      <c r="J235" s="5"/>
      <c r="K235" s="5">
        <v>231</v>
      </c>
      <c r="L235" s="5">
        <v>12</v>
      </c>
      <c r="M235" s="5">
        <v>3</v>
      </c>
      <c r="N235" s="5" t="s">
        <v>6</v>
      </c>
      <c r="O235" s="5">
        <v>0</v>
      </c>
      <c r="P235" s="5">
        <f>ROUND(Source!ET222,O235)</f>
        <v>0</v>
      </c>
      <c r="Q235" s="5"/>
      <c r="R235" s="5"/>
      <c r="S235" s="5"/>
      <c r="T235" s="5"/>
      <c r="U235" s="5"/>
      <c r="V235" s="5"/>
      <c r="W235" s="5"/>
    </row>
    <row r="236" spans="1:23" x14ac:dyDescent="0.2">
      <c r="A236" s="5">
        <v>50</v>
      </c>
      <c r="B236" s="5">
        <v>0</v>
      </c>
      <c r="C236" s="5">
        <v>0</v>
      </c>
      <c r="D236" s="5">
        <v>1</v>
      </c>
      <c r="E236" s="5">
        <v>204</v>
      </c>
      <c r="F236" s="5">
        <f>ROUND(Source!R222,O236)</f>
        <v>711</v>
      </c>
      <c r="G236" s="5" t="s">
        <v>342</v>
      </c>
      <c r="H236" s="5" t="s">
        <v>343</v>
      </c>
      <c r="I236" s="5"/>
      <c r="J236" s="5"/>
      <c r="K236" s="5">
        <v>204</v>
      </c>
      <c r="L236" s="5">
        <v>13</v>
      </c>
      <c r="M236" s="5">
        <v>3</v>
      </c>
      <c r="N236" s="5" t="s">
        <v>6</v>
      </c>
      <c r="O236" s="5">
        <v>0</v>
      </c>
      <c r="P236" s="5">
        <f>ROUND(Source!DJ222,O236)</f>
        <v>13012</v>
      </c>
      <c r="Q236" s="5"/>
      <c r="R236" s="5"/>
      <c r="S236" s="5"/>
      <c r="T236" s="5"/>
      <c r="U236" s="5"/>
      <c r="V236" s="5"/>
      <c r="W236" s="5"/>
    </row>
    <row r="237" spans="1:23" x14ac:dyDescent="0.2">
      <c r="A237" s="5">
        <v>50</v>
      </c>
      <c r="B237" s="5">
        <v>0</v>
      </c>
      <c r="C237" s="5">
        <v>0</v>
      </c>
      <c r="D237" s="5">
        <v>1</v>
      </c>
      <c r="E237" s="5">
        <v>205</v>
      </c>
      <c r="F237" s="5">
        <f>ROUND(Source!S222,O237)</f>
        <v>1246</v>
      </c>
      <c r="G237" s="5" t="s">
        <v>344</v>
      </c>
      <c r="H237" s="5" t="s">
        <v>345</v>
      </c>
      <c r="I237" s="5"/>
      <c r="J237" s="5"/>
      <c r="K237" s="5">
        <v>205</v>
      </c>
      <c r="L237" s="5">
        <v>14</v>
      </c>
      <c r="M237" s="5">
        <v>3</v>
      </c>
      <c r="N237" s="5" t="s">
        <v>6</v>
      </c>
      <c r="O237" s="5">
        <v>0</v>
      </c>
      <c r="P237" s="5">
        <f>ROUND(Source!DK222,O237)</f>
        <v>22770</v>
      </c>
      <c r="Q237" s="5"/>
      <c r="R237" s="5"/>
      <c r="S237" s="5"/>
      <c r="T237" s="5"/>
      <c r="U237" s="5"/>
      <c r="V237" s="5"/>
      <c r="W237" s="5"/>
    </row>
    <row r="238" spans="1:23" x14ac:dyDescent="0.2">
      <c r="A238" s="5">
        <v>50</v>
      </c>
      <c r="B238" s="5">
        <v>0</v>
      </c>
      <c r="C238" s="5">
        <v>0</v>
      </c>
      <c r="D238" s="5">
        <v>1</v>
      </c>
      <c r="E238" s="5">
        <v>232</v>
      </c>
      <c r="F238" s="5">
        <f>ROUND(Source!BC222,O238)</f>
        <v>0</v>
      </c>
      <c r="G238" s="5" t="s">
        <v>346</v>
      </c>
      <c r="H238" s="5" t="s">
        <v>347</v>
      </c>
      <c r="I238" s="5"/>
      <c r="J238" s="5"/>
      <c r="K238" s="5">
        <v>232</v>
      </c>
      <c r="L238" s="5">
        <v>15</v>
      </c>
      <c r="M238" s="5">
        <v>3</v>
      </c>
      <c r="N238" s="5" t="s">
        <v>6</v>
      </c>
      <c r="O238" s="5">
        <v>0</v>
      </c>
      <c r="P238" s="5">
        <f>ROUND(Source!EU222,O238)</f>
        <v>0</v>
      </c>
      <c r="Q238" s="5"/>
      <c r="R238" s="5"/>
      <c r="S238" s="5"/>
      <c r="T238" s="5"/>
      <c r="U238" s="5"/>
      <c r="V238" s="5"/>
      <c r="W238" s="5"/>
    </row>
    <row r="239" spans="1:23" x14ac:dyDescent="0.2">
      <c r="A239" s="5">
        <v>50</v>
      </c>
      <c r="B239" s="5">
        <v>0</v>
      </c>
      <c r="C239" s="5">
        <v>0</v>
      </c>
      <c r="D239" s="5">
        <v>1</v>
      </c>
      <c r="E239" s="5">
        <v>214</v>
      </c>
      <c r="F239" s="5">
        <f>ROUND(Source!AS222,O239)</f>
        <v>41510</v>
      </c>
      <c r="G239" s="5" t="s">
        <v>348</v>
      </c>
      <c r="H239" s="5" t="s">
        <v>349</v>
      </c>
      <c r="I239" s="5"/>
      <c r="J239" s="5"/>
      <c r="K239" s="5">
        <v>214</v>
      </c>
      <c r="L239" s="5">
        <v>16</v>
      </c>
      <c r="M239" s="5">
        <v>3</v>
      </c>
      <c r="N239" s="5" t="s">
        <v>6</v>
      </c>
      <c r="O239" s="5">
        <v>0</v>
      </c>
      <c r="P239" s="5">
        <f>ROUND(Source!EK222,O239)</f>
        <v>380310</v>
      </c>
      <c r="Q239" s="5"/>
      <c r="R239" s="5"/>
      <c r="S239" s="5"/>
      <c r="T239" s="5"/>
      <c r="U239" s="5"/>
      <c r="V239" s="5"/>
      <c r="W239" s="5"/>
    </row>
    <row r="240" spans="1:23" x14ac:dyDescent="0.2">
      <c r="A240" s="5">
        <v>50</v>
      </c>
      <c r="B240" s="5">
        <v>0</v>
      </c>
      <c r="C240" s="5">
        <v>0</v>
      </c>
      <c r="D240" s="5">
        <v>1</v>
      </c>
      <c r="E240" s="5">
        <v>215</v>
      </c>
      <c r="F240" s="5">
        <f>ROUND(Source!AT222,O240)</f>
        <v>1258</v>
      </c>
      <c r="G240" s="5" t="s">
        <v>350</v>
      </c>
      <c r="H240" s="5" t="s">
        <v>351</v>
      </c>
      <c r="I240" s="5"/>
      <c r="J240" s="5"/>
      <c r="K240" s="5">
        <v>215</v>
      </c>
      <c r="L240" s="5">
        <v>17</v>
      </c>
      <c r="M240" s="5">
        <v>3</v>
      </c>
      <c r="N240" s="5" t="s">
        <v>6</v>
      </c>
      <c r="O240" s="5">
        <v>0</v>
      </c>
      <c r="P240" s="5">
        <f>ROUND(Source!EL222,O240)</f>
        <v>9432</v>
      </c>
      <c r="Q240" s="5"/>
      <c r="R240" s="5"/>
      <c r="S240" s="5"/>
      <c r="T240" s="5"/>
      <c r="U240" s="5"/>
      <c r="V240" s="5"/>
      <c r="W240" s="5"/>
    </row>
    <row r="241" spans="1:23" x14ac:dyDescent="0.2">
      <c r="A241" s="5">
        <v>50</v>
      </c>
      <c r="B241" s="5">
        <v>0</v>
      </c>
      <c r="C241" s="5">
        <v>0</v>
      </c>
      <c r="D241" s="5">
        <v>1</v>
      </c>
      <c r="E241" s="5">
        <v>217</v>
      </c>
      <c r="F241" s="5">
        <f>ROUND(Source!AU222,O241)</f>
        <v>121</v>
      </c>
      <c r="G241" s="5" t="s">
        <v>352</v>
      </c>
      <c r="H241" s="5" t="s">
        <v>353</v>
      </c>
      <c r="I241" s="5"/>
      <c r="J241" s="5"/>
      <c r="K241" s="5">
        <v>217</v>
      </c>
      <c r="L241" s="5">
        <v>18</v>
      </c>
      <c r="M241" s="5">
        <v>3</v>
      </c>
      <c r="N241" s="5" t="s">
        <v>6</v>
      </c>
      <c r="O241" s="5">
        <v>0</v>
      </c>
      <c r="P241" s="5">
        <f>ROUND(Source!EM222,O241)</f>
        <v>2029</v>
      </c>
      <c r="Q241" s="5"/>
      <c r="R241" s="5"/>
      <c r="S241" s="5"/>
      <c r="T241" s="5"/>
      <c r="U241" s="5"/>
      <c r="V241" s="5"/>
      <c r="W241" s="5"/>
    </row>
    <row r="242" spans="1:23" x14ac:dyDescent="0.2">
      <c r="A242" s="5">
        <v>50</v>
      </c>
      <c r="B242" s="5">
        <v>0</v>
      </c>
      <c r="C242" s="5">
        <v>0</v>
      </c>
      <c r="D242" s="5">
        <v>1</v>
      </c>
      <c r="E242" s="5">
        <v>230</v>
      </c>
      <c r="F242" s="5">
        <f>ROUND(Source!BA222,O242)</f>
        <v>0</v>
      </c>
      <c r="G242" s="5" t="s">
        <v>354</v>
      </c>
      <c r="H242" s="5" t="s">
        <v>355</v>
      </c>
      <c r="I242" s="5"/>
      <c r="J242" s="5"/>
      <c r="K242" s="5">
        <v>230</v>
      </c>
      <c r="L242" s="5">
        <v>19</v>
      </c>
      <c r="M242" s="5">
        <v>3</v>
      </c>
      <c r="N242" s="5" t="s">
        <v>6</v>
      </c>
      <c r="O242" s="5">
        <v>0</v>
      </c>
      <c r="P242" s="5">
        <f>ROUND(Source!ES222,O242)</f>
        <v>0</v>
      </c>
      <c r="Q242" s="5"/>
      <c r="R242" s="5"/>
      <c r="S242" s="5"/>
      <c r="T242" s="5"/>
      <c r="U242" s="5"/>
      <c r="V242" s="5"/>
      <c r="W242" s="5"/>
    </row>
    <row r="243" spans="1:23" x14ac:dyDescent="0.2">
      <c r="A243" s="5">
        <v>50</v>
      </c>
      <c r="B243" s="5">
        <v>0</v>
      </c>
      <c r="C243" s="5">
        <v>0</v>
      </c>
      <c r="D243" s="5">
        <v>1</v>
      </c>
      <c r="E243" s="5">
        <v>206</v>
      </c>
      <c r="F243" s="5">
        <f>ROUND(Source!T222,O243)</f>
        <v>0</v>
      </c>
      <c r="G243" s="5" t="s">
        <v>356</v>
      </c>
      <c r="H243" s="5" t="s">
        <v>357</v>
      </c>
      <c r="I243" s="5"/>
      <c r="J243" s="5"/>
      <c r="K243" s="5">
        <v>206</v>
      </c>
      <c r="L243" s="5">
        <v>20</v>
      </c>
      <c r="M243" s="5">
        <v>3</v>
      </c>
      <c r="N243" s="5" t="s">
        <v>6</v>
      </c>
      <c r="O243" s="5">
        <v>0</v>
      </c>
      <c r="P243" s="5">
        <f>ROUND(Source!DL222,O243)</f>
        <v>0</v>
      </c>
      <c r="Q243" s="5"/>
      <c r="R243" s="5"/>
      <c r="S243" s="5"/>
      <c r="T243" s="5"/>
      <c r="U243" s="5"/>
      <c r="V243" s="5"/>
      <c r="W243" s="5"/>
    </row>
    <row r="244" spans="1:23" x14ac:dyDescent="0.2">
      <c r="A244" s="5">
        <v>50</v>
      </c>
      <c r="B244" s="5">
        <v>0</v>
      </c>
      <c r="C244" s="5">
        <v>0</v>
      </c>
      <c r="D244" s="5">
        <v>1</v>
      </c>
      <c r="E244" s="5">
        <v>207</v>
      </c>
      <c r="F244" s="5">
        <f>Source!U222</f>
        <v>135.44</v>
      </c>
      <c r="G244" s="5" t="s">
        <v>358</v>
      </c>
      <c r="H244" s="5" t="s">
        <v>359</v>
      </c>
      <c r="I244" s="5"/>
      <c r="J244" s="5"/>
      <c r="K244" s="5">
        <v>207</v>
      </c>
      <c r="L244" s="5">
        <v>21</v>
      </c>
      <c r="M244" s="5">
        <v>3</v>
      </c>
      <c r="N244" s="5" t="s">
        <v>6</v>
      </c>
      <c r="O244" s="5">
        <v>-1</v>
      </c>
      <c r="P244" s="5">
        <f>Source!DM222</f>
        <v>135.44</v>
      </c>
      <c r="Q244" s="5"/>
      <c r="R244" s="5"/>
      <c r="S244" s="5"/>
      <c r="T244" s="5"/>
      <c r="U244" s="5"/>
      <c r="V244" s="5"/>
      <c r="W244" s="5"/>
    </row>
    <row r="245" spans="1:23" x14ac:dyDescent="0.2">
      <c r="A245" s="5">
        <v>50</v>
      </c>
      <c r="B245" s="5">
        <v>0</v>
      </c>
      <c r="C245" s="5">
        <v>0</v>
      </c>
      <c r="D245" s="5">
        <v>1</v>
      </c>
      <c r="E245" s="5">
        <v>208</v>
      </c>
      <c r="F245" s="5">
        <f>Source!V222</f>
        <v>60.26</v>
      </c>
      <c r="G245" s="5" t="s">
        <v>360</v>
      </c>
      <c r="H245" s="5" t="s">
        <v>361</v>
      </c>
      <c r="I245" s="5"/>
      <c r="J245" s="5"/>
      <c r="K245" s="5">
        <v>208</v>
      </c>
      <c r="L245" s="5">
        <v>22</v>
      </c>
      <c r="M245" s="5">
        <v>3</v>
      </c>
      <c r="N245" s="5" t="s">
        <v>6</v>
      </c>
      <c r="O245" s="5">
        <v>-1</v>
      </c>
      <c r="P245" s="5">
        <f>Source!DN222</f>
        <v>60.26</v>
      </c>
      <c r="Q245" s="5"/>
      <c r="R245" s="5"/>
      <c r="S245" s="5"/>
      <c r="T245" s="5"/>
      <c r="U245" s="5"/>
      <c r="V245" s="5"/>
      <c r="W245" s="5"/>
    </row>
    <row r="246" spans="1:23" x14ac:dyDescent="0.2">
      <c r="A246" s="5">
        <v>50</v>
      </c>
      <c r="B246" s="5">
        <v>0</v>
      </c>
      <c r="C246" s="5">
        <v>0</v>
      </c>
      <c r="D246" s="5">
        <v>1</v>
      </c>
      <c r="E246" s="5">
        <v>209</v>
      </c>
      <c r="F246" s="5">
        <f>ROUND(Source!W222,O246)</f>
        <v>0</v>
      </c>
      <c r="G246" s="5" t="s">
        <v>362</v>
      </c>
      <c r="H246" s="5" t="s">
        <v>363</v>
      </c>
      <c r="I246" s="5"/>
      <c r="J246" s="5"/>
      <c r="K246" s="5">
        <v>209</v>
      </c>
      <c r="L246" s="5">
        <v>23</v>
      </c>
      <c r="M246" s="5">
        <v>3</v>
      </c>
      <c r="N246" s="5" t="s">
        <v>6</v>
      </c>
      <c r="O246" s="5">
        <v>0</v>
      </c>
      <c r="P246" s="5">
        <f>ROUND(Source!DO222,O246)</f>
        <v>0</v>
      </c>
      <c r="Q246" s="5"/>
      <c r="R246" s="5"/>
      <c r="S246" s="5"/>
      <c r="T246" s="5"/>
      <c r="U246" s="5"/>
      <c r="V246" s="5"/>
      <c r="W246" s="5"/>
    </row>
    <row r="247" spans="1:23" x14ac:dyDescent="0.2">
      <c r="A247" s="5">
        <v>50</v>
      </c>
      <c r="B247" s="5">
        <v>0</v>
      </c>
      <c r="C247" s="5">
        <v>0</v>
      </c>
      <c r="D247" s="5">
        <v>1</v>
      </c>
      <c r="E247" s="5">
        <v>210</v>
      </c>
      <c r="F247" s="5">
        <f>ROUND(Source!X222,O247)</f>
        <v>2030</v>
      </c>
      <c r="G247" s="5" t="s">
        <v>364</v>
      </c>
      <c r="H247" s="5" t="s">
        <v>365</v>
      </c>
      <c r="I247" s="5"/>
      <c r="J247" s="5"/>
      <c r="K247" s="5">
        <v>210</v>
      </c>
      <c r="L247" s="5">
        <v>24</v>
      </c>
      <c r="M247" s="5">
        <v>3</v>
      </c>
      <c r="N247" s="5" t="s">
        <v>6</v>
      </c>
      <c r="O247" s="5">
        <v>0</v>
      </c>
      <c r="P247" s="5">
        <f>ROUND(Source!DP222,O247)</f>
        <v>31477</v>
      </c>
      <c r="Q247" s="5"/>
      <c r="R247" s="5"/>
      <c r="S247" s="5"/>
      <c r="T247" s="5"/>
      <c r="U247" s="5"/>
      <c r="V247" s="5"/>
      <c r="W247" s="5"/>
    </row>
    <row r="248" spans="1:23" x14ac:dyDescent="0.2">
      <c r="A248" s="5">
        <v>50</v>
      </c>
      <c r="B248" s="5">
        <v>0</v>
      </c>
      <c r="C248" s="5">
        <v>0</v>
      </c>
      <c r="D248" s="5">
        <v>1</v>
      </c>
      <c r="E248" s="5">
        <v>211</v>
      </c>
      <c r="F248" s="5">
        <f>ROUND(Source!Y222,O248)</f>
        <v>1161</v>
      </c>
      <c r="G248" s="5" t="s">
        <v>366</v>
      </c>
      <c r="H248" s="5" t="s">
        <v>367</v>
      </c>
      <c r="I248" s="5"/>
      <c r="J248" s="5"/>
      <c r="K248" s="5">
        <v>211</v>
      </c>
      <c r="L248" s="5">
        <v>25</v>
      </c>
      <c r="M248" s="5">
        <v>3</v>
      </c>
      <c r="N248" s="5" t="s">
        <v>6</v>
      </c>
      <c r="O248" s="5">
        <v>0</v>
      </c>
      <c r="P248" s="5">
        <f>ROUND(Source!DQ222,O248)</f>
        <v>17002</v>
      </c>
      <c r="Q248" s="5"/>
      <c r="R248" s="5"/>
      <c r="S248" s="5"/>
      <c r="T248" s="5"/>
      <c r="U248" s="5"/>
      <c r="V248" s="5"/>
      <c r="W248" s="5"/>
    </row>
    <row r="249" spans="1:23" x14ac:dyDescent="0.2">
      <c r="A249" s="5">
        <v>50</v>
      </c>
      <c r="B249" s="5">
        <v>0</v>
      </c>
      <c r="C249" s="5">
        <v>0</v>
      </c>
      <c r="D249" s="5">
        <v>1</v>
      </c>
      <c r="E249" s="5">
        <v>224</v>
      </c>
      <c r="F249" s="5">
        <f>ROUND(Source!AR222,O249)</f>
        <v>42889</v>
      </c>
      <c r="G249" s="5" t="s">
        <v>368</v>
      </c>
      <c r="H249" s="5" t="s">
        <v>369</v>
      </c>
      <c r="I249" s="5"/>
      <c r="J249" s="5"/>
      <c r="K249" s="5">
        <v>224</v>
      </c>
      <c r="L249" s="5">
        <v>26</v>
      </c>
      <c r="M249" s="5">
        <v>3</v>
      </c>
      <c r="N249" s="5" t="s">
        <v>6</v>
      </c>
      <c r="O249" s="5">
        <v>0</v>
      </c>
      <c r="P249" s="5">
        <f>ROUND(Source!EJ222,O249)</f>
        <v>391771</v>
      </c>
      <c r="Q249" s="5"/>
      <c r="R249" s="5"/>
      <c r="S249" s="5"/>
      <c r="T249" s="5"/>
      <c r="U249" s="5"/>
      <c r="V249" s="5"/>
      <c r="W249" s="5"/>
    </row>
    <row r="252" spans="1:23" x14ac:dyDescent="0.2">
      <c r="A252">
        <v>70</v>
      </c>
      <c r="B252">
        <v>1</v>
      </c>
      <c r="D252">
        <v>1</v>
      </c>
      <c r="E252" t="s">
        <v>370</v>
      </c>
      <c r="F252" t="s">
        <v>371</v>
      </c>
      <c r="G252">
        <v>1</v>
      </c>
      <c r="H252">
        <v>0</v>
      </c>
      <c r="I252" t="s">
        <v>372</v>
      </c>
      <c r="J252">
        <v>0</v>
      </c>
      <c r="K252">
        <v>0</v>
      </c>
      <c r="L252" t="s">
        <v>6</v>
      </c>
      <c r="M252" t="s">
        <v>6</v>
      </c>
      <c r="N252">
        <v>0</v>
      </c>
      <c r="O252">
        <v>1</v>
      </c>
    </row>
    <row r="253" spans="1:23" x14ac:dyDescent="0.2">
      <c r="A253">
        <v>70</v>
      </c>
      <c r="B253">
        <v>1</v>
      </c>
      <c r="D253">
        <v>2</v>
      </c>
      <c r="E253" t="s">
        <v>373</v>
      </c>
      <c r="F253" t="s">
        <v>374</v>
      </c>
      <c r="G253">
        <v>0</v>
      </c>
      <c r="H253">
        <v>0</v>
      </c>
      <c r="I253" t="s">
        <v>372</v>
      </c>
      <c r="J253">
        <v>0</v>
      </c>
      <c r="K253">
        <v>0</v>
      </c>
      <c r="L253" t="s">
        <v>6</v>
      </c>
      <c r="M253" t="s">
        <v>6</v>
      </c>
      <c r="N253">
        <v>0</v>
      </c>
      <c r="O253">
        <v>0</v>
      </c>
    </row>
    <row r="254" spans="1:23" x14ac:dyDescent="0.2">
      <c r="A254">
        <v>70</v>
      </c>
      <c r="B254">
        <v>1</v>
      </c>
      <c r="D254">
        <v>3</v>
      </c>
      <c r="E254" t="s">
        <v>375</v>
      </c>
      <c r="F254" t="s">
        <v>376</v>
      </c>
      <c r="G254">
        <v>0</v>
      </c>
      <c r="H254">
        <v>0</v>
      </c>
      <c r="I254" t="s">
        <v>372</v>
      </c>
      <c r="J254">
        <v>0</v>
      </c>
      <c r="K254">
        <v>0</v>
      </c>
      <c r="L254" t="s">
        <v>6</v>
      </c>
      <c r="M254" t="s">
        <v>6</v>
      </c>
      <c r="N254">
        <v>0</v>
      </c>
      <c r="O254">
        <v>0</v>
      </c>
    </row>
    <row r="255" spans="1:23" x14ac:dyDescent="0.2">
      <c r="A255">
        <v>70</v>
      </c>
      <c r="B255">
        <v>1</v>
      </c>
      <c r="D255">
        <v>4</v>
      </c>
      <c r="E255" t="s">
        <v>377</v>
      </c>
      <c r="F255" t="s">
        <v>378</v>
      </c>
      <c r="G255">
        <v>0</v>
      </c>
      <c r="H255">
        <v>0</v>
      </c>
      <c r="I255" t="s">
        <v>372</v>
      </c>
      <c r="J255">
        <v>0</v>
      </c>
      <c r="K255">
        <v>0</v>
      </c>
      <c r="L255" t="s">
        <v>6</v>
      </c>
      <c r="M255" t="s">
        <v>6</v>
      </c>
      <c r="N255">
        <v>0</v>
      </c>
      <c r="O255">
        <v>0</v>
      </c>
    </row>
    <row r="256" spans="1:23" x14ac:dyDescent="0.2">
      <c r="A256">
        <v>70</v>
      </c>
      <c r="B256">
        <v>1</v>
      </c>
      <c r="D256">
        <v>5</v>
      </c>
      <c r="E256" t="s">
        <v>379</v>
      </c>
      <c r="F256" t="s">
        <v>380</v>
      </c>
      <c r="G256">
        <v>0</v>
      </c>
      <c r="H256">
        <v>0</v>
      </c>
      <c r="I256" t="s">
        <v>372</v>
      </c>
      <c r="J256">
        <v>0</v>
      </c>
      <c r="K256">
        <v>0</v>
      </c>
      <c r="L256" t="s">
        <v>6</v>
      </c>
      <c r="M256" t="s">
        <v>6</v>
      </c>
      <c r="N256">
        <v>0</v>
      </c>
      <c r="O256">
        <v>0</v>
      </c>
    </row>
    <row r="257" spans="1:15" x14ac:dyDescent="0.2">
      <c r="A257">
        <v>70</v>
      </c>
      <c r="B257">
        <v>1</v>
      </c>
      <c r="D257">
        <v>6</v>
      </c>
      <c r="E257" t="s">
        <v>381</v>
      </c>
      <c r="F257" t="s">
        <v>382</v>
      </c>
      <c r="G257">
        <v>0</v>
      </c>
      <c r="H257">
        <v>0</v>
      </c>
      <c r="I257" t="s">
        <v>372</v>
      </c>
      <c r="J257">
        <v>0</v>
      </c>
      <c r="K257">
        <v>0</v>
      </c>
      <c r="L257" t="s">
        <v>6</v>
      </c>
      <c r="M257" t="s">
        <v>6</v>
      </c>
      <c r="N257">
        <v>0</v>
      </c>
      <c r="O257">
        <v>0</v>
      </c>
    </row>
    <row r="258" spans="1:15" x14ac:dyDescent="0.2">
      <c r="A258">
        <v>70</v>
      </c>
      <c r="B258">
        <v>1</v>
      </c>
      <c r="D258">
        <v>7</v>
      </c>
      <c r="E258" t="s">
        <v>383</v>
      </c>
      <c r="F258" t="s">
        <v>384</v>
      </c>
      <c r="G258">
        <v>0</v>
      </c>
      <c r="H258">
        <v>0</v>
      </c>
      <c r="I258" t="s">
        <v>372</v>
      </c>
      <c r="J258">
        <v>0</v>
      </c>
      <c r="K258">
        <v>0</v>
      </c>
      <c r="L258" t="s">
        <v>6</v>
      </c>
      <c r="M258" t="s">
        <v>6</v>
      </c>
      <c r="N258">
        <v>0</v>
      </c>
      <c r="O258">
        <v>0</v>
      </c>
    </row>
    <row r="259" spans="1:15" x14ac:dyDescent="0.2">
      <c r="A259">
        <v>70</v>
      </c>
      <c r="B259">
        <v>1</v>
      </c>
      <c r="D259">
        <v>8</v>
      </c>
      <c r="E259" t="s">
        <v>385</v>
      </c>
      <c r="F259" t="s">
        <v>386</v>
      </c>
      <c r="G259">
        <v>0</v>
      </c>
      <c r="H259">
        <v>0</v>
      </c>
      <c r="I259" t="s">
        <v>372</v>
      </c>
      <c r="J259">
        <v>0</v>
      </c>
      <c r="K259">
        <v>0</v>
      </c>
      <c r="L259" t="s">
        <v>6</v>
      </c>
      <c r="M259" t="s">
        <v>6</v>
      </c>
      <c r="N259">
        <v>0</v>
      </c>
      <c r="O259">
        <v>0</v>
      </c>
    </row>
    <row r="260" spans="1:15" x14ac:dyDescent="0.2">
      <c r="A260">
        <v>70</v>
      </c>
      <c r="B260">
        <v>1</v>
      </c>
      <c r="D260">
        <v>9</v>
      </c>
      <c r="E260" t="s">
        <v>387</v>
      </c>
      <c r="F260" t="s">
        <v>388</v>
      </c>
      <c r="G260">
        <v>0</v>
      </c>
      <c r="H260">
        <v>0</v>
      </c>
      <c r="I260" t="s">
        <v>372</v>
      </c>
      <c r="J260">
        <v>0</v>
      </c>
      <c r="K260">
        <v>0</v>
      </c>
      <c r="L260" t="s">
        <v>6</v>
      </c>
      <c r="M260" t="s">
        <v>6</v>
      </c>
      <c r="N260">
        <v>0</v>
      </c>
      <c r="O260">
        <v>0</v>
      </c>
    </row>
    <row r="261" spans="1:15" x14ac:dyDescent="0.2">
      <c r="A261">
        <v>70</v>
      </c>
      <c r="B261">
        <v>1</v>
      </c>
      <c r="D261">
        <v>1</v>
      </c>
      <c r="E261" t="s">
        <v>389</v>
      </c>
      <c r="F261" t="s">
        <v>390</v>
      </c>
      <c r="G261">
        <v>1</v>
      </c>
      <c r="H261">
        <v>1</v>
      </c>
      <c r="I261" t="s">
        <v>372</v>
      </c>
      <c r="J261">
        <v>0</v>
      </c>
      <c r="K261">
        <v>0</v>
      </c>
      <c r="L261" t="s">
        <v>6</v>
      </c>
      <c r="M261" t="s">
        <v>6</v>
      </c>
      <c r="N261">
        <v>0</v>
      </c>
      <c r="O261">
        <v>1</v>
      </c>
    </row>
    <row r="262" spans="1:15" x14ac:dyDescent="0.2">
      <c r="A262">
        <v>70</v>
      </c>
      <c r="B262">
        <v>1</v>
      </c>
      <c r="D262">
        <v>2</v>
      </c>
      <c r="E262" t="s">
        <v>391</v>
      </c>
      <c r="F262" t="s">
        <v>392</v>
      </c>
      <c r="G262">
        <v>1</v>
      </c>
      <c r="H262">
        <v>1</v>
      </c>
      <c r="I262" t="s">
        <v>372</v>
      </c>
      <c r="J262">
        <v>0</v>
      </c>
      <c r="K262">
        <v>0</v>
      </c>
      <c r="L262" t="s">
        <v>6</v>
      </c>
      <c r="M262" t="s">
        <v>6</v>
      </c>
      <c r="N262">
        <v>0</v>
      </c>
      <c r="O262">
        <v>1</v>
      </c>
    </row>
    <row r="263" spans="1:15" x14ac:dyDescent="0.2">
      <c r="A263">
        <v>70</v>
      </c>
      <c r="B263">
        <v>1</v>
      </c>
      <c r="D263">
        <v>3</v>
      </c>
      <c r="E263" t="s">
        <v>393</v>
      </c>
      <c r="F263" t="s">
        <v>394</v>
      </c>
      <c r="G263">
        <v>1</v>
      </c>
      <c r="H263">
        <v>0</v>
      </c>
      <c r="I263" t="s">
        <v>372</v>
      </c>
      <c r="J263">
        <v>0</v>
      </c>
      <c r="K263">
        <v>0</v>
      </c>
      <c r="L263" t="s">
        <v>6</v>
      </c>
      <c r="M263" t="s">
        <v>6</v>
      </c>
      <c r="N263">
        <v>0</v>
      </c>
      <c r="O263">
        <v>1</v>
      </c>
    </row>
    <row r="264" spans="1:15" x14ac:dyDescent="0.2">
      <c r="A264">
        <v>70</v>
      </c>
      <c r="B264">
        <v>1</v>
      </c>
      <c r="D264">
        <v>4</v>
      </c>
      <c r="E264" t="s">
        <v>395</v>
      </c>
      <c r="F264" t="s">
        <v>396</v>
      </c>
      <c r="G264">
        <v>1</v>
      </c>
      <c r="H264">
        <v>0</v>
      </c>
      <c r="I264" t="s">
        <v>372</v>
      </c>
      <c r="J264">
        <v>0</v>
      </c>
      <c r="K264">
        <v>0</v>
      </c>
      <c r="L264" t="s">
        <v>6</v>
      </c>
      <c r="M264" t="s">
        <v>6</v>
      </c>
      <c r="N264">
        <v>0</v>
      </c>
      <c r="O264">
        <v>1</v>
      </c>
    </row>
    <row r="265" spans="1:15" x14ac:dyDescent="0.2">
      <c r="A265">
        <v>70</v>
      </c>
      <c r="B265">
        <v>1</v>
      </c>
      <c r="D265">
        <v>5</v>
      </c>
      <c r="E265" t="s">
        <v>397</v>
      </c>
      <c r="F265" t="s">
        <v>398</v>
      </c>
      <c r="G265">
        <v>1</v>
      </c>
      <c r="H265">
        <v>0</v>
      </c>
      <c r="I265" t="s">
        <v>372</v>
      </c>
      <c r="J265">
        <v>0</v>
      </c>
      <c r="K265">
        <v>0</v>
      </c>
      <c r="L265" t="s">
        <v>6</v>
      </c>
      <c r="M265" t="s">
        <v>6</v>
      </c>
      <c r="N265">
        <v>0</v>
      </c>
      <c r="O265">
        <v>0.85</v>
      </c>
    </row>
    <row r="266" spans="1:15" x14ac:dyDescent="0.2">
      <c r="A266">
        <v>70</v>
      </c>
      <c r="B266">
        <v>1</v>
      </c>
      <c r="D266">
        <v>6</v>
      </c>
      <c r="E266" t="s">
        <v>399</v>
      </c>
      <c r="F266" t="s">
        <v>400</v>
      </c>
      <c r="G266">
        <v>1</v>
      </c>
      <c r="H266">
        <v>0</v>
      </c>
      <c r="I266" t="s">
        <v>372</v>
      </c>
      <c r="J266">
        <v>0</v>
      </c>
      <c r="K266">
        <v>0</v>
      </c>
      <c r="L266" t="s">
        <v>6</v>
      </c>
      <c r="M266" t="s">
        <v>6</v>
      </c>
      <c r="N266">
        <v>0</v>
      </c>
      <c r="O266">
        <v>0.8</v>
      </c>
    </row>
    <row r="267" spans="1:15" x14ac:dyDescent="0.2">
      <c r="A267">
        <v>70</v>
      </c>
      <c r="B267">
        <v>1</v>
      </c>
      <c r="D267">
        <v>7</v>
      </c>
      <c r="E267" t="s">
        <v>401</v>
      </c>
      <c r="F267" t="s">
        <v>402</v>
      </c>
      <c r="G267">
        <v>1</v>
      </c>
      <c r="H267">
        <v>0</v>
      </c>
      <c r="I267" t="s">
        <v>372</v>
      </c>
      <c r="J267">
        <v>0</v>
      </c>
      <c r="K267">
        <v>0</v>
      </c>
      <c r="L267" t="s">
        <v>6</v>
      </c>
      <c r="M267" t="s">
        <v>6</v>
      </c>
      <c r="N267">
        <v>0</v>
      </c>
      <c r="O267">
        <v>1</v>
      </c>
    </row>
    <row r="268" spans="1:15" x14ac:dyDescent="0.2">
      <c r="A268">
        <v>70</v>
      </c>
      <c r="B268">
        <v>1</v>
      </c>
      <c r="D268">
        <v>8</v>
      </c>
      <c r="E268" t="s">
        <v>403</v>
      </c>
      <c r="F268" t="s">
        <v>404</v>
      </c>
      <c r="G268">
        <v>1</v>
      </c>
      <c r="H268">
        <v>0.8</v>
      </c>
      <c r="I268" t="s">
        <v>372</v>
      </c>
      <c r="J268">
        <v>0</v>
      </c>
      <c r="K268">
        <v>0</v>
      </c>
      <c r="L268" t="s">
        <v>6</v>
      </c>
      <c r="M268" t="s">
        <v>6</v>
      </c>
      <c r="N268">
        <v>0</v>
      </c>
      <c r="O268">
        <v>1</v>
      </c>
    </row>
    <row r="269" spans="1:15" x14ac:dyDescent="0.2">
      <c r="A269">
        <v>70</v>
      </c>
      <c r="B269">
        <v>1</v>
      </c>
      <c r="D269">
        <v>9</v>
      </c>
      <c r="E269" t="s">
        <v>405</v>
      </c>
      <c r="F269" t="s">
        <v>406</v>
      </c>
      <c r="G269">
        <v>1</v>
      </c>
      <c r="H269">
        <v>0.85</v>
      </c>
      <c r="I269" t="s">
        <v>372</v>
      </c>
      <c r="J269">
        <v>0</v>
      </c>
      <c r="K269">
        <v>0</v>
      </c>
      <c r="L269" t="s">
        <v>6</v>
      </c>
      <c r="M269" t="s">
        <v>6</v>
      </c>
      <c r="N269">
        <v>0</v>
      </c>
      <c r="O269">
        <v>1</v>
      </c>
    </row>
    <row r="270" spans="1:15" x14ac:dyDescent="0.2">
      <c r="A270">
        <v>70</v>
      </c>
      <c r="B270">
        <v>1</v>
      </c>
      <c r="D270">
        <v>10</v>
      </c>
      <c r="E270" t="s">
        <v>407</v>
      </c>
      <c r="F270" t="s">
        <v>408</v>
      </c>
      <c r="G270">
        <v>1</v>
      </c>
      <c r="H270">
        <v>0</v>
      </c>
      <c r="I270" t="s">
        <v>372</v>
      </c>
      <c r="J270">
        <v>0</v>
      </c>
      <c r="K270">
        <v>0</v>
      </c>
      <c r="L270" t="s">
        <v>6</v>
      </c>
      <c r="M270" t="s">
        <v>6</v>
      </c>
      <c r="N270">
        <v>0</v>
      </c>
      <c r="O270">
        <v>1</v>
      </c>
    </row>
    <row r="271" spans="1:15" x14ac:dyDescent="0.2">
      <c r="A271">
        <v>70</v>
      </c>
      <c r="B271">
        <v>1</v>
      </c>
      <c r="D271">
        <v>11</v>
      </c>
      <c r="E271" t="s">
        <v>409</v>
      </c>
      <c r="F271" t="s">
        <v>410</v>
      </c>
      <c r="G271">
        <v>1</v>
      </c>
      <c r="H271">
        <v>0</v>
      </c>
      <c r="I271" t="s">
        <v>372</v>
      </c>
      <c r="J271">
        <v>0</v>
      </c>
      <c r="K271">
        <v>0</v>
      </c>
      <c r="L271" t="s">
        <v>6</v>
      </c>
      <c r="M271" t="s">
        <v>6</v>
      </c>
      <c r="N271">
        <v>0</v>
      </c>
      <c r="O271">
        <v>0.94</v>
      </c>
    </row>
    <row r="272" spans="1:15" x14ac:dyDescent="0.2">
      <c r="A272">
        <v>70</v>
      </c>
      <c r="B272">
        <v>1</v>
      </c>
      <c r="D272">
        <v>12</v>
      </c>
      <c r="E272" t="s">
        <v>411</v>
      </c>
      <c r="F272" t="s">
        <v>412</v>
      </c>
      <c r="G272">
        <v>1</v>
      </c>
      <c r="H272">
        <v>0</v>
      </c>
      <c r="I272" t="s">
        <v>372</v>
      </c>
      <c r="J272">
        <v>0</v>
      </c>
      <c r="K272">
        <v>0</v>
      </c>
      <c r="L272" t="s">
        <v>6</v>
      </c>
      <c r="M272" t="s">
        <v>6</v>
      </c>
      <c r="N272">
        <v>0</v>
      </c>
      <c r="O272">
        <v>0.9</v>
      </c>
    </row>
    <row r="273" spans="1:34" x14ac:dyDescent="0.2">
      <c r="A273">
        <v>70</v>
      </c>
      <c r="B273">
        <v>1</v>
      </c>
      <c r="D273">
        <v>13</v>
      </c>
      <c r="E273" t="s">
        <v>413</v>
      </c>
      <c r="F273" t="s">
        <v>414</v>
      </c>
      <c r="G273">
        <v>0.6</v>
      </c>
      <c r="H273">
        <v>0</v>
      </c>
      <c r="I273" t="s">
        <v>372</v>
      </c>
      <c r="J273">
        <v>0</v>
      </c>
      <c r="K273">
        <v>0</v>
      </c>
      <c r="L273" t="s">
        <v>6</v>
      </c>
      <c r="M273" t="s">
        <v>6</v>
      </c>
      <c r="N273">
        <v>0</v>
      </c>
      <c r="O273">
        <v>0.6</v>
      </c>
    </row>
    <row r="274" spans="1:34" x14ac:dyDescent="0.2">
      <c r="A274">
        <v>70</v>
      </c>
      <c r="B274">
        <v>1</v>
      </c>
      <c r="D274">
        <v>14</v>
      </c>
      <c r="E274" t="s">
        <v>415</v>
      </c>
      <c r="F274" t="s">
        <v>416</v>
      </c>
      <c r="G274">
        <v>1</v>
      </c>
      <c r="H274">
        <v>0</v>
      </c>
      <c r="I274" t="s">
        <v>372</v>
      </c>
      <c r="J274">
        <v>0</v>
      </c>
      <c r="K274">
        <v>0</v>
      </c>
      <c r="L274" t="s">
        <v>6</v>
      </c>
      <c r="M274" t="s">
        <v>6</v>
      </c>
      <c r="N274">
        <v>0</v>
      </c>
      <c r="O274">
        <v>1</v>
      </c>
    </row>
    <row r="275" spans="1:34" x14ac:dyDescent="0.2">
      <c r="A275">
        <v>70</v>
      </c>
      <c r="B275">
        <v>1</v>
      </c>
      <c r="D275">
        <v>15</v>
      </c>
      <c r="E275" t="s">
        <v>417</v>
      </c>
      <c r="F275" t="s">
        <v>418</v>
      </c>
      <c r="G275">
        <v>1.2</v>
      </c>
      <c r="H275">
        <v>0</v>
      </c>
      <c r="I275" t="s">
        <v>372</v>
      </c>
      <c r="J275">
        <v>0</v>
      </c>
      <c r="K275">
        <v>0</v>
      </c>
      <c r="L275" t="s">
        <v>6</v>
      </c>
      <c r="M275" t="s">
        <v>6</v>
      </c>
      <c r="N275">
        <v>0</v>
      </c>
      <c r="O275">
        <v>1.2</v>
      </c>
    </row>
    <row r="276" spans="1:34" x14ac:dyDescent="0.2">
      <c r="A276">
        <v>70</v>
      </c>
      <c r="B276">
        <v>1</v>
      </c>
      <c r="D276">
        <v>16</v>
      </c>
      <c r="E276" t="s">
        <v>419</v>
      </c>
      <c r="F276" t="s">
        <v>420</v>
      </c>
      <c r="G276">
        <v>1</v>
      </c>
      <c r="H276">
        <v>0</v>
      </c>
      <c r="I276" t="s">
        <v>372</v>
      </c>
      <c r="J276">
        <v>0</v>
      </c>
      <c r="K276">
        <v>0</v>
      </c>
      <c r="L276" t="s">
        <v>6</v>
      </c>
      <c r="M276" t="s">
        <v>6</v>
      </c>
      <c r="N276">
        <v>0</v>
      </c>
      <c r="O276">
        <v>1</v>
      </c>
    </row>
    <row r="277" spans="1:34" x14ac:dyDescent="0.2">
      <c r="A277">
        <v>70</v>
      </c>
      <c r="B277">
        <v>1</v>
      </c>
      <c r="D277">
        <v>17</v>
      </c>
      <c r="E277" t="s">
        <v>421</v>
      </c>
      <c r="F277" t="s">
        <v>422</v>
      </c>
      <c r="G277">
        <v>1</v>
      </c>
      <c r="H277">
        <v>0</v>
      </c>
      <c r="I277" t="s">
        <v>372</v>
      </c>
      <c r="J277">
        <v>0</v>
      </c>
      <c r="K277">
        <v>0</v>
      </c>
      <c r="L277" t="s">
        <v>6</v>
      </c>
      <c r="M277" t="s">
        <v>6</v>
      </c>
      <c r="N277">
        <v>0</v>
      </c>
      <c r="O277">
        <v>1</v>
      </c>
    </row>
    <row r="278" spans="1:34" x14ac:dyDescent="0.2">
      <c r="A278">
        <v>70</v>
      </c>
      <c r="B278">
        <v>1</v>
      </c>
      <c r="D278">
        <v>18</v>
      </c>
      <c r="E278" t="s">
        <v>423</v>
      </c>
      <c r="F278" t="s">
        <v>424</v>
      </c>
      <c r="G278">
        <v>1</v>
      </c>
      <c r="H278">
        <v>0</v>
      </c>
      <c r="I278" t="s">
        <v>372</v>
      </c>
      <c r="J278">
        <v>0</v>
      </c>
      <c r="K278">
        <v>0</v>
      </c>
      <c r="L278" t="s">
        <v>6</v>
      </c>
      <c r="M278" t="s">
        <v>6</v>
      </c>
      <c r="N278">
        <v>0</v>
      </c>
      <c r="O278">
        <v>1</v>
      </c>
    </row>
    <row r="279" spans="1:34" x14ac:dyDescent="0.2">
      <c r="A279">
        <v>70</v>
      </c>
      <c r="B279">
        <v>1</v>
      </c>
      <c r="D279">
        <v>19</v>
      </c>
      <c r="E279" t="s">
        <v>425</v>
      </c>
      <c r="F279" t="s">
        <v>422</v>
      </c>
      <c r="G279">
        <v>1</v>
      </c>
      <c r="H279">
        <v>0</v>
      </c>
      <c r="I279" t="s">
        <v>372</v>
      </c>
      <c r="J279">
        <v>0</v>
      </c>
      <c r="K279">
        <v>0</v>
      </c>
      <c r="L279" t="s">
        <v>6</v>
      </c>
      <c r="M279" t="s">
        <v>6</v>
      </c>
      <c r="N279">
        <v>0</v>
      </c>
      <c r="O279">
        <v>1</v>
      </c>
    </row>
    <row r="280" spans="1:34" x14ac:dyDescent="0.2">
      <c r="A280">
        <v>70</v>
      </c>
      <c r="B280">
        <v>1</v>
      </c>
      <c r="D280">
        <v>20</v>
      </c>
      <c r="E280" t="s">
        <v>426</v>
      </c>
      <c r="F280" t="s">
        <v>424</v>
      </c>
      <c r="G280">
        <v>1</v>
      </c>
      <c r="H280">
        <v>0</v>
      </c>
      <c r="I280" t="s">
        <v>372</v>
      </c>
      <c r="J280">
        <v>0</v>
      </c>
      <c r="K280">
        <v>0</v>
      </c>
      <c r="L280" t="s">
        <v>6</v>
      </c>
      <c r="M280" t="s">
        <v>6</v>
      </c>
      <c r="N280">
        <v>0</v>
      </c>
      <c r="O280">
        <v>1</v>
      </c>
    </row>
    <row r="281" spans="1:34" x14ac:dyDescent="0.2">
      <c r="A281">
        <v>70</v>
      </c>
      <c r="B281">
        <v>1</v>
      </c>
      <c r="D281">
        <v>21</v>
      </c>
      <c r="E281" t="s">
        <v>427</v>
      </c>
      <c r="F281" t="s">
        <v>428</v>
      </c>
      <c r="G281">
        <v>0</v>
      </c>
      <c r="H281">
        <v>0</v>
      </c>
      <c r="I281" t="s">
        <v>372</v>
      </c>
      <c r="J281">
        <v>0</v>
      </c>
      <c r="K281">
        <v>0</v>
      </c>
      <c r="L281" t="s">
        <v>6</v>
      </c>
      <c r="M281" t="s">
        <v>6</v>
      </c>
      <c r="N281">
        <v>0</v>
      </c>
      <c r="O281">
        <v>0</v>
      </c>
    </row>
    <row r="283" spans="1:34" x14ac:dyDescent="0.2">
      <c r="A283">
        <v>-1</v>
      </c>
    </row>
    <row r="285" spans="1:34" x14ac:dyDescent="0.2">
      <c r="A285" s="4">
        <v>75</v>
      </c>
      <c r="B285" s="4" t="s">
        <v>429</v>
      </c>
      <c r="C285" s="4">
        <v>2000</v>
      </c>
      <c r="D285" s="4">
        <v>0</v>
      </c>
      <c r="E285" s="4">
        <v>1</v>
      </c>
      <c r="F285" s="4">
        <v>0</v>
      </c>
      <c r="G285" s="4">
        <v>0</v>
      </c>
      <c r="H285" s="4">
        <v>1</v>
      </c>
      <c r="I285" s="4">
        <v>0</v>
      </c>
      <c r="J285" s="4">
        <v>4</v>
      </c>
      <c r="K285" s="4">
        <v>0</v>
      </c>
      <c r="L285" s="4">
        <v>0</v>
      </c>
      <c r="M285" s="4">
        <v>0</v>
      </c>
      <c r="N285" s="4">
        <v>34645223</v>
      </c>
      <c r="O285" s="4">
        <v>1</v>
      </c>
    </row>
    <row r="286" spans="1:34" x14ac:dyDescent="0.2">
      <c r="A286" s="4">
        <v>75</v>
      </c>
      <c r="B286" s="4" t="s">
        <v>430</v>
      </c>
      <c r="C286" s="4">
        <v>2018</v>
      </c>
      <c r="D286" s="4">
        <v>1</v>
      </c>
      <c r="E286" s="4">
        <v>0</v>
      </c>
      <c r="F286" s="4">
        <v>0</v>
      </c>
      <c r="G286" s="4">
        <v>0</v>
      </c>
      <c r="H286" s="4">
        <v>1</v>
      </c>
      <c r="I286" s="4">
        <v>0</v>
      </c>
      <c r="J286" s="4">
        <v>4</v>
      </c>
      <c r="K286" s="4">
        <v>0</v>
      </c>
      <c r="L286" s="4">
        <v>0</v>
      </c>
      <c r="M286" s="4">
        <v>1</v>
      </c>
      <c r="N286" s="4">
        <v>34645224</v>
      </c>
      <c r="O286" s="4">
        <v>2</v>
      </c>
    </row>
    <row r="287" spans="1:34" x14ac:dyDescent="0.2">
      <c r="A287" s="6">
        <v>3</v>
      </c>
      <c r="B287" s="6" t="s">
        <v>431</v>
      </c>
      <c r="C287" s="6">
        <v>12.5</v>
      </c>
      <c r="D287" s="6">
        <v>7.5</v>
      </c>
      <c r="E287" s="6">
        <v>12.5</v>
      </c>
      <c r="F287" s="6">
        <v>18.3</v>
      </c>
      <c r="G287" s="6">
        <v>18.3</v>
      </c>
      <c r="H287" s="6">
        <v>7.5</v>
      </c>
      <c r="I287" s="6">
        <v>18.3</v>
      </c>
      <c r="J287" s="6">
        <v>2</v>
      </c>
      <c r="K287" s="6">
        <v>18.3</v>
      </c>
      <c r="L287" s="6">
        <v>12.5</v>
      </c>
      <c r="M287" s="6">
        <v>12.5</v>
      </c>
      <c r="N287" s="6">
        <v>7.5</v>
      </c>
      <c r="O287" s="6">
        <v>7.5</v>
      </c>
      <c r="P287" s="6">
        <v>18.3</v>
      </c>
      <c r="Q287" s="6">
        <v>18.3</v>
      </c>
      <c r="R287" s="6">
        <v>12.5</v>
      </c>
      <c r="S287" s="6" t="s">
        <v>6</v>
      </c>
      <c r="T287" s="6" t="s">
        <v>6</v>
      </c>
      <c r="U287" s="6" t="s">
        <v>6</v>
      </c>
      <c r="V287" s="6" t="s">
        <v>6</v>
      </c>
      <c r="W287" s="6" t="s">
        <v>6</v>
      </c>
      <c r="X287" s="6" t="s">
        <v>6</v>
      </c>
      <c r="Y287" s="6" t="s">
        <v>6</v>
      </c>
      <c r="Z287" s="6" t="s">
        <v>6</v>
      </c>
      <c r="AA287" s="6" t="s">
        <v>6</v>
      </c>
      <c r="AB287" s="6" t="s">
        <v>6</v>
      </c>
      <c r="AC287" s="6" t="s">
        <v>6</v>
      </c>
      <c r="AD287" s="6" t="s">
        <v>6</v>
      </c>
      <c r="AE287" s="6" t="s">
        <v>6</v>
      </c>
      <c r="AF287" s="6" t="s">
        <v>6</v>
      </c>
      <c r="AG287" s="6" t="s">
        <v>6</v>
      </c>
      <c r="AH287" s="6" t="s">
        <v>6</v>
      </c>
    </row>
    <row r="291" spans="1:5" x14ac:dyDescent="0.2">
      <c r="A291">
        <v>65</v>
      </c>
      <c r="C291">
        <v>1</v>
      </c>
      <c r="D291">
        <v>0</v>
      </c>
      <c r="E291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432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21738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4</v>
      </c>
      <c r="G12" s="1" t="s">
        <v>5</v>
      </c>
      <c r="H12" s="1" t="s">
        <v>6</v>
      </c>
      <c r="I12" s="1">
        <v>0</v>
      </c>
      <c r="J12" s="1" t="s">
        <v>6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6</v>
      </c>
      <c r="V12" s="1">
        <v>0</v>
      </c>
      <c r="W12" s="1" t="s">
        <v>6</v>
      </c>
      <c r="X12" s="1" t="s">
        <v>6</v>
      </c>
      <c r="Y12" s="1" t="s">
        <v>6</v>
      </c>
      <c r="Z12" s="1" t="s">
        <v>6</v>
      </c>
      <c r="AA12" s="1" t="s">
        <v>6</v>
      </c>
      <c r="AB12" s="1" t="s">
        <v>6</v>
      </c>
      <c r="AC12" s="1" t="s">
        <v>6</v>
      </c>
      <c r="AD12" s="1" t="s">
        <v>6</v>
      </c>
      <c r="AE12" s="1" t="s">
        <v>6</v>
      </c>
      <c r="AF12" s="1" t="s">
        <v>6</v>
      </c>
      <c r="AG12" s="1" t="s">
        <v>6</v>
      </c>
      <c r="AH12" s="1" t="s">
        <v>6</v>
      </c>
      <c r="AI12" s="1" t="s">
        <v>6</v>
      </c>
      <c r="AJ12" s="1" t="s">
        <v>6</v>
      </c>
      <c r="AK12" s="1"/>
      <c r="AL12" s="1" t="s">
        <v>6</v>
      </c>
      <c r="AM12" s="1" t="s">
        <v>6</v>
      </c>
      <c r="AN12" s="1" t="s">
        <v>6</v>
      </c>
      <c r="AO12" s="1"/>
      <c r="AP12" s="1" t="s">
        <v>6</v>
      </c>
      <c r="AQ12" s="1" t="s">
        <v>6</v>
      </c>
      <c r="AR12" s="1" t="s">
        <v>6</v>
      </c>
      <c r="AS12" s="1"/>
      <c r="AT12" s="1"/>
      <c r="AU12" s="1"/>
      <c r="AV12" s="1"/>
      <c r="AW12" s="1"/>
      <c r="AX12" s="1" t="s">
        <v>6</v>
      </c>
      <c r="AY12" s="1" t="s">
        <v>6</v>
      </c>
      <c r="AZ12" s="1" t="s">
        <v>6</v>
      </c>
      <c r="BA12" s="1"/>
      <c r="BB12" s="1"/>
      <c r="BC12" s="1"/>
      <c r="BD12" s="1"/>
      <c r="BE12" s="1"/>
      <c r="BF12" s="1"/>
      <c r="BG12" s="1"/>
      <c r="BH12" s="1" t="s">
        <v>7</v>
      </c>
      <c r="BI12" s="1" t="s">
        <v>8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0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9</v>
      </c>
      <c r="BZ12" s="1" t="s">
        <v>10</v>
      </c>
      <c r="CA12" s="1" t="s">
        <v>11</v>
      </c>
      <c r="CB12" s="1" t="s">
        <v>11</v>
      </c>
      <c r="CC12" s="1" t="s">
        <v>11</v>
      </c>
      <c r="CD12" s="1" t="s">
        <v>11</v>
      </c>
      <c r="CE12" s="1" t="s">
        <v>12</v>
      </c>
      <c r="CF12" s="1">
        <v>0</v>
      </c>
      <c r="CG12" s="1">
        <v>0</v>
      </c>
      <c r="CH12" s="1">
        <v>565769</v>
      </c>
      <c r="CI12" s="1" t="s">
        <v>6</v>
      </c>
      <c r="CJ12" s="1" t="s">
        <v>6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34645223</v>
      </c>
      <c r="E14" s="1">
        <v>34645224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13</v>
      </c>
      <c r="D16" s="7" t="s">
        <v>13</v>
      </c>
      <c r="E16" s="8">
        <f>(Source!F210)/1000</f>
        <v>41.51</v>
      </c>
      <c r="F16" s="8">
        <f>(Source!F211)/1000</f>
        <v>1.258</v>
      </c>
      <c r="G16" s="8">
        <f>(Source!F202)/1000</f>
        <v>0</v>
      </c>
      <c r="H16" s="8">
        <f>(Source!F212)/1000+(Source!F213)/1000</f>
        <v>0.121</v>
      </c>
      <c r="I16" s="8">
        <f>E16+F16+G16+H16</f>
        <v>42.889000000000003</v>
      </c>
      <c r="J16" s="8">
        <f>(Source!F208)/1000</f>
        <v>1.246</v>
      </c>
      <c r="T16" s="9">
        <f>(Source!P210)/1000</f>
        <v>380.31</v>
      </c>
      <c r="U16" s="9">
        <f>(Source!P211)/1000</f>
        <v>9.4320000000000004</v>
      </c>
      <c r="V16" s="9">
        <f>(Source!P202)/1000</f>
        <v>0</v>
      </c>
      <c r="W16" s="9">
        <f>(Source!P212)/1000+(Source!P213)/1000</f>
        <v>2.0289999999999999</v>
      </c>
      <c r="X16" s="9">
        <f>T16+U16+V16+W16</f>
        <v>391.77100000000002</v>
      </c>
      <c r="Y16" s="9">
        <f>(Source!P208)/1000</f>
        <v>22.77</v>
      </c>
      <c r="AI16" s="7">
        <v>0</v>
      </c>
      <c r="AJ16" s="7">
        <v>0</v>
      </c>
      <c r="AK16" s="7" t="s">
        <v>6</v>
      </c>
      <c r="AL16" s="7" t="s">
        <v>6</v>
      </c>
      <c r="AM16" s="7" t="s">
        <v>6</v>
      </c>
      <c r="AN16" s="7">
        <v>0</v>
      </c>
      <c r="AO16" s="7" t="s">
        <v>6</v>
      </c>
      <c r="AP16" s="7" t="s">
        <v>6</v>
      </c>
      <c r="AT16" s="8">
        <v>39731</v>
      </c>
      <c r="AU16" s="8">
        <v>32025</v>
      </c>
      <c r="AV16" s="8">
        <v>0</v>
      </c>
      <c r="AW16" s="8">
        <v>0</v>
      </c>
      <c r="AX16" s="8">
        <v>0</v>
      </c>
      <c r="AY16" s="8">
        <v>6427</v>
      </c>
      <c r="AZ16" s="8">
        <v>711</v>
      </c>
      <c r="BA16" s="8">
        <v>1279</v>
      </c>
      <c r="BB16" s="8">
        <v>41510</v>
      </c>
      <c r="BC16" s="8">
        <v>1258</v>
      </c>
      <c r="BD16" s="8">
        <v>189</v>
      </c>
      <c r="BE16" s="8">
        <v>0</v>
      </c>
      <c r="BF16" s="8">
        <v>138.03199999999998</v>
      </c>
      <c r="BG16" s="8">
        <v>60.26</v>
      </c>
      <c r="BH16" s="8">
        <v>0</v>
      </c>
      <c r="BI16" s="8">
        <v>2052</v>
      </c>
      <c r="BJ16" s="8">
        <v>1174</v>
      </c>
      <c r="BK16" s="8">
        <v>42957</v>
      </c>
      <c r="BR16" s="9">
        <v>343900</v>
      </c>
      <c r="BS16" s="9">
        <v>240183</v>
      </c>
      <c r="BT16" s="9">
        <v>0</v>
      </c>
      <c r="BU16" s="9">
        <v>0</v>
      </c>
      <c r="BV16" s="9">
        <v>0</v>
      </c>
      <c r="BW16" s="9">
        <v>80339</v>
      </c>
      <c r="BX16" s="9">
        <v>13012</v>
      </c>
      <c r="BY16" s="9">
        <v>23378</v>
      </c>
      <c r="BZ16" s="9">
        <v>380310</v>
      </c>
      <c r="CA16" s="9">
        <v>9432</v>
      </c>
      <c r="CB16" s="9">
        <v>3166</v>
      </c>
      <c r="CC16" s="9">
        <v>0</v>
      </c>
      <c r="CD16" s="9">
        <v>138.03199999999998</v>
      </c>
      <c r="CE16" s="9">
        <v>60.26</v>
      </c>
      <c r="CF16" s="9">
        <v>0</v>
      </c>
      <c r="CG16" s="9">
        <v>31811</v>
      </c>
      <c r="CH16" s="9">
        <v>17197</v>
      </c>
      <c r="CI16" s="9">
        <v>392908</v>
      </c>
    </row>
    <row r="18" spans="1:40" x14ac:dyDescent="0.2">
      <c r="A18">
        <v>51</v>
      </c>
      <c r="E18" s="10">
        <f>SUMIF(A16:A17,3,E16:E17)</f>
        <v>41.51</v>
      </c>
      <c r="F18" s="10">
        <f>SUMIF(A16:A17,3,F16:F17)</f>
        <v>1.258</v>
      </c>
      <c r="G18" s="10">
        <f>SUMIF(A16:A17,3,G16:G17)</f>
        <v>0</v>
      </c>
      <c r="H18" s="10">
        <f>SUMIF(A16:A17,3,H16:H17)</f>
        <v>0.121</v>
      </c>
      <c r="I18" s="10">
        <f>SUMIF(A16:A17,3,I16:I17)</f>
        <v>42.889000000000003</v>
      </c>
      <c r="J18" s="10">
        <f>SUMIF(A16:A17,3,J16:J17)</f>
        <v>1.246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380.31</v>
      </c>
      <c r="U18" s="3">
        <f>SUMIF(A16:A17,3,U16:U17)</f>
        <v>9.4320000000000004</v>
      </c>
      <c r="V18" s="3">
        <f>SUMIF(A16:A17,3,V16:V17)</f>
        <v>0</v>
      </c>
      <c r="W18" s="3">
        <f>SUMIF(A16:A17,3,W16:W17)</f>
        <v>2.0289999999999999</v>
      </c>
      <c r="X18" s="3">
        <f>SUMIF(A16:A17,3,X16:X17)</f>
        <v>391.77100000000002</v>
      </c>
      <c r="Y18" s="3">
        <f>SUMIF(A16:A17,3,Y16:Y17)</f>
        <v>22.77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39731</v>
      </c>
      <c r="G20" s="5" t="s">
        <v>318</v>
      </c>
      <c r="H20" s="5" t="s">
        <v>319</v>
      </c>
      <c r="I20" s="5"/>
      <c r="J20" s="5"/>
      <c r="K20" s="5">
        <v>201</v>
      </c>
      <c r="L20" s="5">
        <v>1</v>
      </c>
      <c r="M20" s="5">
        <v>3</v>
      </c>
      <c r="N20" s="5" t="s">
        <v>6</v>
      </c>
      <c r="O20" s="5">
        <v>0</v>
      </c>
      <c r="P20" s="5">
        <v>343900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32025</v>
      </c>
      <c r="G21" s="5" t="s">
        <v>320</v>
      </c>
      <c r="H21" s="5" t="s">
        <v>321</v>
      </c>
      <c r="I21" s="5"/>
      <c r="J21" s="5"/>
      <c r="K21" s="5">
        <v>202</v>
      </c>
      <c r="L21" s="5">
        <v>2</v>
      </c>
      <c r="M21" s="5">
        <v>3</v>
      </c>
      <c r="N21" s="5" t="s">
        <v>6</v>
      </c>
      <c r="O21" s="5">
        <v>0</v>
      </c>
      <c r="P21" s="5">
        <v>240183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322</v>
      </c>
      <c r="H22" s="5" t="s">
        <v>323</v>
      </c>
      <c r="I22" s="5"/>
      <c r="J22" s="5"/>
      <c r="K22" s="5">
        <v>222</v>
      </c>
      <c r="L22" s="5">
        <v>3</v>
      </c>
      <c r="M22" s="5">
        <v>3</v>
      </c>
      <c r="N22" s="5" t="s">
        <v>6</v>
      </c>
      <c r="O22" s="5">
        <v>0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32025</v>
      </c>
      <c r="G23" s="5" t="s">
        <v>324</v>
      </c>
      <c r="H23" s="5" t="s">
        <v>325</v>
      </c>
      <c r="I23" s="5"/>
      <c r="J23" s="5"/>
      <c r="K23" s="5">
        <v>225</v>
      </c>
      <c r="L23" s="5">
        <v>4</v>
      </c>
      <c r="M23" s="5">
        <v>3</v>
      </c>
      <c r="N23" s="5" t="s">
        <v>6</v>
      </c>
      <c r="O23" s="5">
        <v>0</v>
      </c>
      <c r="P23" s="5">
        <v>240183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32025</v>
      </c>
      <c r="G24" s="5" t="s">
        <v>326</v>
      </c>
      <c r="H24" s="5" t="s">
        <v>327</v>
      </c>
      <c r="I24" s="5"/>
      <c r="J24" s="5"/>
      <c r="K24" s="5">
        <v>226</v>
      </c>
      <c r="L24" s="5">
        <v>5</v>
      </c>
      <c r="M24" s="5">
        <v>3</v>
      </c>
      <c r="N24" s="5" t="s">
        <v>6</v>
      </c>
      <c r="O24" s="5">
        <v>0</v>
      </c>
      <c r="P24" s="5">
        <v>240183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328</v>
      </c>
      <c r="H25" s="5" t="s">
        <v>329</v>
      </c>
      <c r="I25" s="5"/>
      <c r="J25" s="5"/>
      <c r="K25" s="5">
        <v>227</v>
      </c>
      <c r="L25" s="5">
        <v>6</v>
      </c>
      <c r="M25" s="5">
        <v>3</v>
      </c>
      <c r="N25" s="5" t="s">
        <v>6</v>
      </c>
      <c r="O25" s="5">
        <v>0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32025</v>
      </c>
      <c r="G26" s="5" t="s">
        <v>330</v>
      </c>
      <c r="H26" s="5" t="s">
        <v>331</v>
      </c>
      <c r="I26" s="5"/>
      <c r="J26" s="5"/>
      <c r="K26" s="5">
        <v>228</v>
      </c>
      <c r="L26" s="5">
        <v>7</v>
      </c>
      <c r="M26" s="5">
        <v>3</v>
      </c>
      <c r="N26" s="5" t="s">
        <v>6</v>
      </c>
      <c r="O26" s="5">
        <v>0</v>
      </c>
      <c r="P26" s="5">
        <v>240183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332</v>
      </c>
      <c r="H27" s="5" t="s">
        <v>333</v>
      </c>
      <c r="I27" s="5"/>
      <c r="J27" s="5"/>
      <c r="K27" s="5">
        <v>216</v>
      </c>
      <c r="L27" s="5">
        <v>8</v>
      </c>
      <c r="M27" s="5">
        <v>3</v>
      </c>
      <c r="N27" s="5" t="s">
        <v>6</v>
      </c>
      <c r="O27" s="5">
        <v>0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334</v>
      </c>
      <c r="H28" s="5" t="s">
        <v>335</v>
      </c>
      <c r="I28" s="5"/>
      <c r="J28" s="5"/>
      <c r="K28" s="5">
        <v>223</v>
      </c>
      <c r="L28" s="5">
        <v>9</v>
      </c>
      <c r="M28" s="5">
        <v>3</v>
      </c>
      <c r="N28" s="5" t="s">
        <v>6</v>
      </c>
      <c r="O28" s="5">
        <v>0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336</v>
      </c>
      <c r="H29" s="5" t="s">
        <v>337</v>
      </c>
      <c r="I29" s="5"/>
      <c r="J29" s="5"/>
      <c r="K29" s="5">
        <v>229</v>
      </c>
      <c r="L29" s="5">
        <v>10</v>
      </c>
      <c r="M29" s="5">
        <v>3</v>
      </c>
      <c r="N29" s="5" t="s">
        <v>6</v>
      </c>
      <c r="O29" s="5">
        <v>0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6427</v>
      </c>
      <c r="G30" s="5" t="s">
        <v>338</v>
      </c>
      <c r="H30" s="5" t="s">
        <v>339</v>
      </c>
      <c r="I30" s="5"/>
      <c r="J30" s="5"/>
      <c r="K30" s="5">
        <v>203</v>
      </c>
      <c r="L30" s="5">
        <v>11</v>
      </c>
      <c r="M30" s="5">
        <v>3</v>
      </c>
      <c r="N30" s="5" t="s">
        <v>6</v>
      </c>
      <c r="O30" s="5">
        <v>0</v>
      </c>
      <c r="P30" s="5">
        <v>80339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340</v>
      </c>
      <c r="H31" s="5" t="s">
        <v>341</v>
      </c>
      <c r="I31" s="5"/>
      <c r="J31" s="5"/>
      <c r="K31" s="5">
        <v>231</v>
      </c>
      <c r="L31" s="5">
        <v>12</v>
      </c>
      <c r="M31" s="5">
        <v>3</v>
      </c>
      <c r="N31" s="5" t="s">
        <v>6</v>
      </c>
      <c r="O31" s="5">
        <v>0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711</v>
      </c>
      <c r="G32" s="5" t="s">
        <v>342</v>
      </c>
      <c r="H32" s="5" t="s">
        <v>343</v>
      </c>
      <c r="I32" s="5"/>
      <c r="J32" s="5"/>
      <c r="K32" s="5">
        <v>204</v>
      </c>
      <c r="L32" s="5">
        <v>13</v>
      </c>
      <c r="M32" s="5">
        <v>3</v>
      </c>
      <c r="N32" s="5" t="s">
        <v>6</v>
      </c>
      <c r="O32" s="5">
        <v>0</v>
      </c>
      <c r="P32" s="5">
        <v>13012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1279</v>
      </c>
      <c r="G33" s="5" t="s">
        <v>344</v>
      </c>
      <c r="H33" s="5" t="s">
        <v>345</v>
      </c>
      <c r="I33" s="5"/>
      <c r="J33" s="5"/>
      <c r="K33" s="5">
        <v>205</v>
      </c>
      <c r="L33" s="5">
        <v>14</v>
      </c>
      <c r="M33" s="5">
        <v>3</v>
      </c>
      <c r="N33" s="5" t="s">
        <v>6</v>
      </c>
      <c r="O33" s="5">
        <v>0</v>
      </c>
      <c r="P33" s="5">
        <v>23378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346</v>
      </c>
      <c r="H34" s="5" t="s">
        <v>347</v>
      </c>
      <c r="I34" s="5"/>
      <c r="J34" s="5"/>
      <c r="K34" s="5">
        <v>232</v>
      </c>
      <c r="L34" s="5">
        <v>15</v>
      </c>
      <c r="M34" s="5">
        <v>3</v>
      </c>
      <c r="N34" s="5" t="s">
        <v>6</v>
      </c>
      <c r="O34" s="5">
        <v>0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41510</v>
      </c>
      <c r="G35" s="5" t="s">
        <v>348</v>
      </c>
      <c r="H35" s="5" t="s">
        <v>349</v>
      </c>
      <c r="I35" s="5"/>
      <c r="J35" s="5"/>
      <c r="K35" s="5">
        <v>214</v>
      </c>
      <c r="L35" s="5">
        <v>16</v>
      </c>
      <c r="M35" s="5">
        <v>3</v>
      </c>
      <c r="N35" s="5" t="s">
        <v>6</v>
      </c>
      <c r="O35" s="5">
        <v>0</v>
      </c>
      <c r="P35" s="5">
        <v>380310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1258</v>
      </c>
      <c r="G36" s="5" t="s">
        <v>350</v>
      </c>
      <c r="H36" s="5" t="s">
        <v>351</v>
      </c>
      <c r="I36" s="5"/>
      <c r="J36" s="5"/>
      <c r="K36" s="5">
        <v>215</v>
      </c>
      <c r="L36" s="5">
        <v>17</v>
      </c>
      <c r="M36" s="5">
        <v>3</v>
      </c>
      <c r="N36" s="5" t="s">
        <v>6</v>
      </c>
      <c r="O36" s="5">
        <v>0</v>
      </c>
      <c r="P36" s="5">
        <v>9432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189</v>
      </c>
      <c r="G37" s="5" t="s">
        <v>352</v>
      </c>
      <c r="H37" s="5" t="s">
        <v>353</v>
      </c>
      <c r="I37" s="5"/>
      <c r="J37" s="5"/>
      <c r="K37" s="5">
        <v>217</v>
      </c>
      <c r="L37" s="5">
        <v>18</v>
      </c>
      <c r="M37" s="5">
        <v>3</v>
      </c>
      <c r="N37" s="5" t="s">
        <v>6</v>
      </c>
      <c r="O37" s="5">
        <v>0</v>
      </c>
      <c r="P37" s="5">
        <v>3166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354</v>
      </c>
      <c r="H38" s="5" t="s">
        <v>355</v>
      </c>
      <c r="I38" s="5"/>
      <c r="J38" s="5"/>
      <c r="K38" s="5">
        <v>230</v>
      </c>
      <c r="L38" s="5">
        <v>19</v>
      </c>
      <c r="M38" s="5">
        <v>3</v>
      </c>
      <c r="N38" s="5" t="s">
        <v>6</v>
      </c>
      <c r="O38" s="5">
        <v>0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356</v>
      </c>
      <c r="H39" s="5" t="s">
        <v>357</v>
      </c>
      <c r="I39" s="5"/>
      <c r="J39" s="5"/>
      <c r="K39" s="5">
        <v>206</v>
      </c>
      <c r="L39" s="5">
        <v>20</v>
      </c>
      <c r="M39" s="5">
        <v>3</v>
      </c>
      <c r="N39" s="5" t="s">
        <v>6</v>
      </c>
      <c r="O39" s="5">
        <v>0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138.03199999999998</v>
      </c>
      <c r="G40" s="5" t="s">
        <v>358</v>
      </c>
      <c r="H40" s="5" t="s">
        <v>359</v>
      </c>
      <c r="I40" s="5"/>
      <c r="J40" s="5"/>
      <c r="K40" s="5">
        <v>207</v>
      </c>
      <c r="L40" s="5">
        <v>21</v>
      </c>
      <c r="M40" s="5">
        <v>3</v>
      </c>
      <c r="N40" s="5" t="s">
        <v>6</v>
      </c>
      <c r="O40" s="5">
        <v>-1</v>
      </c>
      <c r="P40" s="5">
        <v>138.03199999999998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60.26</v>
      </c>
      <c r="G41" s="5" t="s">
        <v>360</v>
      </c>
      <c r="H41" s="5" t="s">
        <v>361</v>
      </c>
      <c r="I41" s="5"/>
      <c r="J41" s="5"/>
      <c r="K41" s="5">
        <v>208</v>
      </c>
      <c r="L41" s="5">
        <v>22</v>
      </c>
      <c r="M41" s="5">
        <v>3</v>
      </c>
      <c r="N41" s="5" t="s">
        <v>6</v>
      </c>
      <c r="O41" s="5">
        <v>-1</v>
      </c>
      <c r="P41" s="5">
        <v>60.26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362</v>
      </c>
      <c r="H42" s="5" t="s">
        <v>363</v>
      </c>
      <c r="I42" s="5"/>
      <c r="J42" s="5"/>
      <c r="K42" s="5">
        <v>209</v>
      </c>
      <c r="L42" s="5">
        <v>23</v>
      </c>
      <c r="M42" s="5">
        <v>3</v>
      </c>
      <c r="N42" s="5" t="s">
        <v>6</v>
      </c>
      <c r="O42" s="5">
        <v>0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2052</v>
      </c>
      <c r="G43" s="5" t="s">
        <v>364</v>
      </c>
      <c r="H43" s="5" t="s">
        <v>365</v>
      </c>
      <c r="I43" s="5"/>
      <c r="J43" s="5"/>
      <c r="K43" s="5">
        <v>210</v>
      </c>
      <c r="L43" s="5">
        <v>24</v>
      </c>
      <c r="M43" s="5">
        <v>3</v>
      </c>
      <c r="N43" s="5" t="s">
        <v>6</v>
      </c>
      <c r="O43" s="5">
        <v>0</v>
      </c>
      <c r="P43" s="5">
        <v>31811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1174</v>
      </c>
      <c r="G44" s="5" t="s">
        <v>366</v>
      </c>
      <c r="H44" s="5" t="s">
        <v>367</v>
      </c>
      <c r="I44" s="5"/>
      <c r="J44" s="5"/>
      <c r="K44" s="5">
        <v>211</v>
      </c>
      <c r="L44" s="5">
        <v>25</v>
      </c>
      <c r="M44" s="5">
        <v>3</v>
      </c>
      <c r="N44" s="5" t="s">
        <v>6</v>
      </c>
      <c r="O44" s="5">
        <v>0</v>
      </c>
      <c r="P44" s="5">
        <v>17197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42957</v>
      </c>
      <c r="G45" s="5" t="s">
        <v>368</v>
      </c>
      <c r="H45" s="5" t="s">
        <v>369</v>
      </c>
      <c r="I45" s="5"/>
      <c r="J45" s="5"/>
      <c r="K45" s="5">
        <v>224</v>
      </c>
      <c r="L45" s="5">
        <v>26</v>
      </c>
      <c r="M45" s="5">
        <v>3</v>
      </c>
      <c r="N45" s="5" t="s">
        <v>6</v>
      </c>
      <c r="O45" s="5">
        <v>0</v>
      </c>
      <c r="P45" s="5">
        <v>392908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429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34645223</v>
      </c>
      <c r="O50" s="4">
        <v>1</v>
      </c>
    </row>
    <row r="51" spans="1:34" x14ac:dyDescent="0.2">
      <c r="A51" s="4">
        <v>75</v>
      </c>
      <c r="B51" s="4" t="s">
        <v>430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34645224</v>
      </c>
      <c r="O51" s="4">
        <v>2</v>
      </c>
    </row>
    <row r="52" spans="1:34" x14ac:dyDescent="0.2">
      <c r="A52" s="6">
        <v>3</v>
      </c>
      <c r="B52" s="6" t="s">
        <v>431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6</v>
      </c>
      <c r="T52" s="6" t="s">
        <v>6</v>
      </c>
      <c r="U52" s="6" t="s">
        <v>6</v>
      </c>
      <c r="V52" s="6" t="s">
        <v>6</v>
      </c>
      <c r="W52" s="6" t="s">
        <v>6</v>
      </c>
      <c r="X52" s="6" t="s">
        <v>6</v>
      </c>
      <c r="Y52" s="6" t="s">
        <v>6</v>
      </c>
      <c r="Z52" s="6" t="s">
        <v>6</v>
      </c>
      <c r="AA52" s="6" t="s">
        <v>6</v>
      </c>
      <c r="AB52" s="6" t="s">
        <v>6</v>
      </c>
      <c r="AC52" s="6" t="s">
        <v>6</v>
      </c>
      <c r="AD52" s="6" t="s">
        <v>6</v>
      </c>
      <c r="AE52" s="6" t="s">
        <v>6</v>
      </c>
      <c r="AF52" s="6" t="s">
        <v>6</v>
      </c>
      <c r="AG52" s="6" t="s">
        <v>6</v>
      </c>
      <c r="AH52" s="6" t="s">
        <v>6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266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ROW(Source!A24)</f>
        <v>24</v>
      </c>
      <c r="B1">
        <v>34645223</v>
      </c>
      <c r="C1">
        <v>34645286</v>
      </c>
      <c r="D1">
        <v>31714582</v>
      </c>
      <c r="E1">
        <v>1</v>
      </c>
      <c r="F1">
        <v>1</v>
      </c>
      <c r="G1">
        <v>1</v>
      </c>
      <c r="H1">
        <v>1</v>
      </c>
      <c r="I1" t="s">
        <v>433</v>
      </c>
      <c r="J1" t="s">
        <v>6</v>
      </c>
      <c r="K1" t="s">
        <v>434</v>
      </c>
      <c r="L1">
        <v>1191</v>
      </c>
      <c r="N1">
        <v>1013</v>
      </c>
      <c r="O1" t="s">
        <v>435</v>
      </c>
      <c r="P1" t="s">
        <v>435</v>
      </c>
      <c r="Q1">
        <v>1</v>
      </c>
      <c r="W1">
        <v>0</v>
      </c>
      <c r="X1">
        <v>-200730820</v>
      </c>
      <c r="Y1">
        <v>1.27</v>
      </c>
      <c r="AA1">
        <v>0</v>
      </c>
      <c r="AB1">
        <v>0</v>
      </c>
      <c r="AC1">
        <v>0</v>
      </c>
      <c r="AD1">
        <v>8.3800000000000008</v>
      </c>
      <c r="AE1">
        <v>0</v>
      </c>
      <c r="AF1">
        <v>0</v>
      </c>
      <c r="AG1">
        <v>0</v>
      </c>
      <c r="AH1">
        <v>8.3800000000000008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S1" t="s">
        <v>6</v>
      </c>
      <c r="AT1">
        <v>1.27</v>
      </c>
      <c r="AU1" t="s">
        <v>6</v>
      </c>
      <c r="AV1">
        <v>1</v>
      </c>
      <c r="AW1">
        <v>2</v>
      </c>
      <c r="AX1">
        <v>34645291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36.83</v>
      </c>
      <c r="CY1">
        <f>AD1</f>
        <v>8.3800000000000008</v>
      </c>
      <c r="CZ1">
        <f>AH1</f>
        <v>8.3800000000000008</v>
      </c>
      <c r="DA1">
        <f>AL1</f>
        <v>1</v>
      </c>
      <c r="DB1">
        <v>0</v>
      </c>
    </row>
    <row r="2" spans="1:106" x14ac:dyDescent="0.2">
      <c r="A2">
        <f>ROW(Source!A24)</f>
        <v>24</v>
      </c>
      <c r="B2">
        <v>34645223</v>
      </c>
      <c r="C2">
        <v>34645286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436</v>
      </c>
      <c r="J2" t="s">
        <v>6</v>
      </c>
      <c r="K2" t="s">
        <v>437</v>
      </c>
      <c r="L2">
        <v>1191</v>
      </c>
      <c r="N2">
        <v>1013</v>
      </c>
      <c r="O2" t="s">
        <v>435</v>
      </c>
      <c r="P2" t="s">
        <v>435</v>
      </c>
      <c r="Q2">
        <v>1</v>
      </c>
      <c r="W2">
        <v>0</v>
      </c>
      <c r="X2">
        <v>-1417349443</v>
      </c>
      <c r="Y2">
        <v>0.41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6</v>
      </c>
      <c r="AT2">
        <v>0.41</v>
      </c>
      <c r="AU2" t="s">
        <v>6</v>
      </c>
      <c r="AV2">
        <v>2</v>
      </c>
      <c r="AW2">
        <v>2</v>
      </c>
      <c r="AX2">
        <v>34645292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11.889999999999999</v>
      </c>
      <c r="CY2">
        <f>AD2</f>
        <v>0</v>
      </c>
      <c r="CZ2">
        <f>AH2</f>
        <v>0</v>
      </c>
      <c r="DA2">
        <f>AL2</f>
        <v>1</v>
      </c>
      <c r="DB2">
        <v>0</v>
      </c>
    </row>
    <row r="3" spans="1:106" x14ac:dyDescent="0.2">
      <c r="A3">
        <f>ROW(Source!A24)</f>
        <v>24</v>
      </c>
      <c r="B3">
        <v>34645223</v>
      </c>
      <c r="C3">
        <v>34645286</v>
      </c>
      <c r="D3">
        <v>31527023</v>
      </c>
      <c r="E3">
        <v>1</v>
      </c>
      <c r="F3">
        <v>1</v>
      </c>
      <c r="G3">
        <v>1</v>
      </c>
      <c r="H3">
        <v>2</v>
      </c>
      <c r="I3" t="s">
        <v>438</v>
      </c>
      <c r="J3" t="s">
        <v>439</v>
      </c>
      <c r="K3" t="s">
        <v>440</v>
      </c>
      <c r="L3">
        <v>1368</v>
      </c>
      <c r="N3">
        <v>1011</v>
      </c>
      <c r="O3" t="s">
        <v>441</v>
      </c>
      <c r="P3" t="s">
        <v>441</v>
      </c>
      <c r="Q3">
        <v>1</v>
      </c>
      <c r="W3">
        <v>0</v>
      </c>
      <c r="X3">
        <v>-2134233284</v>
      </c>
      <c r="Y3">
        <v>0.35</v>
      </c>
      <c r="AA3">
        <v>0</v>
      </c>
      <c r="AB3">
        <v>82.22</v>
      </c>
      <c r="AC3">
        <v>10.06</v>
      </c>
      <c r="AD3">
        <v>0</v>
      </c>
      <c r="AE3">
        <v>0</v>
      </c>
      <c r="AF3">
        <v>82.22</v>
      </c>
      <c r="AG3">
        <v>10.06</v>
      </c>
      <c r="AH3">
        <v>0</v>
      </c>
      <c r="AI3">
        <v>1</v>
      </c>
      <c r="AJ3">
        <v>1</v>
      </c>
      <c r="AK3">
        <v>1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S3" t="s">
        <v>6</v>
      </c>
      <c r="AT3">
        <v>0.35</v>
      </c>
      <c r="AU3" t="s">
        <v>6</v>
      </c>
      <c r="AV3">
        <v>0</v>
      </c>
      <c r="AW3">
        <v>2</v>
      </c>
      <c r="AX3">
        <v>34645293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Y3*Source!I24</f>
        <v>10.149999999999999</v>
      </c>
      <c r="CY3">
        <f>AB3</f>
        <v>82.22</v>
      </c>
      <c r="CZ3">
        <f>AF3</f>
        <v>82.22</v>
      </c>
      <c r="DA3">
        <f>AJ3</f>
        <v>1</v>
      </c>
      <c r="DB3">
        <v>0</v>
      </c>
    </row>
    <row r="4" spans="1:106" x14ac:dyDescent="0.2">
      <c r="A4">
        <f>ROW(Source!A24)</f>
        <v>24</v>
      </c>
      <c r="B4">
        <v>34645223</v>
      </c>
      <c r="C4">
        <v>34645286</v>
      </c>
      <c r="D4">
        <v>31528142</v>
      </c>
      <c r="E4">
        <v>1</v>
      </c>
      <c r="F4">
        <v>1</v>
      </c>
      <c r="G4">
        <v>1</v>
      </c>
      <c r="H4">
        <v>2</v>
      </c>
      <c r="I4" t="s">
        <v>442</v>
      </c>
      <c r="J4" t="s">
        <v>443</v>
      </c>
      <c r="K4" t="s">
        <v>444</v>
      </c>
      <c r="L4">
        <v>1368</v>
      </c>
      <c r="N4">
        <v>1011</v>
      </c>
      <c r="O4" t="s">
        <v>441</v>
      </c>
      <c r="P4" t="s">
        <v>441</v>
      </c>
      <c r="Q4">
        <v>1</v>
      </c>
      <c r="W4">
        <v>0</v>
      </c>
      <c r="X4">
        <v>1372534845</v>
      </c>
      <c r="Y4">
        <v>0.06</v>
      </c>
      <c r="AA4">
        <v>0</v>
      </c>
      <c r="AB4">
        <v>65.709999999999994</v>
      </c>
      <c r="AC4">
        <v>11.6</v>
      </c>
      <c r="AD4">
        <v>0</v>
      </c>
      <c r="AE4">
        <v>0</v>
      </c>
      <c r="AF4">
        <v>65.709999999999994</v>
      </c>
      <c r="AG4">
        <v>11.6</v>
      </c>
      <c r="AH4">
        <v>0</v>
      </c>
      <c r="AI4">
        <v>1</v>
      </c>
      <c r="AJ4">
        <v>1</v>
      </c>
      <c r="AK4">
        <v>1</v>
      </c>
      <c r="AL4">
        <v>1</v>
      </c>
      <c r="AN4">
        <v>0</v>
      </c>
      <c r="AO4">
        <v>1</v>
      </c>
      <c r="AP4">
        <v>0</v>
      </c>
      <c r="AQ4">
        <v>0</v>
      </c>
      <c r="AR4">
        <v>0</v>
      </c>
      <c r="AS4" t="s">
        <v>6</v>
      </c>
      <c r="AT4">
        <v>0.06</v>
      </c>
      <c r="AU4" t="s">
        <v>6</v>
      </c>
      <c r="AV4">
        <v>0</v>
      </c>
      <c r="AW4">
        <v>2</v>
      </c>
      <c r="AX4">
        <v>34645294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Y4*Source!I24</f>
        <v>1.74</v>
      </c>
      <c r="CY4">
        <f>AB4</f>
        <v>65.709999999999994</v>
      </c>
      <c r="CZ4">
        <f>AF4</f>
        <v>65.709999999999994</v>
      </c>
      <c r="DA4">
        <f>AJ4</f>
        <v>1</v>
      </c>
      <c r="DB4">
        <v>0</v>
      </c>
    </row>
    <row r="5" spans="1:106" x14ac:dyDescent="0.2">
      <c r="A5">
        <f>ROW(Source!A25)</f>
        <v>25</v>
      </c>
      <c r="B5">
        <v>34645224</v>
      </c>
      <c r="C5">
        <v>34645286</v>
      </c>
      <c r="D5">
        <v>31714582</v>
      </c>
      <c r="E5">
        <v>1</v>
      </c>
      <c r="F5">
        <v>1</v>
      </c>
      <c r="G5">
        <v>1</v>
      </c>
      <c r="H5">
        <v>1</v>
      </c>
      <c r="I5" t="s">
        <v>433</v>
      </c>
      <c r="J5" t="s">
        <v>6</v>
      </c>
      <c r="K5" t="s">
        <v>434</v>
      </c>
      <c r="L5">
        <v>1191</v>
      </c>
      <c r="N5">
        <v>1013</v>
      </c>
      <c r="O5" t="s">
        <v>435</v>
      </c>
      <c r="P5" t="s">
        <v>435</v>
      </c>
      <c r="Q5">
        <v>1</v>
      </c>
      <c r="W5">
        <v>0</v>
      </c>
      <c r="X5">
        <v>-200730820</v>
      </c>
      <c r="Y5">
        <v>1.27</v>
      </c>
      <c r="AA5">
        <v>0</v>
      </c>
      <c r="AB5">
        <v>0</v>
      </c>
      <c r="AC5">
        <v>0</v>
      </c>
      <c r="AD5">
        <v>153.35</v>
      </c>
      <c r="AE5">
        <v>0</v>
      </c>
      <c r="AF5">
        <v>0</v>
      </c>
      <c r="AG5">
        <v>0</v>
      </c>
      <c r="AH5">
        <v>8.3800000000000008</v>
      </c>
      <c r="AI5">
        <v>1</v>
      </c>
      <c r="AJ5">
        <v>1</v>
      </c>
      <c r="AK5">
        <v>1</v>
      </c>
      <c r="AL5">
        <v>18.3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6</v>
      </c>
      <c r="AT5">
        <v>1.27</v>
      </c>
      <c r="AU5" t="s">
        <v>6</v>
      </c>
      <c r="AV5">
        <v>1</v>
      </c>
      <c r="AW5">
        <v>2</v>
      </c>
      <c r="AX5">
        <v>34645291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Y5*Source!I25</f>
        <v>36.83</v>
      </c>
      <c r="CY5">
        <f>AD5</f>
        <v>153.35</v>
      </c>
      <c r="CZ5">
        <f>AH5</f>
        <v>8.3800000000000008</v>
      </c>
      <c r="DA5">
        <f>AL5</f>
        <v>18.3</v>
      </c>
      <c r="DB5">
        <v>0</v>
      </c>
    </row>
    <row r="6" spans="1:106" x14ac:dyDescent="0.2">
      <c r="A6">
        <f>ROW(Source!A25)</f>
        <v>25</v>
      </c>
      <c r="B6">
        <v>34645224</v>
      </c>
      <c r="C6">
        <v>34645286</v>
      </c>
      <c r="D6">
        <v>31709492</v>
      </c>
      <c r="E6">
        <v>1</v>
      </c>
      <c r="F6">
        <v>1</v>
      </c>
      <c r="G6">
        <v>1</v>
      </c>
      <c r="H6">
        <v>1</v>
      </c>
      <c r="I6" t="s">
        <v>436</v>
      </c>
      <c r="J6" t="s">
        <v>6</v>
      </c>
      <c r="K6" t="s">
        <v>437</v>
      </c>
      <c r="L6">
        <v>1191</v>
      </c>
      <c r="N6">
        <v>1013</v>
      </c>
      <c r="O6" t="s">
        <v>435</v>
      </c>
      <c r="P6" t="s">
        <v>435</v>
      </c>
      <c r="Q6">
        <v>1</v>
      </c>
      <c r="W6">
        <v>0</v>
      </c>
      <c r="X6">
        <v>-1417349443</v>
      </c>
      <c r="Y6">
        <v>0.41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1</v>
      </c>
      <c r="AJ6">
        <v>1</v>
      </c>
      <c r="AK6">
        <v>18.3</v>
      </c>
      <c r="AL6">
        <v>1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6</v>
      </c>
      <c r="AT6">
        <v>0.41</v>
      </c>
      <c r="AU6" t="s">
        <v>6</v>
      </c>
      <c r="AV6">
        <v>2</v>
      </c>
      <c r="AW6">
        <v>2</v>
      </c>
      <c r="AX6">
        <v>34645292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Y6*Source!I25</f>
        <v>11.889999999999999</v>
      </c>
      <c r="CY6">
        <f>AD6</f>
        <v>0</v>
      </c>
      <c r="CZ6">
        <f>AH6</f>
        <v>0</v>
      </c>
      <c r="DA6">
        <f>AL6</f>
        <v>1</v>
      </c>
      <c r="DB6">
        <v>0</v>
      </c>
    </row>
    <row r="7" spans="1:106" x14ac:dyDescent="0.2">
      <c r="A7">
        <f>ROW(Source!A25)</f>
        <v>25</v>
      </c>
      <c r="B7">
        <v>34645224</v>
      </c>
      <c r="C7">
        <v>34645286</v>
      </c>
      <c r="D7">
        <v>31527023</v>
      </c>
      <c r="E7">
        <v>1</v>
      </c>
      <c r="F7">
        <v>1</v>
      </c>
      <c r="G7">
        <v>1</v>
      </c>
      <c r="H7">
        <v>2</v>
      </c>
      <c r="I7" t="s">
        <v>438</v>
      </c>
      <c r="J7" t="s">
        <v>439</v>
      </c>
      <c r="K7" t="s">
        <v>440</v>
      </c>
      <c r="L7">
        <v>1368</v>
      </c>
      <c r="N7">
        <v>1011</v>
      </c>
      <c r="O7" t="s">
        <v>441</v>
      </c>
      <c r="P7" t="s">
        <v>441</v>
      </c>
      <c r="Q7">
        <v>1</v>
      </c>
      <c r="W7">
        <v>0</v>
      </c>
      <c r="X7">
        <v>-2134233284</v>
      </c>
      <c r="Y7">
        <v>0.35</v>
      </c>
      <c r="AA7">
        <v>0</v>
      </c>
      <c r="AB7">
        <v>1027.75</v>
      </c>
      <c r="AC7">
        <v>184.1</v>
      </c>
      <c r="AD7">
        <v>0</v>
      </c>
      <c r="AE7">
        <v>0</v>
      </c>
      <c r="AF7">
        <v>82.22</v>
      </c>
      <c r="AG7">
        <v>10.06</v>
      </c>
      <c r="AH7">
        <v>0</v>
      </c>
      <c r="AI7">
        <v>1</v>
      </c>
      <c r="AJ7">
        <v>12.5</v>
      </c>
      <c r="AK7">
        <v>18.3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6</v>
      </c>
      <c r="AT7">
        <v>0.35</v>
      </c>
      <c r="AU7" t="s">
        <v>6</v>
      </c>
      <c r="AV7">
        <v>0</v>
      </c>
      <c r="AW7">
        <v>2</v>
      </c>
      <c r="AX7">
        <v>34645293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Y7*Source!I25</f>
        <v>10.149999999999999</v>
      </c>
      <c r="CY7">
        <f>AB7</f>
        <v>1027.75</v>
      </c>
      <c r="CZ7">
        <f>AF7</f>
        <v>82.22</v>
      </c>
      <c r="DA7">
        <f>AJ7</f>
        <v>12.5</v>
      </c>
      <c r="DB7">
        <v>0</v>
      </c>
    </row>
    <row r="8" spans="1:106" x14ac:dyDescent="0.2">
      <c r="A8">
        <f>ROW(Source!A25)</f>
        <v>25</v>
      </c>
      <c r="B8">
        <v>34645224</v>
      </c>
      <c r="C8">
        <v>34645286</v>
      </c>
      <c r="D8">
        <v>31528142</v>
      </c>
      <c r="E8">
        <v>1</v>
      </c>
      <c r="F8">
        <v>1</v>
      </c>
      <c r="G8">
        <v>1</v>
      </c>
      <c r="H8">
        <v>2</v>
      </c>
      <c r="I8" t="s">
        <v>442</v>
      </c>
      <c r="J8" t="s">
        <v>443</v>
      </c>
      <c r="K8" t="s">
        <v>444</v>
      </c>
      <c r="L8">
        <v>1368</v>
      </c>
      <c r="N8">
        <v>1011</v>
      </c>
      <c r="O8" t="s">
        <v>441</v>
      </c>
      <c r="P8" t="s">
        <v>441</v>
      </c>
      <c r="Q8">
        <v>1</v>
      </c>
      <c r="W8">
        <v>0</v>
      </c>
      <c r="X8">
        <v>1372534845</v>
      </c>
      <c r="Y8">
        <v>0.06</v>
      </c>
      <c r="AA8">
        <v>0</v>
      </c>
      <c r="AB8">
        <v>821.38</v>
      </c>
      <c r="AC8">
        <v>212.28</v>
      </c>
      <c r="AD8">
        <v>0</v>
      </c>
      <c r="AE8">
        <v>0</v>
      </c>
      <c r="AF8">
        <v>65.709999999999994</v>
      </c>
      <c r="AG8">
        <v>11.6</v>
      </c>
      <c r="AH8">
        <v>0</v>
      </c>
      <c r="AI8">
        <v>1</v>
      </c>
      <c r="AJ8">
        <v>12.5</v>
      </c>
      <c r="AK8">
        <v>18.3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6</v>
      </c>
      <c r="AT8">
        <v>0.06</v>
      </c>
      <c r="AU8" t="s">
        <v>6</v>
      </c>
      <c r="AV8">
        <v>0</v>
      </c>
      <c r="AW8">
        <v>2</v>
      </c>
      <c r="AX8">
        <v>34645294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Y8*Source!I25</f>
        <v>1.74</v>
      </c>
      <c r="CY8">
        <f>AB8</f>
        <v>821.38</v>
      </c>
      <c r="CZ8">
        <f>AF8</f>
        <v>65.709999999999994</v>
      </c>
      <c r="DA8">
        <f>AJ8</f>
        <v>12.5</v>
      </c>
      <c r="DB8">
        <v>0</v>
      </c>
    </row>
    <row r="9" spans="1:106" x14ac:dyDescent="0.2">
      <c r="A9">
        <f>ROW(Source!A26)</f>
        <v>26</v>
      </c>
      <c r="B9">
        <v>34645223</v>
      </c>
      <c r="C9">
        <v>34645295</v>
      </c>
      <c r="D9">
        <v>31711369</v>
      </c>
      <c r="E9">
        <v>1</v>
      </c>
      <c r="F9">
        <v>1</v>
      </c>
      <c r="G9">
        <v>1</v>
      </c>
      <c r="H9">
        <v>1</v>
      </c>
      <c r="I9" t="s">
        <v>445</v>
      </c>
      <c r="J9" t="s">
        <v>6</v>
      </c>
      <c r="K9" t="s">
        <v>446</v>
      </c>
      <c r="L9">
        <v>1191</v>
      </c>
      <c r="N9">
        <v>1013</v>
      </c>
      <c r="O9" t="s">
        <v>435</v>
      </c>
      <c r="P9" t="s">
        <v>435</v>
      </c>
      <c r="Q9">
        <v>1</v>
      </c>
      <c r="W9">
        <v>0</v>
      </c>
      <c r="X9">
        <v>1430930646</v>
      </c>
      <c r="Y9">
        <v>0.15</v>
      </c>
      <c r="AA9">
        <v>0</v>
      </c>
      <c r="AB9">
        <v>0</v>
      </c>
      <c r="AC9">
        <v>0</v>
      </c>
      <c r="AD9">
        <v>8.24</v>
      </c>
      <c r="AE9">
        <v>0</v>
      </c>
      <c r="AF9">
        <v>0</v>
      </c>
      <c r="AG9">
        <v>0</v>
      </c>
      <c r="AH9">
        <v>8.24</v>
      </c>
      <c r="AI9">
        <v>1</v>
      </c>
      <c r="AJ9">
        <v>1</v>
      </c>
      <c r="AK9">
        <v>1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S9" t="s">
        <v>6</v>
      </c>
      <c r="AT9">
        <v>0.15</v>
      </c>
      <c r="AU9" t="s">
        <v>6</v>
      </c>
      <c r="AV9">
        <v>1</v>
      </c>
      <c r="AW9">
        <v>2</v>
      </c>
      <c r="AX9">
        <v>34645300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Y9*Source!I26</f>
        <v>4.3499999999999996</v>
      </c>
      <c r="CY9">
        <f>AD9</f>
        <v>8.24</v>
      </c>
      <c r="CZ9">
        <f>AH9</f>
        <v>8.24</v>
      </c>
      <c r="DA9">
        <f>AL9</f>
        <v>1</v>
      </c>
      <c r="DB9">
        <v>0</v>
      </c>
    </row>
    <row r="10" spans="1:106" x14ac:dyDescent="0.2">
      <c r="A10">
        <f>ROW(Source!A26)</f>
        <v>26</v>
      </c>
      <c r="B10">
        <v>34645223</v>
      </c>
      <c r="C10">
        <v>34645295</v>
      </c>
      <c r="D10">
        <v>31709492</v>
      </c>
      <c r="E10">
        <v>1</v>
      </c>
      <c r="F10">
        <v>1</v>
      </c>
      <c r="G10">
        <v>1</v>
      </c>
      <c r="H10">
        <v>1</v>
      </c>
      <c r="I10" t="s">
        <v>436</v>
      </c>
      <c r="J10" t="s">
        <v>6</v>
      </c>
      <c r="K10" t="s">
        <v>437</v>
      </c>
      <c r="L10">
        <v>1191</v>
      </c>
      <c r="N10">
        <v>1013</v>
      </c>
      <c r="O10" t="s">
        <v>435</v>
      </c>
      <c r="P10" t="s">
        <v>435</v>
      </c>
      <c r="Q10">
        <v>1</v>
      </c>
      <c r="W10">
        <v>0</v>
      </c>
      <c r="X10">
        <v>-1417349443</v>
      </c>
      <c r="Y10">
        <v>0.08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1</v>
      </c>
      <c r="AJ10">
        <v>1</v>
      </c>
      <c r="AK10">
        <v>1</v>
      </c>
      <c r="AL10">
        <v>1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6</v>
      </c>
      <c r="AT10">
        <v>0.08</v>
      </c>
      <c r="AU10" t="s">
        <v>6</v>
      </c>
      <c r="AV10">
        <v>2</v>
      </c>
      <c r="AW10">
        <v>2</v>
      </c>
      <c r="AX10">
        <v>34645301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Y10*Source!I26</f>
        <v>2.3199999999999998</v>
      </c>
      <c r="CY10">
        <f>AD10</f>
        <v>0</v>
      </c>
      <c r="CZ10">
        <f>AH10</f>
        <v>0</v>
      </c>
      <c r="DA10">
        <f>AL10</f>
        <v>1</v>
      </c>
      <c r="DB10">
        <v>0</v>
      </c>
    </row>
    <row r="11" spans="1:106" x14ac:dyDescent="0.2">
      <c r="A11">
        <f>ROW(Source!A26)</f>
        <v>26</v>
      </c>
      <c r="B11">
        <v>34645223</v>
      </c>
      <c r="C11">
        <v>34645295</v>
      </c>
      <c r="D11">
        <v>31527023</v>
      </c>
      <c r="E11">
        <v>1</v>
      </c>
      <c r="F11">
        <v>1</v>
      </c>
      <c r="G11">
        <v>1</v>
      </c>
      <c r="H11">
        <v>2</v>
      </c>
      <c r="I11" t="s">
        <v>438</v>
      </c>
      <c r="J11" t="s">
        <v>439</v>
      </c>
      <c r="K11" t="s">
        <v>440</v>
      </c>
      <c r="L11">
        <v>1368</v>
      </c>
      <c r="N11">
        <v>1011</v>
      </c>
      <c r="O11" t="s">
        <v>441</v>
      </c>
      <c r="P11" t="s">
        <v>441</v>
      </c>
      <c r="Q11">
        <v>1</v>
      </c>
      <c r="W11">
        <v>0</v>
      </c>
      <c r="X11">
        <v>-2134233284</v>
      </c>
      <c r="Y11">
        <v>7.0000000000000007E-2</v>
      </c>
      <c r="AA11">
        <v>0</v>
      </c>
      <c r="AB11">
        <v>82.22</v>
      </c>
      <c r="AC11">
        <v>10.06</v>
      </c>
      <c r="AD11">
        <v>0</v>
      </c>
      <c r="AE11">
        <v>0</v>
      </c>
      <c r="AF11">
        <v>82.22</v>
      </c>
      <c r="AG11">
        <v>10.06</v>
      </c>
      <c r="AH11">
        <v>0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S11" t="s">
        <v>6</v>
      </c>
      <c r="AT11">
        <v>7.0000000000000007E-2</v>
      </c>
      <c r="AU11" t="s">
        <v>6</v>
      </c>
      <c r="AV11">
        <v>0</v>
      </c>
      <c r="AW11">
        <v>2</v>
      </c>
      <c r="AX11">
        <v>34645302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Y11*Source!I26</f>
        <v>2.0300000000000002</v>
      </c>
      <c r="CY11">
        <f>AB11</f>
        <v>82.22</v>
      </c>
      <c r="CZ11">
        <f>AF11</f>
        <v>82.22</v>
      </c>
      <c r="DA11">
        <f>AJ11</f>
        <v>1</v>
      </c>
      <c r="DB11">
        <v>0</v>
      </c>
    </row>
    <row r="12" spans="1:106" x14ac:dyDescent="0.2">
      <c r="A12">
        <f>ROW(Source!A26)</f>
        <v>26</v>
      </c>
      <c r="B12">
        <v>34645223</v>
      </c>
      <c r="C12">
        <v>34645295</v>
      </c>
      <c r="D12">
        <v>31528142</v>
      </c>
      <c r="E12">
        <v>1</v>
      </c>
      <c r="F12">
        <v>1</v>
      </c>
      <c r="G12">
        <v>1</v>
      </c>
      <c r="H12">
        <v>2</v>
      </c>
      <c r="I12" t="s">
        <v>442</v>
      </c>
      <c r="J12" t="s">
        <v>443</v>
      </c>
      <c r="K12" t="s">
        <v>444</v>
      </c>
      <c r="L12">
        <v>1368</v>
      </c>
      <c r="N12">
        <v>1011</v>
      </c>
      <c r="O12" t="s">
        <v>441</v>
      </c>
      <c r="P12" t="s">
        <v>441</v>
      </c>
      <c r="Q12">
        <v>1</v>
      </c>
      <c r="W12">
        <v>0</v>
      </c>
      <c r="X12">
        <v>1372534845</v>
      </c>
      <c r="Y12">
        <v>0.01</v>
      </c>
      <c r="AA12">
        <v>0</v>
      </c>
      <c r="AB12">
        <v>65.709999999999994</v>
      </c>
      <c r="AC12">
        <v>11.6</v>
      </c>
      <c r="AD12">
        <v>0</v>
      </c>
      <c r="AE12">
        <v>0</v>
      </c>
      <c r="AF12">
        <v>65.709999999999994</v>
      </c>
      <c r="AG12">
        <v>11.6</v>
      </c>
      <c r="AH12">
        <v>0</v>
      </c>
      <c r="AI12">
        <v>1</v>
      </c>
      <c r="AJ12">
        <v>1</v>
      </c>
      <c r="AK12">
        <v>1</v>
      </c>
      <c r="AL12">
        <v>1</v>
      </c>
      <c r="AN12">
        <v>0</v>
      </c>
      <c r="AO12">
        <v>1</v>
      </c>
      <c r="AP12">
        <v>0</v>
      </c>
      <c r="AQ12">
        <v>0</v>
      </c>
      <c r="AR12">
        <v>0</v>
      </c>
      <c r="AS12" t="s">
        <v>6</v>
      </c>
      <c r="AT12">
        <v>0.01</v>
      </c>
      <c r="AU12" t="s">
        <v>6</v>
      </c>
      <c r="AV12">
        <v>0</v>
      </c>
      <c r="AW12">
        <v>2</v>
      </c>
      <c r="AX12">
        <v>34645303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Y12*Source!I26</f>
        <v>0.28999999999999998</v>
      </c>
      <c r="CY12">
        <f>AB12</f>
        <v>65.709999999999994</v>
      </c>
      <c r="CZ12">
        <f>AF12</f>
        <v>65.709999999999994</v>
      </c>
      <c r="DA12">
        <f>AJ12</f>
        <v>1</v>
      </c>
      <c r="DB12">
        <v>0</v>
      </c>
    </row>
    <row r="13" spans="1:106" x14ac:dyDescent="0.2">
      <c r="A13">
        <f>ROW(Source!A27)</f>
        <v>27</v>
      </c>
      <c r="B13">
        <v>34645224</v>
      </c>
      <c r="C13">
        <v>34645295</v>
      </c>
      <c r="D13">
        <v>31711369</v>
      </c>
      <c r="E13">
        <v>1</v>
      </c>
      <c r="F13">
        <v>1</v>
      </c>
      <c r="G13">
        <v>1</v>
      </c>
      <c r="H13">
        <v>1</v>
      </c>
      <c r="I13" t="s">
        <v>445</v>
      </c>
      <c r="J13" t="s">
        <v>6</v>
      </c>
      <c r="K13" t="s">
        <v>446</v>
      </c>
      <c r="L13">
        <v>1191</v>
      </c>
      <c r="N13">
        <v>1013</v>
      </c>
      <c r="O13" t="s">
        <v>435</v>
      </c>
      <c r="P13" t="s">
        <v>435</v>
      </c>
      <c r="Q13">
        <v>1</v>
      </c>
      <c r="W13">
        <v>0</v>
      </c>
      <c r="X13">
        <v>1430930646</v>
      </c>
      <c r="Y13">
        <v>0.15</v>
      </c>
      <c r="AA13">
        <v>0</v>
      </c>
      <c r="AB13">
        <v>0</v>
      </c>
      <c r="AC13">
        <v>0</v>
      </c>
      <c r="AD13">
        <v>150.79</v>
      </c>
      <c r="AE13">
        <v>0</v>
      </c>
      <c r="AF13">
        <v>0</v>
      </c>
      <c r="AG13">
        <v>0</v>
      </c>
      <c r="AH13">
        <v>8.24</v>
      </c>
      <c r="AI13">
        <v>1</v>
      </c>
      <c r="AJ13">
        <v>1</v>
      </c>
      <c r="AK13">
        <v>1</v>
      </c>
      <c r="AL13">
        <v>18.3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6</v>
      </c>
      <c r="AT13">
        <v>0.15</v>
      </c>
      <c r="AU13" t="s">
        <v>6</v>
      </c>
      <c r="AV13">
        <v>1</v>
      </c>
      <c r="AW13">
        <v>2</v>
      </c>
      <c r="AX13">
        <v>34645300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Y13*Source!I27</f>
        <v>4.3499999999999996</v>
      </c>
      <c r="CY13">
        <f>AD13</f>
        <v>150.79</v>
      </c>
      <c r="CZ13">
        <f>AH13</f>
        <v>8.24</v>
      </c>
      <c r="DA13">
        <f>AL13</f>
        <v>18.3</v>
      </c>
      <c r="DB13">
        <v>0</v>
      </c>
    </row>
    <row r="14" spans="1:106" x14ac:dyDescent="0.2">
      <c r="A14">
        <f>ROW(Source!A27)</f>
        <v>27</v>
      </c>
      <c r="B14">
        <v>34645224</v>
      </c>
      <c r="C14">
        <v>34645295</v>
      </c>
      <c r="D14">
        <v>31709492</v>
      </c>
      <c r="E14">
        <v>1</v>
      </c>
      <c r="F14">
        <v>1</v>
      </c>
      <c r="G14">
        <v>1</v>
      </c>
      <c r="H14">
        <v>1</v>
      </c>
      <c r="I14" t="s">
        <v>436</v>
      </c>
      <c r="J14" t="s">
        <v>6</v>
      </c>
      <c r="K14" t="s">
        <v>437</v>
      </c>
      <c r="L14">
        <v>1191</v>
      </c>
      <c r="N14">
        <v>1013</v>
      </c>
      <c r="O14" t="s">
        <v>435</v>
      </c>
      <c r="P14" t="s">
        <v>435</v>
      </c>
      <c r="Q14">
        <v>1</v>
      </c>
      <c r="W14">
        <v>0</v>
      </c>
      <c r="X14">
        <v>-1417349443</v>
      </c>
      <c r="Y14">
        <v>0.08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1</v>
      </c>
      <c r="AJ14">
        <v>1</v>
      </c>
      <c r="AK14">
        <v>18.3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6</v>
      </c>
      <c r="AT14">
        <v>0.08</v>
      </c>
      <c r="AU14" t="s">
        <v>6</v>
      </c>
      <c r="AV14">
        <v>2</v>
      </c>
      <c r="AW14">
        <v>2</v>
      </c>
      <c r="AX14">
        <v>34645301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Y14*Source!I27</f>
        <v>2.3199999999999998</v>
      </c>
      <c r="CY14">
        <f>AD14</f>
        <v>0</v>
      </c>
      <c r="CZ14">
        <f>AH14</f>
        <v>0</v>
      </c>
      <c r="DA14">
        <f>AL14</f>
        <v>1</v>
      </c>
      <c r="DB14">
        <v>0</v>
      </c>
    </row>
    <row r="15" spans="1:106" x14ac:dyDescent="0.2">
      <c r="A15">
        <f>ROW(Source!A27)</f>
        <v>27</v>
      </c>
      <c r="B15">
        <v>34645224</v>
      </c>
      <c r="C15">
        <v>34645295</v>
      </c>
      <c r="D15">
        <v>31527023</v>
      </c>
      <c r="E15">
        <v>1</v>
      </c>
      <c r="F15">
        <v>1</v>
      </c>
      <c r="G15">
        <v>1</v>
      </c>
      <c r="H15">
        <v>2</v>
      </c>
      <c r="I15" t="s">
        <v>438</v>
      </c>
      <c r="J15" t="s">
        <v>439</v>
      </c>
      <c r="K15" t="s">
        <v>440</v>
      </c>
      <c r="L15">
        <v>1368</v>
      </c>
      <c r="N15">
        <v>1011</v>
      </c>
      <c r="O15" t="s">
        <v>441</v>
      </c>
      <c r="P15" t="s">
        <v>441</v>
      </c>
      <c r="Q15">
        <v>1</v>
      </c>
      <c r="W15">
        <v>0</v>
      </c>
      <c r="X15">
        <v>-2134233284</v>
      </c>
      <c r="Y15">
        <v>7.0000000000000007E-2</v>
      </c>
      <c r="AA15">
        <v>0</v>
      </c>
      <c r="AB15">
        <v>1027.75</v>
      </c>
      <c r="AC15">
        <v>184.1</v>
      </c>
      <c r="AD15">
        <v>0</v>
      </c>
      <c r="AE15">
        <v>0</v>
      </c>
      <c r="AF15">
        <v>82.22</v>
      </c>
      <c r="AG15">
        <v>10.06</v>
      </c>
      <c r="AH15">
        <v>0</v>
      </c>
      <c r="AI15">
        <v>1</v>
      </c>
      <c r="AJ15">
        <v>12.5</v>
      </c>
      <c r="AK15">
        <v>18.3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6</v>
      </c>
      <c r="AT15">
        <v>7.0000000000000007E-2</v>
      </c>
      <c r="AU15" t="s">
        <v>6</v>
      </c>
      <c r="AV15">
        <v>0</v>
      </c>
      <c r="AW15">
        <v>2</v>
      </c>
      <c r="AX15">
        <v>34645302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Y15*Source!I27</f>
        <v>2.0300000000000002</v>
      </c>
      <c r="CY15">
        <f>AB15</f>
        <v>1027.75</v>
      </c>
      <c r="CZ15">
        <f>AF15</f>
        <v>82.22</v>
      </c>
      <c r="DA15">
        <f>AJ15</f>
        <v>12.5</v>
      </c>
      <c r="DB15">
        <v>0</v>
      </c>
    </row>
    <row r="16" spans="1:106" x14ac:dyDescent="0.2">
      <c r="A16">
        <f>ROW(Source!A27)</f>
        <v>27</v>
      </c>
      <c r="B16">
        <v>34645224</v>
      </c>
      <c r="C16">
        <v>34645295</v>
      </c>
      <c r="D16">
        <v>31528142</v>
      </c>
      <c r="E16">
        <v>1</v>
      </c>
      <c r="F16">
        <v>1</v>
      </c>
      <c r="G16">
        <v>1</v>
      </c>
      <c r="H16">
        <v>2</v>
      </c>
      <c r="I16" t="s">
        <v>442</v>
      </c>
      <c r="J16" t="s">
        <v>443</v>
      </c>
      <c r="K16" t="s">
        <v>444</v>
      </c>
      <c r="L16">
        <v>1368</v>
      </c>
      <c r="N16">
        <v>1011</v>
      </c>
      <c r="O16" t="s">
        <v>441</v>
      </c>
      <c r="P16" t="s">
        <v>441</v>
      </c>
      <c r="Q16">
        <v>1</v>
      </c>
      <c r="W16">
        <v>0</v>
      </c>
      <c r="X16">
        <v>1372534845</v>
      </c>
      <c r="Y16">
        <v>0.01</v>
      </c>
      <c r="AA16">
        <v>0</v>
      </c>
      <c r="AB16">
        <v>821.38</v>
      </c>
      <c r="AC16">
        <v>212.28</v>
      </c>
      <c r="AD16">
        <v>0</v>
      </c>
      <c r="AE16">
        <v>0</v>
      </c>
      <c r="AF16">
        <v>65.709999999999994</v>
      </c>
      <c r="AG16">
        <v>11.6</v>
      </c>
      <c r="AH16">
        <v>0</v>
      </c>
      <c r="AI16">
        <v>1</v>
      </c>
      <c r="AJ16">
        <v>12.5</v>
      </c>
      <c r="AK16">
        <v>18.3</v>
      </c>
      <c r="AL16">
        <v>1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6</v>
      </c>
      <c r="AT16">
        <v>0.01</v>
      </c>
      <c r="AU16" t="s">
        <v>6</v>
      </c>
      <c r="AV16">
        <v>0</v>
      </c>
      <c r="AW16">
        <v>2</v>
      </c>
      <c r="AX16">
        <v>34645303</v>
      </c>
      <c r="AY16">
        <v>1</v>
      </c>
      <c r="AZ16">
        <v>0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Y16*Source!I27</f>
        <v>0.28999999999999998</v>
      </c>
      <c r="CY16">
        <f>AB16</f>
        <v>821.38</v>
      </c>
      <c r="CZ16">
        <f>AF16</f>
        <v>65.709999999999994</v>
      </c>
      <c r="DA16">
        <f>AJ16</f>
        <v>12.5</v>
      </c>
      <c r="DB16">
        <v>0</v>
      </c>
    </row>
    <row r="17" spans="1:106" x14ac:dyDescent="0.2">
      <c r="A17">
        <f>ROW(Source!A28)</f>
        <v>28</v>
      </c>
      <c r="B17">
        <v>34645223</v>
      </c>
      <c r="C17">
        <v>34645304</v>
      </c>
      <c r="D17">
        <v>31711332</v>
      </c>
      <c r="E17">
        <v>1</v>
      </c>
      <c r="F17">
        <v>1</v>
      </c>
      <c r="G17">
        <v>1</v>
      </c>
      <c r="H17">
        <v>1</v>
      </c>
      <c r="I17" t="s">
        <v>447</v>
      </c>
      <c r="J17" t="s">
        <v>6</v>
      </c>
      <c r="K17" t="s">
        <v>448</v>
      </c>
      <c r="L17">
        <v>1191</v>
      </c>
      <c r="N17">
        <v>1013</v>
      </c>
      <c r="O17" t="s">
        <v>435</v>
      </c>
      <c r="P17" t="s">
        <v>435</v>
      </c>
      <c r="Q17">
        <v>1</v>
      </c>
      <c r="W17">
        <v>0</v>
      </c>
      <c r="X17">
        <v>-509590494</v>
      </c>
      <c r="Y17">
        <v>0.66</v>
      </c>
      <c r="AA17">
        <v>0</v>
      </c>
      <c r="AB17">
        <v>0</v>
      </c>
      <c r="AC17">
        <v>0</v>
      </c>
      <c r="AD17">
        <v>8.17</v>
      </c>
      <c r="AE17">
        <v>0</v>
      </c>
      <c r="AF17">
        <v>0</v>
      </c>
      <c r="AG17">
        <v>0</v>
      </c>
      <c r="AH17">
        <v>8.17</v>
      </c>
      <c r="AI17">
        <v>1</v>
      </c>
      <c r="AJ17">
        <v>1</v>
      </c>
      <c r="AK17">
        <v>1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 t="s">
        <v>6</v>
      </c>
      <c r="AT17">
        <v>0.66</v>
      </c>
      <c r="AU17" t="s">
        <v>6</v>
      </c>
      <c r="AV17">
        <v>1</v>
      </c>
      <c r="AW17">
        <v>2</v>
      </c>
      <c r="AX17">
        <v>34645308</v>
      </c>
      <c r="AY17">
        <v>1</v>
      </c>
      <c r="AZ17">
        <v>0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Y17*Source!I28</f>
        <v>0</v>
      </c>
      <c r="CY17">
        <f>AD17</f>
        <v>8.17</v>
      </c>
      <c r="CZ17">
        <f>AH17</f>
        <v>8.17</v>
      </c>
      <c r="DA17">
        <f>AL17</f>
        <v>1</v>
      </c>
      <c r="DB17">
        <v>0</v>
      </c>
    </row>
    <row r="18" spans="1:106" x14ac:dyDescent="0.2">
      <c r="A18">
        <f>ROW(Source!A28)</f>
        <v>28</v>
      </c>
      <c r="B18">
        <v>34645223</v>
      </c>
      <c r="C18">
        <v>34645304</v>
      </c>
      <c r="D18">
        <v>31709492</v>
      </c>
      <c r="E18">
        <v>1</v>
      </c>
      <c r="F18">
        <v>1</v>
      </c>
      <c r="G18">
        <v>1</v>
      </c>
      <c r="H18">
        <v>1</v>
      </c>
      <c r="I18" t="s">
        <v>436</v>
      </c>
      <c r="J18" t="s">
        <v>6</v>
      </c>
      <c r="K18" t="s">
        <v>437</v>
      </c>
      <c r="L18">
        <v>1191</v>
      </c>
      <c r="N18">
        <v>1013</v>
      </c>
      <c r="O18" t="s">
        <v>435</v>
      </c>
      <c r="P18" t="s">
        <v>435</v>
      </c>
      <c r="Q18">
        <v>1</v>
      </c>
      <c r="W18">
        <v>0</v>
      </c>
      <c r="X18">
        <v>-1417349443</v>
      </c>
      <c r="Y18">
        <v>0.03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1</v>
      </c>
      <c r="AJ18">
        <v>1</v>
      </c>
      <c r="AK18">
        <v>1</v>
      </c>
      <c r="AL18">
        <v>1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6</v>
      </c>
      <c r="AT18">
        <v>0.03</v>
      </c>
      <c r="AU18" t="s">
        <v>6</v>
      </c>
      <c r="AV18">
        <v>2</v>
      </c>
      <c r="AW18">
        <v>2</v>
      </c>
      <c r="AX18">
        <v>34645309</v>
      </c>
      <c r="AY18">
        <v>1</v>
      </c>
      <c r="AZ18">
        <v>0</v>
      </c>
      <c r="BA18">
        <v>18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Y18*Source!I28</f>
        <v>0</v>
      </c>
      <c r="CY18">
        <f>AD18</f>
        <v>0</v>
      </c>
      <c r="CZ18">
        <f>AH18</f>
        <v>0</v>
      </c>
      <c r="DA18">
        <f>AL18</f>
        <v>1</v>
      </c>
      <c r="DB18">
        <v>0</v>
      </c>
    </row>
    <row r="19" spans="1:106" x14ac:dyDescent="0.2">
      <c r="A19">
        <f>ROW(Source!A28)</f>
        <v>28</v>
      </c>
      <c r="B19">
        <v>34645223</v>
      </c>
      <c r="C19">
        <v>34645304</v>
      </c>
      <c r="D19">
        <v>31528142</v>
      </c>
      <c r="E19">
        <v>1</v>
      </c>
      <c r="F19">
        <v>1</v>
      </c>
      <c r="G19">
        <v>1</v>
      </c>
      <c r="H19">
        <v>2</v>
      </c>
      <c r="I19" t="s">
        <v>442</v>
      </c>
      <c r="J19" t="s">
        <v>443</v>
      </c>
      <c r="K19" t="s">
        <v>444</v>
      </c>
      <c r="L19">
        <v>1368</v>
      </c>
      <c r="N19">
        <v>1011</v>
      </c>
      <c r="O19" t="s">
        <v>441</v>
      </c>
      <c r="P19" t="s">
        <v>441</v>
      </c>
      <c r="Q19">
        <v>1</v>
      </c>
      <c r="W19">
        <v>0</v>
      </c>
      <c r="X19">
        <v>1372534845</v>
      </c>
      <c r="Y19">
        <v>0.03</v>
      </c>
      <c r="AA19">
        <v>0</v>
      </c>
      <c r="AB19">
        <v>65.709999999999994</v>
      </c>
      <c r="AC19">
        <v>11.6</v>
      </c>
      <c r="AD19">
        <v>0</v>
      </c>
      <c r="AE19">
        <v>0</v>
      </c>
      <c r="AF19">
        <v>65.709999999999994</v>
      </c>
      <c r="AG19">
        <v>11.6</v>
      </c>
      <c r="AH19">
        <v>0</v>
      </c>
      <c r="AI19">
        <v>1</v>
      </c>
      <c r="AJ19">
        <v>1</v>
      </c>
      <c r="AK19">
        <v>1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S19" t="s">
        <v>6</v>
      </c>
      <c r="AT19">
        <v>0.03</v>
      </c>
      <c r="AU19" t="s">
        <v>6</v>
      </c>
      <c r="AV19">
        <v>0</v>
      </c>
      <c r="AW19">
        <v>2</v>
      </c>
      <c r="AX19">
        <v>34645310</v>
      </c>
      <c r="AY19">
        <v>1</v>
      </c>
      <c r="AZ19">
        <v>0</v>
      </c>
      <c r="BA19">
        <v>19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Y19*Source!I28</f>
        <v>0</v>
      </c>
      <c r="CY19">
        <f>AB19</f>
        <v>65.709999999999994</v>
      </c>
      <c r="CZ19">
        <f>AF19</f>
        <v>65.709999999999994</v>
      </c>
      <c r="DA19">
        <f>AJ19</f>
        <v>1</v>
      </c>
      <c r="DB19">
        <v>0</v>
      </c>
    </row>
    <row r="20" spans="1:106" x14ac:dyDescent="0.2">
      <c r="A20">
        <f>ROW(Source!A29)</f>
        <v>29</v>
      </c>
      <c r="B20">
        <v>34645224</v>
      </c>
      <c r="C20">
        <v>34645304</v>
      </c>
      <c r="D20">
        <v>31711332</v>
      </c>
      <c r="E20">
        <v>1</v>
      </c>
      <c r="F20">
        <v>1</v>
      </c>
      <c r="G20">
        <v>1</v>
      </c>
      <c r="H20">
        <v>1</v>
      </c>
      <c r="I20" t="s">
        <v>447</v>
      </c>
      <c r="J20" t="s">
        <v>6</v>
      </c>
      <c r="K20" t="s">
        <v>448</v>
      </c>
      <c r="L20">
        <v>1191</v>
      </c>
      <c r="N20">
        <v>1013</v>
      </c>
      <c r="O20" t="s">
        <v>435</v>
      </c>
      <c r="P20" t="s">
        <v>435</v>
      </c>
      <c r="Q20">
        <v>1</v>
      </c>
      <c r="W20">
        <v>0</v>
      </c>
      <c r="X20">
        <v>-509590494</v>
      </c>
      <c r="Y20">
        <v>0.66</v>
      </c>
      <c r="AA20">
        <v>0</v>
      </c>
      <c r="AB20">
        <v>0</v>
      </c>
      <c r="AC20">
        <v>0</v>
      </c>
      <c r="AD20">
        <v>149.51</v>
      </c>
      <c r="AE20">
        <v>0</v>
      </c>
      <c r="AF20">
        <v>0</v>
      </c>
      <c r="AG20">
        <v>0</v>
      </c>
      <c r="AH20">
        <v>8.17</v>
      </c>
      <c r="AI20">
        <v>1</v>
      </c>
      <c r="AJ20">
        <v>1</v>
      </c>
      <c r="AK20">
        <v>1</v>
      </c>
      <c r="AL20">
        <v>18.3</v>
      </c>
      <c r="AN20">
        <v>0</v>
      </c>
      <c r="AO20">
        <v>1</v>
      </c>
      <c r="AP20">
        <v>0</v>
      </c>
      <c r="AQ20">
        <v>0</v>
      </c>
      <c r="AR20">
        <v>0</v>
      </c>
      <c r="AS20" t="s">
        <v>6</v>
      </c>
      <c r="AT20">
        <v>0.66</v>
      </c>
      <c r="AU20" t="s">
        <v>6</v>
      </c>
      <c r="AV20">
        <v>1</v>
      </c>
      <c r="AW20">
        <v>2</v>
      </c>
      <c r="AX20">
        <v>34645308</v>
      </c>
      <c r="AY20">
        <v>1</v>
      </c>
      <c r="AZ20">
        <v>0</v>
      </c>
      <c r="BA20">
        <v>20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Y20*Source!I29</f>
        <v>0</v>
      </c>
      <c r="CY20">
        <f>AD20</f>
        <v>149.51</v>
      </c>
      <c r="CZ20">
        <f>AH20</f>
        <v>8.17</v>
      </c>
      <c r="DA20">
        <f>AL20</f>
        <v>18.3</v>
      </c>
      <c r="DB20">
        <v>0</v>
      </c>
    </row>
    <row r="21" spans="1:106" x14ac:dyDescent="0.2">
      <c r="A21">
        <f>ROW(Source!A29)</f>
        <v>29</v>
      </c>
      <c r="B21">
        <v>34645224</v>
      </c>
      <c r="C21">
        <v>34645304</v>
      </c>
      <c r="D21">
        <v>31709492</v>
      </c>
      <c r="E21">
        <v>1</v>
      </c>
      <c r="F21">
        <v>1</v>
      </c>
      <c r="G21">
        <v>1</v>
      </c>
      <c r="H21">
        <v>1</v>
      </c>
      <c r="I21" t="s">
        <v>436</v>
      </c>
      <c r="J21" t="s">
        <v>6</v>
      </c>
      <c r="K21" t="s">
        <v>437</v>
      </c>
      <c r="L21">
        <v>1191</v>
      </c>
      <c r="N21">
        <v>1013</v>
      </c>
      <c r="O21" t="s">
        <v>435</v>
      </c>
      <c r="P21" t="s">
        <v>435</v>
      </c>
      <c r="Q21">
        <v>1</v>
      </c>
      <c r="W21">
        <v>0</v>
      </c>
      <c r="X21">
        <v>-1417349443</v>
      </c>
      <c r="Y21">
        <v>0.03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1</v>
      </c>
      <c r="AJ21">
        <v>1</v>
      </c>
      <c r="AK21">
        <v>18.3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6</v>
      </c>
      <c r="AT21">
        <v>0.03</v>
      </c>
      <c r="AU21" t="s">
        <v>6</v>
      </c>
      <c r="AV21">
        <v>2</v>
      </c>
      <c r="AW21">
        <v>2</v>
      </c>
      <c r="AX21">
        <v>34645309</v>
      </c>
      <c r="AY21">
        <v>1</v>
      </c>
      <c r="AZ21">
        <v>0</v>
      </c>
      <c r="BA21">
        <v>21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Y21*Source!I29</f>
        <v>0</v>
      </c>
      <c r="CY21">
        <f>AD21</f>
        <v>0</v>
      </c>
      <c r="CZ21">
        <f>AH21</f>
        <v>0</v>
      </c>
      <c r="DA21">
        <f>AL21</f>
        <v>1</v>
      </c>
      <c r="DB21">
        <v>0</v>
      </c>
    </row>
    <row r="22" spans="1:106" x14ac:dyDescent="0.2">
      <c r="A22">
        <f>ROW(Source!A29)</f>
        <v>29</v>
      </c>
      <c r="B22">
        <v>34645224</v>
      </c>
      <c r="C22">
        <v>34645304</v>
      </c>
      <c r="D22">
        <v>31528142</v>
      </c>
      <c r="E22">
        <v>1</v>
      </c>
      <c r="F22">
        <v>1</v>
      </c>
      <c r="G22">
        <v>1</v>
      </c>
      <c r="H22">
        <v>2</v>
      </c>
      <c r="I22" t="s">
        <v>442</v>
      </c>
      <c r="J22" t="s">
        <v>443</v>
      </c>
      <c r="K22" t="s">
        <v>444</v>
      </c>
      <c r="L22">
        <v>1368</v>
      </c>
      <c r="N22">
        <v>1011</v>
      </c>
      <c r="O22" t="s">
        <v>441</v>
      </c>
      <c r="P22" t="s">
        <v>441</v>
      </c>
      <c r="Q22">
        <v>1</v>
      </c>
      <c r="W22">
        <v>0</v>
      </c>
      <c r="X22">
        <v>1372534845</v>
      </c>
      <c r="Y22">
        <v>0.03</v>
      </c>
      <c r="AA22">
        <v>0</v>
      </c>
      <c r="AB22">
        <v>821.38</v>
      </c>
      <c r="AC22">
        <v>212.28</v>
      </c>
      <c r="AD22">
        <v>0</v>
      </c>
      <c r="AE22">
        <v>0</v>
      </c>
      <c r="AF22">
        <v>65.709999999999994</v>
      </c>
      <c r="AG22">
        <v>11.6</v>
      </c>
      <c r="AH22">
        <v>0</v>
      </c>
      <c r="AI22">
        <v>1</v>
      </c>
      <c r="AJ22">
        <v>12.5</v>
      </c>
      <c r="AK22">
        <v>18.3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6</v>
      </c>
      <c r="AT22">
        <v>0.03</v>
      </c>
      <c r="AU22" t="s">
        <v>6</v>
      </c>
      <c r="AV22">
        <v>0</v>
      </c>
      <c r="AW22">
        <v>2</v>
      </c>
      <c r="AX22">
        <v>34645310</v>
      </c>
      <c r="AY22">
        <v>1</v>
      </c>
      <c r="AZ22">
        <v>0</v>
      </c>
      <c r="BA22">
        <v>22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Y22*Source!I29</f>
        <v>0</v>
      </c>
      <c r="CY22">
        <f>AB22</f>
        <v>821.38</v>
      </c>
      <c r="CZ22">
        <f>AF22</f>
        <v>65.709999999999994</v>
      </c>
      <c r="DA22">
        <f>AJ22</f>
        <v>12.5</v>
      </c>
      <c r="DB22">
        <v>0</v>
      </c>
    </row>
    <row r="23" spans="1:106" x14ac:dyDescent="0.2">
      <c r="A23">
        <f>ROW(Source!A30)</f>
        <v>30</v>
      </c>
      <c r="B23">
        <v>34645223</v>
      </c>
      <c r="C23">
        <v>34645311</v>
      </c>
      <c r="D23">
        <v>31711332</v>
      </c>
      <c r="E23">
        <v>1</v>
      </c>
      <c r="F23">
        <v>1</v>
      </c>
      <c r="G23">
        <v>1</v>
      </c>
      <c r="H23">
        <v>1</v>
      </c>
      <c r="I23" t="s">
        <v>447</v>
      </c>
      <c r="J23" t="s">
        <v>6</v>
      </c>
      <c r="K23" t="s">
        <v>448</v>
      </c>
      <c r="L23">
        <v>1191</v>
      </c>
      <c r="N23">
        <v>1013</v>
      </c>
      <c r="O23" t="s">
        <v>435</v>
      </c>
      <c r="P23" t="s">
        <v>435</v>
      </c>
      <c r="Q23">
        <v>1</v>
      </c>
      <c r="W23">
        <v>0</v>
      </c>
      <c r="X23">
        <v>-509590494</v>
      </c>
      <c r="Y23">
        <v>1.03</v>
      </c>
      <c r="AA23">
        <v>0</v>
      </c>
      <c r="AB23">
        <v>0</v>
      </c>
      <c r="AC23">
        <v>0</v>
      </c>
      <c r="AD23">
        <v>8.17</v>
      </c>
      <c r="AE23">
        <v>0</v>
      </c>
      <c r="AF23">
        <v>0</v>
      </c>
      <c r="AG23">
        <v>0</v>
      </c>
      <c r="AH23">
        <v>8.17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6</v>
      </c>
      <c r="AT23">
        <v>1.03</v>
      </c>
      <c r="AU23" t="s">
        <v>6</v>
      </c>
      <c r="AV23">
        <v>1</v>
      </c>
      <c r="AW23">
        <v>2</v>
      </c>
      <c r="AX23">
        <v>34645315</v>
      </c>
      <c r="AY23">
        <v>1</v>
      </c>
      <c r="AZ23">
        <v>0</v>
      </c>
      <c r="BA23">
        <v>23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Y23*Source!I30</f>
        <v>0</v>
      </c>
      <c r="CY23">
        <f>AD23</f>
        <v>8.17</v>
      </c>
      <c r="CZ23">
        <f>AH23</f>
        <v>8.17</v>
      </c>
      <c r="DA23">
        <f>AL23</f>
        <v>1</v>
      </c>
      <c r="DB23">
        <v>0</v>
      </c>
    </row>
    <row r="24" spans="1:106" x14ac:dyDescent="0.2">
      <c r="A24">
        <f>ROW(Source!A30)</f>
        <v>30</v>
      </c>
      <c r="B24">
        <v>34645223</v>
      </c>
      <c r="C24">
        <v>34645311</v>
      </c>
      <c r="D24">
        <v>31709492</v>
      </c>
      <c r="E24">
        <v>1</v>
      </c>
      <c r="F24">
        <v>1</v>
      </c>
      <c r="G24">
        <v>1</v>
      </c>
      <c r="H24">
        <v>1</v>
      </c>
      <c r="I24" t="s">
        <v>436</v>
      </c>
      <c r="J24" t="s">
        <v>6</v>
      </c>
      <c r="K24" t="s">
        <v>437</v>
      </c>
      <c r="L24">
        <v>1191</v>
      </c>
      <c r="N24">
        <v>1013</v>
      </c>
      <c r="O24" t="s">
        <v>435</v>
      </c>
      <c r="P24" t="s">
        <v>435</v>
      </c>
      <c r="Q24">
        <v>1</v>
      </c>
      <c r="W24">
        <v>0</v>
      </c>
      <c r="X24">
        <v>-1417349443</v>
      </c>
      <c r="Y24">
        <v>0.05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6</v>
      </c>
      <c r="AT24">
        <v>0.05</v>
      </c>
      <c r="AU24" t="s">
        <v>6</v>
      </c>
      <c r="AV24">
        <v>2</v>
      </c>
      <c r="AW24">
        <v>2</v>
      </c>
      <c r="AX24">
        <v>34645316</v>
      </c>
      <c r="AY24">
        <v>1</v>
      </c>
      <c r="AZ24">
        <v>0</v>
      </c>
      <c r="BA24">
        <v>24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Y24*Source!I30</f>
        <v>0</v>
      </c>
      <c r="CY24">
        <f>AD24</f>
        <v>0</v>
      </c>
      <c r="CZ24">
        <f>AH24</f>
        <v>0</v>
      </c>
      <c r="DA24">
        <f>AL24</f>
        <v>1</v>
      </c>
      <c r="DB24">
        <v>0</v>
      </c>
    </row>
    <row r="25" spans="1:106" x14ac:dyDescent="0.2">
      <c r="A25">
        <f>ROW(Source!A30)</f>
        <v>30</v>
      </c>
      <c r="B25">
        <v>34645223</v>
      </c>
      <c r="C25">
        <v>34645311</v>
      </c>
      <c r="D25">
        <v>31528142</v>
      </c>
      <c r="E25">
        <v>1</v>
      </c>
      <c r="F25">
        <v>1</v>
      </c>
      <c r="G25">
        <v>1</v>
      </c>
      <c r="H25">
        <v>2</v>
      </c>
      <c r="I25" t="s">
        <v>442</v>
      </c>
      <c r="J25" t="s">
        <v>443</v>
      </c>
      <c r="K25" t="s">
        <v>444</v>
      </c>
      <c r="L25">
        <v>1368</v>
      </c>
      <c r="N25">
        <v>1011</v>
      </c>
      <c r="O25" t="s">
        <v>441</v>
      </c>
      <c r="P25" t="s">
        <v>441</v>
      </c>
      <c r="Q25">
        <v>1</v>
      </c>
      <c r="W25">
        <v>0</v>
      </c>
      <c r="X25">
        <v>1372534845</v>
      </c>
      <c r="Y25">
        <v>0.05</v>
      </c>
      <c r="AA25">
        <v>0</v>
      </c>
      <c r="AB25">
        <v>65.709999999999994</v>
      </c>
      <c r="AC25">
        <v>11.6</v>
      </c>
      <c r="AD25">
        <v>0</v>
      </c>
      <c r="AE25">
        <v>0</v>
      </c>
      <c r="AF25">
        <v>65.709999999999994</v>
      </c>
      <c r="AG25">
        <v>11.6</v>
      </c>
      <c r="AH25">
        <v>0</v>
      </c>
      <c r="AI25">
        <v>1</v>
      </c>
      <c r="AJ25">
        <v>1</v>
      </c>
      <c r="AK25">
        <v>1</v>
      </c>
      <c r="AL25">
        <v>1</v>
      </c>
      <c r="AN25">
        <v>0</v>
      </c>
      <c r="AO25">
        <v>1</v>
      </c>
      <c r="AP25">
        <v>0</v>
      </c>
      <c r="AQ25">
        <v>0</v>
      </c>
      <c r="AR25">
        <v>0</v>
      </c>
      <c r="AS25" t="s">
        <v>6</v>
      </c>
      <c r="AT25">
        <v>0.05</v>
      </c>
      <c r="AU25" t="s">
        <v>6</v>
      </c>
      <c r="AV25">
        <v>0</v>
      </c>
      <c r="AW25">
        <v>2</v>
      </c>
      <c r="AX25">
        <v>34645317</v>
      </c>
      <c r="AY25">
        <v>1</v>
      </c>
      <c r="AZ25">
        <v>0</v>
      </c>
      <c r="BA25">
        <v>25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Y25*Source!I30</f>
        <v>0</v>
      </c>
      <c r="CY25">
        <f>AB25</f>
        <v>65.709999999999994</v>
      </c>
      <c r="CZ25">
        <f>AF25</f>
        <v>65.709999999999994</v>
      </c>
      <c r="DA25">
        <f>AJ25</f>
        <v>1</v>
      </c>
      <c r="DB25">
        <v>0</v>
      </c>
    </row>
    <row r="26" spans="1:106" x14ac:dyDescent="0.2">
      <c r="A26">
        <f>ROW(Source!A31)</f>
        <v>31</v>
      </c>
      <c r="B26">
        <v>34645224</v>
      </c>
      <c r="C26">
        <v>34645311</v>
      </c>
      <c r="D26">
        <v>31711332</v>
      </c>
      <c r="E26">
        <v>1</v>
      </c>
      <c r="F26">
        <v>1</v>
      </c>
      <c r="G26">
        <v>1</v>
      </c>
      <c r="H26">
        <v>1</v>
      </c>
      <c r="I26" t="s">
        <v>447</v>
      </c>
      <c r="J26" t="s">
        <v>6</v>
      </c>
      <c r="K26" t="s">
        <v>448</v>
      </c>
      <c r="L26">
        <v>1191</v>
      </c>
      <c r="N26">
        <v>1013</v>
      </c>
      <c r="O26" t="s">
        <v>435</v>
      </c>
      <c r="P26" t="s">
        <v>435</v>
      </c>
      <c r="Q26">
        <v>1</v>
      </c>
      <c r="W26">
        <v>0</v>
      </c>
      <c r="X26">
        <v>-509590494</v>
      </c>
      <c r="Y26">
        <v>1.03</v>
      </c>
      <c r="AA26">
        <v>0</v>
      </c>
      <c r="AB26">
        <v>0</v>
      </c>
      <c r="AC26">
        <v>0</v>
      </c>
      <c r="AD26">
        <v>149.51</v>
      </c>
      <c r="AE26">
        <v>0</v>
      </c>
      <c r="AF26">
        <v>0</v>
      </c>
      <c r="AG26">
        <v>0</v>
      </c>
      <c r="AH26">
        <v>8.17</v>
      </c>
      <c r="AI26">
        <v>1</v>
      </c>
      <c r="AJ26">
        <v>1</v>
      </c>
      <c r="AK26">
        <v>1</v>
      </c>
      <c r="AL26">
        <v>18.3</v>
      </c>
      <c r="AN26">
        <v>0</v>
      </c>
      <c r="AO26">
        <v>1</v>
      </c>
      <c r="AP26">
        <v>0</v>
      </c>
      <c r="AQ26">
        <v>0</v>
      </c>
      <c r="AR26">
        <v>0</v>
      </c>
      <c r="AS26" t="s">
        <v>6</v>
      </c>
      <c r="AT26">
        <v>1.03</v>
      </c>
      <c r="AU26" t="s">
        <v>6</v>
      </c>
      <c r="AV26">
        <v>1</v>
      </c>
      <c r="AW26">
        <v>2</v>
      </c>
      <c r="AX26">
        <v>34645315</v>
      </c>
      <c r="AY26">
        <v>1</v>
      </c>
      <c r="AZ26">
        <v>0</v>
      </c>
      <c r="BA26">
        <v>26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Y26*Source!I31</f>
        <v>0</v>
      </c>
      <c r="CY26">
        <f>AD26</f>
        <v>149.51</v>
      </c>
      <c r="CZ26">
        <f>AH26</f>
        <v>8.17</v>
      </c>
      <c r="DA26">
        <f>AL26</f>
        <v>18.3</v>
      </c>
      <c r="DB26">
        <v>0</v>
      </c>
    </row>
    <row r="27" spans="1:106" x14ac:dyDescent="0.2">
      <c r="A27">
        <f>ROW(Source!A31)</f>
        <v>31</v>
      </c>
      <c r="B27">
        <v>34645224</v>
      </c>
      <c r="C27">
        <v>34645311</v>
      </c>
      <c r="D27">
        <v>31709492</v>
      </c>
      <c r="E27">
        <v>1</v>
      </c>
      <c r="F27">
        <v>1</v>
      </c>
      <c r="G27">
        <v>1</v>
      </c>
      <c r="H27">
        <v>1</v>
      </c>
      <c r="I27" t="s">
        <v>436</v>
      </c>
      <c r="J27" t="s">
        <v>6</v>
      </c>
      <c r="K27" t="s">
        <v>437</v>
      </c>
      <c r="L27">
        <v>1191</v>
      </c>
      <c r="N27">
        <v>1013</v>
      </c>
      <c r="O27" t="s">
        <v>435</v>
      </c>
      <c r="P27" t="s">
        <v>435</v>
      </c>
      <c r="Q27">
        <v>1</v>
      </c>
      <c r="W27">
        <v>0</v>
      </c>
      <c r="X27">
        <v>-1417349443</v>
      </c>
      <c r="Y27">
        <v>0.05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1</v>
      </c>
      <c r="AJ27">
        <v>1</v>
      </c>
      <c r="AK27">
        <v>18.3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6</v>
      </c>
      <c r="AT27">
        <v>0.05</v>
      </c>
      <c r="AU27" t="s">
        <v>6</v>
      </c>
      <c r="AV27">
        <v>2</v>
      </c>
      <c r="AW27">
        <v>2</v>
      </c>
      <c r="AX27">
        <v>34645316</v>
      </c>
      <c r="AY27">
        <v>1</v>
      </c>
      <c r="AZ27">
        <v>0</v>
      </c>
      <c r="BA27">
        <v>27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Y27*Source!I31</f>
        <v>0</v>
      </c>
      <c r="CY27">
        <f>AD27</f>
        <v>0</v>
      </c>
      <c r="CZ27">
        <f>AH27</f>
        <v>0</v>
      </c>
      <c r="DA27">
        <f>AL27</f>
        <v>1</v>
      </c>
      <c r="DB27">
        <v>0</v>
      </c>
    </row>
    <row r="28" spans="1:106" x14ac:dyDescent="0.2">
      <c r="A28">
        <f>ROW(Source!A31)</f>
        <v>31</v>
      </c>
      <c r="B28">
        <v>34645224</v>
      </c>
      <c r="C28">
        <v>34645311</v>
      </c>
      <c r="D28">
        <v>31528142</v>
      </c>
      <c r="E28">
        <v>1</v>
      </c>
      <c r="F28">
        <v>1</v>
      </c>
      <c r="G28">
        <v>1</v>
      </c>
      <c r="H28">
        <v>2</v>
      </c>
      <c r="I28" t="s">
        <v>442</v>
      </c>
      <c r="J28" t="s">
        <v>443</v>
      </c>
      <c r="K28" t="s">
        <v>444</v>
      </c>
      <c r="L28">
        <v>1368</v>
      </c>
      <c r="N28">
        <v>1011</v>
      </c>
      <c r="O28" t="s">
        <v>441</v>
      </c>
      <c r="P28" t="s">
        <v>441</v>
      </c>
      <c r="Q28">
        <v>1</v>
      </c>
      <c r="W28">
        <v>0</v>
      </c>
      <c r="X28">
        <v>1372534845</v>
      </c>
      <c r="Y28">
        <v>0.05</v>
      </c>
      <c r="AA28">
        <v>0</v>
      </c>
      <c r="AB28">
        <v>821.38</v>
      </c>
      <c r="AC28">
        <v>212.28</v>
      </c>
      <c r="AD28">
        <v>0</v>
      </c>
      <c r="AE28">
        <v>0</v>
      </c>
      <c r="AF28">
        <v>65.709999999999994</v>
      </c>
      <c r="AG28">
        <v>11.6</v>
      </c>
      <c r="AH28">
        <v>0</v>
      </c>
      <c r="AI28">
        <v>1</v>
      </c>
      <c r="AJ28">
        <v>12.5</v>
      </c>
      <c r="AK28">
        <v>18.3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6</v>
      </c>
      <c r="AT28">
        <v>0.05</v>
      </c>
      <c r="AU28" t="s">
        <v>6</v>
      </c>
      <c r="AV28">
        <v>0</v>
      </c>
      <c r="AW28">
        <v>2</v>
      </c>
      <c r="AX28">
        <v>34645317</v>
      </c>
      <c r="AY28">
        <v>1</v>
      </c>
      <c r="AZ28">
        <v>0</v>
      </c>
      <c r="BA28">
        <v>28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Y28*Source!I31</f>
        <v>0</v>
      </c>
      <c r="CY28">
        <f>AB28</f>
        <v>821.38</v>
      </c>
      <c r="CZ28">
        <f>AF28</f>
        <v>65.709999999999994</v>
      </c>
      <c r="DA28">
        <f>AJ28</f>
        <v>12.5</v>
      </c>
      <c r="DB28">
        <v>0</v>
      </c>
    </row>
    <row r="29" spans="1:106" x14ac:dyDescent="0.2">
      <c r="A29">
        <f>ROW(Source!A32)</f>
        <v>32</v>
      </c>
      <c r="B29">
        <v>34645223</v>
      </c>
      <c r="C29">
        <v>34645318</v>
      </c>
      <c r="D29">
        <v>31709544</v>
      </c>
      <c r="E29">
        <v>1</v>
      </c>
      <c r="F29">
        <v>1</v>
      </c>
      <c r="G29">
        <v>1</v>
      </c>
      <c r="H29">
        <v>1</v>
      </c>
      <c r="I29" t="s">
        <v>449</v>
      </c>
      <c r="J29" t="s">
        <v>6</v>
      </c>
      <c r="K29" t="s">
        <v>450</v>
      </c>
      <c r="L29">
        <v>1191</v>
      </c>
      <c r="N29">
        <v>1013</v>
      </c>
      <c r="O29" t="s">
        <v>435</v>
      </c>
      <c r="P29" t="s">
        <v>435</v>
      </c>
      <c r="Q29">
        <v>1</v>
      </c>
      <c r="W29">
        <v>0</v>
      </c>
      <c r="X29">
        <v>145020957</v>
      </c>
      <c r="Y29">
        <v>0.81</v>
      </c>
      <c r="AA29">
        <v>0</v>
      </c>
      <c r="AB29">
        <v>0</v>
      </c>
      <c r="AC29">
        <v>0</v>
      </c>
      <c r="AD29">
        <v>9.07</v>
      </c>
      <c r="AE29">
        <v>0</v>
      </c>
      <c r="AF29">
        <v>0</v>
      </c>
      <c r="AG29">
        <v>0</v>
      </c>
      <c r="AH29">
        <v>9.07</v>
      </c>
      <c r="AI29">
        <v>1</v>
      </c>
      <c r="AJ29">
        <v>1</v>
      </c>
      <c r="AK29">
        <v>1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6</v>
      </c>
      <c r="AT29">
        <v>0.81</v>
      </c>
      <c r="AU29" t="s">
        <v>6</v>
      </c>
      <c r="AV29">
        <v>1</v>
      </c>
      <c r="AW29">
        <v>2</v>
      </c>
      <c r="AX29">
        <v>34645323</v>
      </c>
      <c r="AY29">
        <v>1</v>
      </c>
      <c r="AZ29">
        <v>0</v>
      </c>
      <c r="BA29">
        <v>29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Y29*Source!I32</f>
        <v>0</v>
      </c>
      <c r="CY29">
        <f>AD29</f>
        <v>9.07</v>
      </c>
      <c r="CZ29">
        <f>AH29</f>
        <v>9.07</v>
      </c>
      <c r="DA29">
        <f>AL29</f>
        <v>1</v>
      </c>
      <c r="DB29">
        <v>0</v>
      </c>
    </row>
    <row r="30" spans="1:106" x14ac:dyDescent="0.2">
      <c r="A30">
        <f>ROW(Source!A32)</f>
        <v>32</v>
      </c>
      <c r="B30">
        <v>34645223</v>
      </c>
      <c r="C30">
        <v>34645318</v>
      </c>
      <c r="D30">
        <v>31709492</v>
      </c>
      <c r="E30">
        <v>1</v>
      </c>
      <c r="F30">
        <v>1</v>
      </c>
      <c r="G30">
        <v>1</v>
      </c>
      <c r="H30">
        <v>1</v>
      </c>
      <c r="I30" t="s">
        <v>436</v>
      </c>
      <c r="J30" t="s">
        <v>6</v>
      </c>
      <c r="K30" t="s">
        <v>437</v>
      </c>
      <c r="L30">
        <v>1191</v>
      </c>
      <c r="N30">
        <v>1013</v>
      </c>
      <c r="O30" t="s">
        <v>435</v>
      </c>
      <c r="P30" t="s">
        <v>435</v>
      </c>
      <c r="Q30">
        <v>1</v>
      </c>
      <c r="W30">
        <v>0</v>
      </c>
      <c r="X30">
        <v>-1417349443</v>
      </c>
      <c r="Y30">
        <v>0.48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1</v>
      </c>
      <c r="AJ30">
        <v>1</v>
      </c>
      <c r="AK30">
        <v>1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6</v>
      </c>
      <c r="AT30">
        <v>0.48</v>
      </c>
      <c r="AU30" t="s">
        <v>6</v>
      </c>
      <c r="AV30">
        <v>2</v>
      </c>
      <c r="AW30">
        <v>2</v>
      </c>
      <c r="AX30">
        <v>34645324</v>
      </c>
      <c r="AY30">
        <v>1</v>
      </c>
      <c r="AZ30">
        <v>0</v>
      </c>
      <c r="BA30">
        <v>30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Y30*Source!I32</f>
        <v>0</v>
      </c>
      <c r="CY30">
        <f>AD30</f>
        <v>0</v>
      </c>
      <c r="CZ30">
        <f>AH30</f>
        <v>0</v>
      </c>
      <c r="DA30">
        <f>AL30</f>
        <v>1</v>
      </c>
      <c r="DB30">
        <v>0</v>
      </c>
    </row>
    <row r="31" spans="1:106" x14ac:dyDescent="0.2">
      <c r="A31">
        <f>ROW(Source!A32)</f>
        <v>32</v>
      </c>
      <c r="B31">
        <v>34645223</v>
      </c>
      <c r="C31">
        <v>34645318</v>
      </c>
      <c r="D31">
        <v>31526561</v>
      </c>
      <c r="E31">
        <v>1</v>
      </c>
      <c r="F31">
        <v>1</v>
      </c>
      <c r="G31">
        <v>1</v>
      </c>
      <c r="H31">
        <v>2</v>
      </c>
      <c r="I31" t="s">
        <v>451</v>
      </c>
      <c r="J31" t="s">
        <v>452</v>
      </c>
      <c r="K31" t="s">
        <v>453</v>
      </c>
      <c r="L31">
        <v>1368</v>
      </c>
      <c r="N31">
        <v>1011</v>
      </c>
      <c r="O31" t="s">
        <v>441</v>
      </c>
      <c r="P31" t="s">
        <v>441</v>
      </c>
      <c r="Q31">
        <v>1</v>
      </c>
      <c r="W31">
        <v>0</v>
      </c>
      <c r="X31">
        <v>-742200527</v>
      </c>
      <c r="Y31">
        <v>0.44</v>
      </c>
      <c r="AA31">
        <v>0</v>
      </c>
      <c r="AB31">
        <v>138.54</v>
      </c>
      <c r="AC31">
        <v>11.6</v>
      </c>
      <c r="AD31">
        <v>0</v>
      </c>
      <c r="AE31">
        <v>0</v>
      </c>
      <c r="AF31">
        <v>138.54</v>
      </c>
      <c r="AG31">
        <v>11.6</v>
      </c>
      <c r="AH31">
        <v>0</v>
      </c>
      <c r="AI31">
        <v>1</v>
      </c>
      <c r="AJ31">
        <v>1</v>
      </c>
      <c r="AK31">
        <v>1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6</v>
      </c>
      <c r="AT31">
        <v>0.44</v>
      </c>
      <c r="AU31" t="s">
        <v>6</v>
      </c>
      <c r="AV31">
        <v>0</v>
      </c>
      <c r="AW31">
        <v>2</v>
      </c>
      <c r="AX31">
        <v>34645325</v>
      </c>
      <c r="AY31">
        <v>1</v>
      </c>
      <c r="AZ31">
        <v>0</v>
      </c>
      <c r="BA31">
        <v>31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Y31*Source!I32</f>
        <v>0</v>
      </c>
      <c r="CY31">
        <f>AB31</f>
        <v>138.54</v>
      </c>
      <c r="CZ31">
        <f>AF31</f>
        <v>138.54</v>
      </c>
      <c r="DA31">
        <f>AJ31</f>
        <v>1</v>
      </c>
      <c r="DB31">
        <v>0</v>
      </c>
    </row>
    <row r="32" spans="1:106" x14ac:dyDescent="0.2">
      <c r="A32">
        <f>ROW(Source!A32)</f>
        <v>32</v>
      </c>
      <c r="B32">
        <v>34645223</v>
      </c>
      <c r="C32">
        <v>34645318</v>
      </c>
      <c r="D32">
        <v>31528142</v>
      </c>
      <c r="E32">
        <v>1</v>
      </c>
      <c r="F32">
        <v>1</v>
      </c>
      <c r="G32">
        <v>1</v>
      </c>
      <c r="H32">
        <v>2</v>
      </c>
      <c r="I32" t="s">
        <v>442</v>
      </c>
      <c r="J32" t="s">
        <v>443</v>
      </c>
      <c r="K32" t="s">
        <v>444</v>
      </c>
      <c r="L32">
        <v>1368</v>
      </c>
      <c r="N32">
        <v>1011</v>
      </c>
      <c r="O32" t="s">
        <v>441</v>
      </c>
      <c r="P32" t="s">
        <v>441</v>
      </c>
      <c r="Q32">
        <v>1</v>
      </c>
      <c r="W32">
        <v>0</v>
      </c>
      <c r="X32">
        <v>1372534845</v>
      </c>
      <c r="Y32">
        <v>0.04</v>
      </c>
      <c r="AA32">
        <v>0</v>
      </c>
      <c r="AB32">
        <v>65.709999999999994</v>
      </c>
      <c r="AC32">
        <v>11.6</v>
      </c>
      <c r="AD32">
        <v>0</v>
      </c>
      <c r="AE32">
        <v>0</v>
      </c>
      <c r="AF32">
        <v>65.709999999999994</v>
      </c>
      <c r="AG32">
        <v>11.6</v>
      </c>
      <c r="AH32">
        <v>0</v>
      </c>
      <c r="AI32">
        <v>1</v>
      </c>
      <c r="AJ32">
        <v>1</v>
      </c>
      <c r="AK32">
        <v>1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6</v>
      </c>
      <c r="AT32">
        <v>0.04</v>
      </c>
      <c r="AU32" t="s">
        <v>6</v>
      </c>
      <c r="AV32">
        <v>0</v>
      </c>
      <c r="AW32">
        <v>2</v>
      </c>
      <c r="AX32">
        <v>34645326</v>
      </c>
      <c r="AY32">
        <v>1</v>
      </c>
      <c r="AZ32">
        <v>0</v>
      </c>
      <c r="BA32">
        <v>32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Y32*Source!I32</f>
        <v>0</v>
      </c>
      <c r="CY32">
        <f>AB32</f>
        <v>65.709999999999994</v>
      </c>
      <c r="CZ32">
        <f>AF32</f>
        <v>65.709999999999994</v>
      </c>
      <c r="DA32">
        <f>AJ32</f>
        <v>1</v>
      </c>
      <c r="DB32">
        <v>0</v>
      </c>
    </row>
    <row r="33" spans="1:106" x14ac:dyDescent="0.2">
      <c r="A33">
        <f>ROW(Source!A33)</f>
        <v>33</v>
      </c>
      <c r="B33">
        <v>34645224</v>
      </c>
      <c r="C33">
        <v>34645318</v>
      </c>
      <c r="D33">
        <v>31709544</v>
      </c>
      <c r="E33">
        <v>1</v>
      </c>
      <c r="F33">
        <v>1</v>
      </c>
      <c r="G33">
        <v>1</v>
      </c>
      <c r="H33">
        <v>1</v>
      </c>
      <c r="I33" t="s">
        <v>449</v>
      </c>
      <c r="J33" t="s">
        <v>6</v>
      </c>
      <c r="K33" t="s">
        <v>450</v>
      </c>
      <c r="L33">
        <v>1191</v>
      </c>
      <c r="N33">
        <v>1013</v>
      </c>
      <c r="O33" t="s">
        <v>435</v>
      </c>
      <c r="P33" t="s">
        <v>435</v>
      </c>
      <c r="Q33">
        <v>1</v>
      </c>
      <c r="W33">
        <v>0</v>
      </c>
      <c r="X33">
        <v>145020957</v>
      </c>
      <c r="Y33">
        <v>0.81</v>
      </c>
      <c r="AA33">
        <v>0</v>
      </c>
      <c r="AB33">
        <v>0</v>
      </c>
      <c r="AC33">
        <v>0</v>
      </c>
      <c r="AD33">
        <v>165.98</v>
      </c>
      <c r="AE33">
        <v>0</v>
      </c>
      <c r="AF33">
        <v>0</v>
      </c>
      <c r="AG33">
        <v>0</v>
      </c>
      <c r="AH33">
        <v>9.07</v>
      </c>
      <c r="AI33">
        <v>1</v>
      </c>
      <c r="AJ33">
        <v>1</v>
      </c>
      <c r="AK33">
        <v>1</v>
      </c>
      <c r="AL33">
        <v>18.3</v>
      </c>
      <c r="AN33">
        <v>0</v>
      </c>
      <c r="AO33">
        <v>1</v>
      </c>
      <c r="AP33">
        <v>0</v>
      </c>
      <c r="AQ33">
        <v>0</v>
      </c>
      <c r="AR33">
        <v>0</v>
      </c>
      <c r="AS33" t="s">
        <v>6</v>
      </c>
      <c r="AT33">
        <v>0.81</v>
      </c>
      <c r="AU33" t="s">
        <v>6</v>
      </c>
      <c r="AV33">
        <v>1</v>
      </c>
      <c r="AW33">
        <v>2</v>
      </c>
      <c r="AX33">
        <v>34645323</v>
      </c>
      <c r="AY33">
        <v>1</v>
      </c>
      <c r="AZ33">
        <v>0</v>
      </c>
      <c r="BA33">
        <v>33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Y33*Source!I33</f>
        <v>0</v>
      </c>
      <c r="CY33">
        <f>AD33</f>
        <v>165.98</v>
      </c>
      <c r="CZ33">
        <f>AH33</f>
        <v>9.07</v>
      </c>
      <c r="DA33">
        <f>AL33</f>
        <v>18.3</v>
      </c>
      <c r="DB33">
        <v>0</v>
      </c>
    </row>
    <row r="34" spans="1:106" x14ac:dyDescent="0.2">
      <c r="A34">
        <f>ROW(Source!A33)</f>
        <v>33</v>
      </c>
      <c r="B34">
        <v>34645224</v>
      </c>
      <c r="C34">
        <v>34645318</v>
      </c>
      <c r="D34">
        <v>31709492</v>
      </c>
      <c r="E34">
        <v>1</v>
      </c>
      <c r="F34">
        <v>1</v>
      </c>
      <c r="G34">
        <v>1</v>
      </c>
      <c r="H34">
        <v>1</v>
      </c>
      <c r="I34" t="s">
        <v>436</v>
      </c>
      <c r="J34" t="s">
        <v>6</v>
      </c>
      <c r="K34" t="s">
        <v>437</v>
      </c>
      <c r="L34">
        <v>1191</v>
      </c>
      <c r="N34">
        <v>1013</v>
      </c>
      <c r="O34" t="s">
        <v>435</v>
      </c>
      <c r="P34" t="s">
        <v>435</v>
      </c>
      <c r="Q34">
        <v>1</v>
      </c>
      <c r="W34">
        <v>0</v>
      </c>
      <c r="X34">
        <v>-1417349443</v>
      </c>
      <c r="Y34">
        <v>0.48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1</v>
      </c>
      <c r="AJ34">
        <v>1</v>
      </c>
      <c r="AK34">
        <v>18.3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S34" t="s">
        <v>6</v>
      </c>
      <c r="AT34">
        <v>0.48</v>
      </c>
      <c r="AU34" t="s">
        <v>6</v>
      </c>
      <c r="AV34">
        <v>2</v>
      </c>
      <c r="AW34">
        <v>2</v>
      </c>
      <c r="AX34">
        <v>34645324</v>
      </c>
      <c r="AY34">
        <v>1</v>
      </c>
      <c r="AZ34">
        <v>0</v>
      </c>
      <c r="BA34">
        <v>34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Y34*Source!I33</f>
        <v>0</v>
      </c>
      <c r="CY34">
        <f>AD34</f>
        <v>0</v>
      </c>
      <c r="CZ34">
        <f>AH34</f>
        <v>0</v>
      </c>
      <c r="DA34">
        <f>AL34</f>
        <v>1</v>
      </c>
      <c r="DB34">
        <v>0</v>
      </c>
    </row>
    <row r="35" spans="1:106" x14ac:dyDescent="0.2">
      <c r="A35">
        <f>ROW(Source!A33)</f>
        <v>33</v>
      </c>
      <c r="B35">
        <v>34645224</v>
      </c>
      <c r="C35">
        <v>34645318</v>
      </c>
      <c r="D35">
        <v>31526561</v>
      </c>
      <c r="E35">
        <v>1</v>
      </c>
      <c r="F35">
        <v>1</v>
      </c>
      <c r="G35">
        <v>1</v>
      </c>
      <c r="H35">
        <v>2</v>
      </c>
      <c r="I35" t="s">
        <v>451</v>
      </c>
      <c r="J35" t="s">
        <v>452</v>
      </c>
      <c r="K35" t="s">
        <v>453</v>
      </c>
      <c r="L35">
        <v>1368</v>
      </c>
      <c r="N35">
        <v>1011</v>
      </c>
      <c r="O35" t="s">
        <v>441</v>
      </c>
      <c r="P35" t="s">
        <v>441</v>
      </c>
      <c r="Q35">
        <v>1</v>
      </c>
      <c r="W35">
        <v>0</v>
      </c>
      <c r="X35">
        <v>-742200527</v>
      </c>
      <c r="Y35">
        <v>0.44</v>
      </c>
      <c r="AA35">
        <v>0</v>
      </c>
      <c r="AB35">
        <v>1731.75</v>
      </c>
      <c r="AC35">
        <v>212.28</v>
      </c>
      <c r="AD35">
        <v>0</v>
      </c>
      <c r="AE35">
        <v>0</v>
      </c>
      <c r="AF35">
        <v>138.54</v>
      </c>
      <c r="AG35">
        <v>11.6</v>
      </c>
      <c r="AH35">
        <v>0</v>
      </c>
      <c r="AI35">
        <v>1</v>
      </c>
      <c r="AJ35">
        <v>12.5</v>
      </c>
      <c r="AK35">
        <v>18.3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S35" t="s">
        <v>6</v>
      </c>
      <c r="AT35">
        <v>0.44</v>
      </c>
      <c r="AU35" t="s">
        <v>6</v>
      </c>
      <c r="AV35">
        <v>0</v>
      </c>
      <c r="AW35">
        <v>2</v>
      </c>
      <c r="AX35">
        <v>34645325</v>
      </c>
      <c r="AY35">
        <v>1</v>
      </c>
      <c r="AZ35">
        <v>0</v>
      </c>
      <c r="BA35">
        <v>35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Y35*Source!I33</f>
        <v>0</v>
      </c>
      <c r="CY35">
        <f>AB35</f>
        <v>1731.75</v>
      </c>
      <c r="CZ35">
        <f>AF35</f>
        <v>138.54</v>
      </c>
      <c r="DA35">
        <f>AJ35</f>
        <v>12.5</v>
      </c>
      <c r="DB35">
        <v>0</v>
      </c>
    </row>
    <row r="36" spans="1:106" x14ac:dyDescent="0.2">
      <c r="A36">
        <f>ROW(Source!A33)</f>
        <v>33</v>
      </c>
      <c r="B36">
        <v>34645224</v>
      </c>
      <c r="C36">
        <v>34645318</v>
      </c>
      <c r="D36">
        <v>31528142</v>
      </c>
      <c r="E36">
        <v>1</v>
      </c>
      <c r="F36">
        <v>1</v>
      </c>
      <c r="G36">
        <v>1</v>
      </c>
      <c r="H36">
        <v>2</v>
      </c>
      <c r="I36" t="s">
        <v>442</v>
      </c>
      <c r="J36" t="s">
        <v>443</v>
      </c>
      <c r="K36" t="s">
        <v>444</v>
      </c>
      <c r="L36">
        <v>1368</v>
      </c>
      <c r="N36">
        <v>1011</v>
      </c>
      <c r="O36" t="s">
        <v>441</v>
      </c>
      <c r="P36" t="s">
        <v>441</v>
      </c>
      <c r="Q36">
        <v>1</v>
      </c>
      <c r="W36">
        <v>0</v>
      </c>
      <c r="X36">
        <v>1372534845</v>
      </c>
      <c r="Y36">
        <v>0.04</v>
      </c>
      <c r="AA36">
        <v>0</v>
      </c>
      <c r="AB36">
        <v>821.38</v>
      </c>
      <c r="AC36">
        <v>212.28</v>
      </c>
      <c r="AD36">
        <v>0</v>
      </c>
      <c r="AE36">
        <v>0</v>
      </c>
      <c r="AF36">
        <v>65.709999999999994</v>
      </c>
      <c r="AG36">
        <v>11.6</v>
      </c>
      <c r="AH36">
        <v>0</v>
      </c>
      <c r="AI36">
        <v>1</v>
      </c>
      <c r="AJ36">
        <v>12.5</v>
      </c>
      <c r="AK36">
        <v>18.3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S36" t="s">
        <v>6</v>
      </c>
      <c r="AT36">
        <v>0.04</v>
      </c>
      <c r="AU36" t="s">
        <v>6</v>
      </c>
      <c r="AV36">
        <v>0</v>
      </c>
      <c r="AW36">
        <v>2</v>
      </c>
      <c r="AX36">
        <v>34645326</v>
      </c>
      <c r="AY36">
        <v>1</v>
      </c>
      <c r="AZ36">
        <v>0</v>
      </c>
      <c r="BA36">
        <v>36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Y36*Source!I33</f>
        <v>0</v>
      </c>
      <c r="CY36">
        <f>AB36</f>
        <v>821.38</v>
      </c>
      <c r="CZ36">
        <f>AF36</f>
        <v>65.709999999999994</v>
      </c>
      <c r="DA36">
        <f>AJ36</f>
        <v>12.5</v>
      </c>
      <c r="DB36">
        <v>0</v>
      </c>
    </row>
    <row r="37" spans="1:106" x14ac:dyDescent="0.2">
      <c r="A37">
        <f>ROW(Source!A34)</f>
        <v>34</v>
      </c>
      <c r="B37">
        <v>34645223</v>
      </c>
      <c r="C37">
        <v>34645327</v>
      </c>
      <c r="D37">
        <v>31709544</v>
      </c>
      <c r="E37">
        <v>1</v>
      </c>
      <c r="F37">
        <v>1</v>
      </c>
      <c r="G37">
        <v>1</v>
      </c>
      <c r="H37">
        <v>1</v>
      </c>
      <c r="I37" t="s">
        <v>449</v>
      </c>
      <c r="J37" t="s">
        <v>6</v>
      </c>
      <c r="K37" t="s">
        <v>450</v>
      </c>
      <c r="L37">
        <v>1191</v>
      </c>
      <c r="N37">
        <v>1013</v>
      </c>
      <c r="O37" t="s">
        <v>435</v>
      </c>
      <c r="P37" t="s">
        <v>435</v>
      </c>
      <c r="Q37">
        <v>1</v>
      </c>
      <c r="W37">
        <v>0</v>
      </c>
      <c r="X37">
        <v>145020957</v>
      </c>
      <c r="Y37">
        <v>1.75</v>
      </c>
      <c r="AA37">
        <v>0</v>
      </c>
      <c r="AB37">
        <v>0</v>
      </c>
      <c r="AC37">
        <v>0</v>
      </c>
      <c r="AD37">
        <v>9.07</v>
      </c>
      <c r="AE37">
        <v>0</v>
      </c>
      <c r="AF37">
        <v>0</v>
      </c>
      <c r="AG37">
        <v>0</v>
      </c>
      <c r="AH37">
        <v>9.07</v>
      </c>
      <c r="AI37">
        <v>1</v>
      </c>
      <c r="AJ37">
        <v>1</v>
      </c>
      <c r="AK37">
        <v>1</v>
      </c>
      <c r="AL37">
        <v>1</v>
      </c>
      <c r="AN37">
        <v>0</v>
      </c>
      <c r="AO37">
        <v>1</v>
      </c>
      <c r="AP37">
        <v>0</v>
      </c>
      <c r="AQ37">
        <v>0</v>
      </c>
      <c r="AR37">
        <v>0</v>
      </c>
      <c r="AS37" t="s">
        <v>6</v>
      </c>
      <c r="AT37">
        <v>1.75</v>
      </c>
      <c r="AU37" t="s">
        <v>6</v>
      </c>
      <c r="AV37">
        <v>1</v>
      </c>
      <c r="AW37">
        <v>2</v>
      </c>
      <c r="AX37">
        <v>34645333</v>
      </c>
      <c r="AY37">
        <v>1</v>
      </c>
      <c r="AZ37">
        <v>0</v>
      </c>
      <c r="BA37">
        <v>37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Y37*Source!I34</f>
        <v>0</v>
      </c>
      <c r="CY37">
        <f>AD37</f>
        <v>9.07</v>
      </c>
      <c r="CZ37">
        <f>AH37</f>
        <v>9.07</v>
      </c>
      <c r="DA37">
        <f>AL37</f>
        <v>1</v>
      </c>
      <c r="DB37">
        <v>0</v>
      </c>
    </row>
    <row r="38" spans="1:106" x14ac:dyDescent="0.2">
      <c r="A38">
        <f>ROW(Source!A34)</f>
        <v>34</v>
      </c>
      <c r="B38">
        <v>34645223</v>
      </c>
      <c r="C38">
        <v>34645327</v>
      </c>
      <c r="D38">
        <v>31709492</v>
      </c>
      <c r="E38">
        <v>1</v>
      </c>
      <c r="F38">
        <v>1</v>
      </c>
      <c r="G38">
        <v>1</v>
      </c>
      <c r="H38">
        <v>1</v>
      </c>
      <c r="I38" t="s">
        <v>436</v>
      </c>
      <c r="J38" t="s">
        <v>6</v>
      </c>
      <c r="K38" t="s">
        <v>437</v>
      </c>
      <c r="L38">
        <v>1191</v>
      </c>
      <c r="N38">
        <v>1013</v>
      </c>
      <c r="O38" t="s">
        <v>435</v>
      </c>
      <c r="P38" t="s">
        <v>435</v>
      </c>
      <c r="Q38">
        <v>1</v>
      </c>
      <c r="W38">
        <v>0</v>
      </c>
      <c r="X38">
        <v>-1417349443</v>
      </c>
      <c r="Y38">
        <v>1.89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1</v>
      </c>
      <c r="AJ38">
        <v>1</v>
      </c>
      <c r="AK38">
        <v>1</v>
      </c>
      <c r="AL38">
        <v>1</v>
      </c>
      <c r="AN38">
        <v>0</v>
      </c>
      <c r="AO38">
        <v>1</v>
      </c>
      <c r="AP38">
        <v>0</v>
      </c>
      <c r="AQ38">
        <v>0</v>
      </c>
      <c r="AR38">
        <v>0</v>
      </c>
      <c r="AS38" t="s">
        <v>6</v>
      </c>
      <c r="AT38">
        <v>1.89</v>
      </c>
      <c r="AU38" t="s">
        <v>6</v>
      </c>
      <c r="AV38">
        <v>2</v>
      </c>
      <c r="AW38">
        <v>2</v>
      </c>
      <c r="AX38">
        <v>34645334</v>
      </c>
      <c r="AY38">
        <v>1</v>
      </c>
      <c r="AZ38">
        <v>0</v>
      </c>
      <c r="BA38">
        <v>38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Y38*Source!I34</f>
        <v>0</v>
      </c>
      <c r="CY38">
        <f>AD38</f>
        <v>0</v>
      </c>
      <c r="CZ38">
        <f>AH38</f>
        <v>0</v>
      </c>
      <c r="DA38">
        <f>AL38</f>
        <v>1</v>
      </c>
      <c r="DB38">
        <v>0</v>
      </c>
    </row>
    <row r="39" spans="1:106" x14ac:dyDescent="0.2">
      <c r="A39">
        <f>ROW(Source!A34)</f>
        <v>34</v>
      </c>
      <c r="B39">
        <v>34645223</v>
      </c>
      <c r="C39">
        <v>34645327</v>
      </c>
      <c r="D39">
        <v>31526561</v>
      </c>
      <c r="E39">
        <v>1</v>
      </c>
      <c r="F39">
        <v>1</v>
      </c>
      <c r="G39">
        <v>1</v>
      </c>
      <c r="H39">
        <v>2</v>
      </c>
      <c r="I39" t="s">
        <v>451</v>
      </c>
      <c r="J39" t="s">
        <v>452</v>
      </c>
      <c r="K39" t="s">
        <v>453</v>
      </c>
      <c r="L39">
        <v>1368</v>
      </c>
      <c r="N39">
        <v>1011</v>
      </c>
      <c r="O39" t="s">
        <v>441</v>
      </c>
      <c r="P39" t="s">
        <v>441</v>
      </c>
      <c r="Q39">
        <v>1</v>
      </c>
      <c r="W39">
        <v>0</v>
      </c>
      <c r="X39">
        <v>-742200527</v>
      </c>
      <c r="Y39">
        <v>0.96</v>
      </c>
      <c r="AA39">
        <v>0</v>
      </c>
      <c r="AB39">
        <v>138.54</v>
      </c>
      <c r="AC39">
        <v>11.6</v>
      </c>
      <c r="AD39">
        <v>0</v>
      </c>
      <c r="AE39">
        <v>0</v>
      </c>
      <c r="AF39">
        <v>138.54</v>
      </c>
      <c r="AG39">
        <v>11.6</v>
      </c>
      <c r="AH39">
        <v>0</v>
      </c>
      <c r="AI39">
        <v>1</v>
      </c>
      <c r="AJ39">
        <v>1</v>
      </c>
      <c r="AK39">
        <v>1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S39" t="s">
        <v>6</v>
      </c>
      <c r="AT39">
        <v>0.96</v>
      </c>
      <c r="AU39" t="s">
        <v>6</v>
      </c>
      <c r="AV39">
        <v>0</v>
      </c>
      <c r="AW39">
        <v>2</v>
      </c>
      <c r="AX39">
        <v>34645335</v>
      </c>
      <c r="AY39">
        <v>1</v>
      </c>
      <c r="AZ39">
        <v>0</v>
      </c>
      <c r="BA39">
        <v>39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Y39*Source!I34</f>
        <v>0</v>
      </c>
      <c r="CY39">
        <f>AB39</f>
        <v>138.54</v>
      </c>
      <c r="CZ39">
        <f>AF39</f>
        <v>138.54</v>
      </c>
      <c r="DA39">
        <f>AJ39</f>
        <v>1</v>
      </c>
      <c r="DB39">
        <v>0</v>
      </c>
    </row>
    <row r="40" spans="1:106" x14ac:dyDescent="0.2">
      <c r="A40">
        <f>ROW(Source!A34)</f>
        <v>34</v>
      </c>
      <c r="B40">
        <v>34645223</v>
      </c>
      <c r="C40">
        <v>34645327</v>
      </c>
      <c r="D40">
        <v>31527023</v>
      </c>
      <c r="E40">
        <v>1</v>
      </c>
      <c r="F40">
        <v>1</v>
      </c>
      <c r="G40">
        <v>1</v>
      </c>
      <c r="H40">
        <v>2</v>
      </c>
      <c r="I40" t="s">
        <v>438</v>
      </c>
      <c r="J40" t="s">
        <v>439</v>
      </c>
      <c r="K40" t="s">
        <v>440</v>
      </c>
      <c r="L40">
        <v>1368</v>
      </c>
      <c r="N40">
        <v>1011</v>
      </c>
      <c r="O40" t="s">
        <v>441</v>
      </c>
      <c r="P40" t="s">
        <v>441</v>
      </c>
      <c r="Q40">
        <v>1</v>
      </c>
      <c r="W40">
        <v>0</v>
      </c>
      <c r="X40">
        <v>-2134233284</v>
      </c>
      <c r="Y40">
        <v>0.84</v>
      </c>
      <c r="AA40">
        <v>0</v>
      </c>
      <c r="AB40">
        <v>82.22</v>
      </c>
      <c r="AC40">
        <v>10.06</v>
      </c>
      <c r="AD40">
        <v>0</v>
      </c>
      <c r="AE40">
        <v>0</v>
      </c>
      <c r="AF40">
        <v>82.22</v>
      </c>
      <c r="AG40">
        <v>10.06</v>
      </c>
      <c r="AH40">
        <v>0</v>
      </c>
      <c r="AI40">
        <v>1</v>
      </c>
      <c r="AJ40">
        <v>1</v>
      </c>
      <c r="AK40">
        <v>1</v>
      </c>
      <c r="AL40">
        <v>1</v>
      </c>
      <c r="AN40">
        <v>0</v>
      </c>
      <c r="AO40">
        <v>1</v>
      </c>
      <c r="AP40">
        <v>0</v>
      </c>
      <c r="AQ40">
        <v>0</v>
      </c>
      <c r="AR40">
        <v>0</v>
      </c>
      <c r="AS40" t="s">
        <v>6</v>
      </c>
      <c r="AT40">
        <v>0.84</v>
      </c>
      <c r="AU40" t="s">
        <v>6</v>
      </c>
      <c r="AV40">
        <v>0</v>
      </c>
      <c r="AW40">
        <v>2</v>
      </c>
      <c r="AX40">
        <v>34645336</v>
      </c>
      <c r="AY40">
        <v>1</v>
      </c>
      <c r="AZ40">
        <v>0</v>
      </c>
      <c r="BA40">
        <v>40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Y40*Source!I34</f>
        <v>0</v>
      </c>
      <c r="CY40">
        <f>AB40</f>
        <v>82.22</v>
      </c>
      <c r="CZ40">
        <f>AF40</f>
        <v>82.22</v>
      </c>
      <c r="DA40">
        <f>AJ40</f>
        <v>1</v>
      </c>
      <c r="DB40">
        <v>0</v>
      </c>
    </row>
    <row r="41" spans="1:106" x14ac:dyDescent="0.2">
      <c r="A41">
        <f>ROW(Source!A34)</f>
        <v>34</v>
      </c>
      <c r="B41">
        <v>34645223</v>
      </c>
      <c r="C41">
        <v>34645327</v>
      </c>
      <c r="D41">
        <v>31528142</v>
      </c>
      <c r="E41">
        <v>1</v>
      </c>
      <c r="F41">
        <v>1</v>
      </c>
      <c r="G41">
        <v>1</v>
      </c>
      <c r="H41">
        <v>2</v>
      </c>
      <c r="I41" t="s">
        <v>442</v>
      </c>
      <c r="J41" t="s">
        <v>443</v>
      </c>
      <c r="K41" t="s">
        <v>444</v>
      </c>
      <c r="L41">
        <v>1368</v>
      </c>
      <c r="N41">
        <v>1011</v>
      </c>
      <c r="O41" t="s">
        <v>441</v>
      </c>
      <c r="P41" t="s">
        <v>441</v>
      </c>
      <c r="Q41">
        <v>1</v>
      </c>
      <c r="W41">
        <v>0</v>
      </c>
      <c r="X41">
        <v>1372534845</v>
      </c>
      <c r="Y41">
        <v>0.09</v>
      </c>
      <c r="AA41">
        <v>0</v>
      </c>
      <c r="AB41">
        <v>65.709999999999994</v>
      </c>
      <c r="AC41">
        <v>11.6</v>
      </c>
      <c r="AD41">
        <v>0</v>
      </c>
      <c r="AE41">
        <v>0</v>
      </c>
      <c r="AF41">
        <v>65.709999999999994</v>
      </c>
      <c r="AG41">
        <v>11.6</v>
      </c>
      <c r="AH41">
        <v>0</v>
      </c>
      <c r="AI41">
        <v>1</v>
      </c>
      <c r="AJ41">
        <v>1</v>
      </c>
      <c r="AK41">
        <v>1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S41" t="s">
        <v>6</v>
      </c>
      <c r="AT41">
        <v>0.09</v>
      </c>
      <c r="AU41" t="s">
        <v>6</v>
      </c>
      <c r="AV41">
        <v>0</v>
      </c>
      <c r="AW41">
        <v>2</v>
      </c>
      <c r="AX41">
        <v>34645337</v>
      </c>
      <c r="AY41">
        <v>1</v>
      </c>
      <c r="AZ41">
        <v>0</v>
      </c>
      <c r="BA41">
        <v>41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Y41*Source!I34</f>
        <v>0</v>
      </c>
      <c r="CY41">
        <f>AB41</f>
        <v>65.709999999999994</v>
      </c>
      <c r="CZ41">
        <f>AF41</f>
        <v>65.709999999999994</v>
      </c>
      <c r="DA41">
        <f>AJ41</f>
        <v>1</v>
      </c>
      <c r="DB41">
        <v>0</v>
      </c>
    </row>
    <row r="42" spans="1:106" x14ac:dyDescent="0.2">
      <c r="A42">
        <f>ROW(Source!A35)</f>
        <v>35</v>
      </c>
      <c r="B42">
        <v>34645224</v>
      </c>
      <c r="C42">
        <v>34645327</v>
      </c>
      <c r="D42">
        <v>31709544</v>
      </c>
      <c r="E42">
        <v>1</v>
      </c>
      <c r="F42">
        <v>1</v>
      </c>
      <c r="G42">
        <v>1</v>
      </c>
      <c r="H42">
        <v>1</v>
      </c>
      <c r="I42" t="s">
        <v>449</v>
      </c>
      <c r="J42" t="s">
        <v>6</v>
      </c>
      <c r="K42" t="s">
        <v>450</v>
      </c>
      <c r="L42">
        <v>1191</v>
      </c>
      <c r="N42">
        <v>1013</v>
      </c>
      <c r="O42" t="s">
        <v>435</v>
      </c>
      <c r="P42" t="s">
        <v>435</v>
      </c>
      <c r="Q42">
        <v>1</v>
      </c>
      <c r="W42">
        <v>0</v>
      </c>
      <c r="X42">
        <v>145020957</v>
      </c>
      <c r="Y42">
        <v>1.75</v>
      </c>
      <c r="AA42">
        <v>0</v>
      </c>
      <c r="AB42">
        <v>0</v>
      </c>
      <c r="AC42">
        <v>0</v>
      </c>
      <c r="AD42">
        <v>165.98</v>
      </c>
      <c r="AE42">
        <v>0</v>
      </c>
      <c r="AF42">
        <v>0</v>
      </c>
      <c r="AG42">
        <v>0</v>
      </c>
      <c r="AH42">
        <v>9.07</v>
      </c>
      <c r="AI42">
        <v>1</v>
      </c>
      <c r="AJ42">
        <v>1</v>
      </c>
      <c r="AK42">
        <v>1</v>
      </c>
      <c r="AL42">
        <v>18.3</v>
      </c>
      <c r="AN42">
        <v>0</v>
      </c>
      <c r="AO42">
        <v>1</v>
      </c>
      <c r="AP42">
        <v>0</v>
      </c>
      <c r="AQ42">
        <v>0</v>
      </c>
      <c r="AR42">
        <v>0</v>
      </c>
      <c r="AS42" t="s">
        <v>6</v>
      </c>
      <c r="AT42">
        <v>1.75</v>
      </c>
      <c r="AU42" t="s">
        <v>6</v>
      </c>
      <c r="AV42">
        <v>1</v>
      </c>
      <c r="AW42">
        <v>2</v>
      </c>
      <c r="AX42">
        <v>34645333</v>
      </c>
      <c r="AY42">
        <v>1</v>
      </c>
      <c r="AZ42">
        <v>0</v>
      </c>
      <c r="BA42">
        <v>42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Y42*Source!I35</f>
        <v>0</v>
      </c>
      <c r="CY42">
        <f>AD42</f>
        <v>165.98</v>
      </c>
      <c r="CZ42">
        <f>AH42</f>
        <v>9.07</v>
      </c>
      <c r="DA42">
        <f>AL42</f>
        <v>18.3</v>
      </c>
      <c r="DB42">
        <v>0</v>
      </c>
    </row>
    <row r="43" spans="1:106" x14ac:dyDescent="0.2">
      <c r="A43">
        <f>ROW(Source!A35)</f>
        <v>35</v>
      </c>
      <c r="B43">
        <v>34645224</v>
      </c>
      <c r="C43">
        <v>34645327</v>
      </c>
      <c r="D43">
        <v>31709492</v>
      </c>
      <c r="E43">
        <v>1</v>
      </c>
      <c r="F43">
        <v>1</v>
      </c>
      <c r="G43">
        <v>1</v>
      </c>
      <c r="H43">
        <v>1</v>
      </c>
      <c r="I43" t="s">
        <v>436</v>
      </c>
      <c r="J43" t="s">
        <v>6</v>
      </c>
      <c r="K43" t="s">
        <v>437</v>
      </c>
      <c r="L43">
        <v>1191</v>
      </c>
      <c r="N43">
        <v>1013</v>
      </c>
      <c r="O43" t="s">
        <v>435</v>
      </c>
      <c r="P43" t="s">
        <v>435</v>
      </c>
      <c r="Q43">
        <v>1</v>
      </c>
      <c r="W43">
        <v>0</v>
      </c>
      <c r="X43">
        <v>-1417349443</v>
      </c>
      <c r="Y43">
        <v>1.89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1</v>
      </c>
      <c r="AJ43">
        <v>1</v>
      </c>
      <c r="AK43">
        <v>18.3</v>
      </c>
      <c r="AL43">
        <v>1</v>
      </c>
      <c r="AN43">
        <v>0</v>
      </c>
      <c r="AO43">
        <v>1</v>
      </c>
      <c r="AP43">
        <v>0</v>
      </c>
      <c r="AQ43">
        <v>0</v>
      </c>
      <c r="AR43">
        <v>0</v>
      </c>
      <c r="AS43" t="s">
        <v>6</v>
      </c>
      <c r="AT43">
        <v>1.89</v>
      </c>
      <c r="AU43" t="s">
        <v>6</v>
      </c>
      <c r="AV43">
        <v>2</v>
      </c>
      <c r="AW43">
        <v>2</v>
      </c>
      <c r="AX43">
        <v>34645334</v>
      </c>
      <c r="AY43">
        <v>1</v>
      </c>
      <c r="AZ43">
        <v>0</v>
      </c>
      <c r="BA43">
        <v>43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Y43*Source!I35</f>
        <v>0</v>
      </c>
      <c r="CY43">
        <f>AD43</f>
        <v>0</v>
      </c>
      <c r="CZ43">
        <f>AH43</f>
        <v>0</v>
      </c>
      <c r="DA43">
        <f>AL43</f>
        <v>1</v>
      </c>
      <c r="DB43">
        <v>0</v>
      </c>
    </row>
    <row r="44" spans="1:106" x14ac:dyDescent="0.2">
      <c r="A44">
        <f>ROW(Source!A35)</f>
        <v>35</v>
      </c>
      <c r="B44">
        <v>34645224</v>
      </c>
      <c r="C44">
        <v>34645327</v>
      </c>
      <c r="D44">
        <v>31526561</v>
      </c>
      <c r="E44">
        <v>1</v>
      </c>
      <c r="F44">
        <v>1</v>
      </c>
      <c r="G44">
        <v>1</v>
      </c>
      <c r="H44">
        <v>2</v>
      </c>
      <c r="I44" t="s">
        <v>451</v>
      </c>
      <c r="J44" t="s">
        <v>452</v>
      </c>
      <c r="K44" t="s">
        <v>453</v>
      </c>
      <c r="L44">
        <v>1368</v>
      </c>
      <c r="N44">
        <v>1011</v>
      </c>
      <c r="O44" t="s">
        <v>441</v>
      </c>
      <c r="P44" t="s">
        <v>441</v>
      </c>
      <c r="Q44">
        <v>1</v>
      </c>
      <c r="W44">
        <v>0</v>
      </c>
      <c r="X44">
        <v>-742200527</v>
      </c>
      <c r="Y44">
        <v>0.96</v>
      </c>
      <c r="AA44">
        <v>0</v>
      </c>
      <c r="AB44">
        <v>1731.75</v>
      </c>
      <c r="AC44">
        <v>212.28</v>
      </c>
      <c r="AD44">
        <v>0</v>
      </c>
      <c r="AE44">
        <v>0</v>
      </c>
      <c r="AF44">
        <v>138.54</v>
      </c>
      <c r="AG44">
        <v>11.6</v>
      </c>
      <c r="AH44">
        <v>0</v>
      </c>
      <c r="AI44">
        <v>1</v>
      </c>
      <c r="AJ44">
        <v>12.5</v>
      </c>
      <c r="AK44">
        <v>18.3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S44" t="s">
        <v>6</v>
      </c>
      <c r="AT44">
        <v>0.96</v>
      </c>
      <c r="AU44" t="s">
        <v>6</v>
      </c>
      <c r="AV44">
        <v>0</v>
      </c>
      <c r="AW44">
        <v>2</v>
      </c>
      <c r="AX44">
        <v>34645335</v>
      </c>
      <c r="AY44">
        <v>1</v>
      </c>
      <c r="AZ44">
        <v>0</v>
      </c>
      <c r="BA44">
        <v>44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Y44*Source!I35</f>
        <v>0</v>
      </c>
      <c r="CY44">
        <f>AB44</f>
        <v>1731.75</v>
      </c>
      <c r="CZ44">
        <f>AF44</f>
        <v>138.54</v>
      </c>
      <c r="DA44">
        <f>AJ44</f>
        <v>12.5</v>
      </c>
      <c r="DB44">
        <v>0</v>
      </c>
    </row>
    <row r="45" spans="1:106" x14ac:dyDescent="0.2">
      <c r="A45">
        <f>ROW(Source!A35)</f>
        <v>35</v>
      </c>
      <c r="B45">
        <v>34645224</v>
      </c>
      <c r="C45">
        <v>34645327</v>
      </c>
      <c r="D45">
        <v>31527023</v>
      </c>
      <c r="E45">
        <v>1</v>
      </c>
      <c r="F45">
        <v>1</v>
      </c>
      <c r="G45">
        <v>1</v>
      </c>
      <c r="H45">
        <v>2</v>
      </c>
      <c r="I45" t="s">
        <v>438</v>
      </c>
      <c r="J45" t="s">
        <v>439</v>
      </c>
      <c r="K45" t="s">
        <v>440</v>
      </c>
      <c r="L45">
        <v>1368</v>
      </c>
      <c r="N45">
        <v>1011</v>
      </c>
      <c r="O45" t="s">
        <v>441</v>
      </c>
      <c r="P45" t="s">
        <v>441</v>
      </c>
      <c r="Q45">
        <v>1</v>
      </c>
      <c r="W45">
        <v>0</v>
      </c>
      <c r="X45">
        <v>-2134233284</v>
      </c>
      <c r="Y45">
        <v>0.84</v>
      </c>
      <c r="AA45">
        <v>0</v>
      </c>
      <c r="AB45">
        <v>1027.75</v>
      </c>
      <c r="AC45">
        <v>184.1</v>
      </c>
      <c r="AD45">
        <v>0</v>
      </c>
      <c r="AE45">
        <v>0</v>
      </c>
      <c r="AF45">
        <v>82.22</v>
      </c>
      <c r="AG45">
        <v>10.06</v>
      </c>
      <c r="AH45">
        <v>0</v>
      </c>
      <c r="AI45">
        <v>1</v>
      </c>
      <c r="AJ45">
        <v>12.5</v>
      </c>
      <c r="AK45">
        <v>18.3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S45" t="s">
        <v>6</v>
      </c>
      <c r="AT45">
        <v>0.84</v>
      </c>
      <c r="AU45" t="s">
        <v>6</v>
      </c>
      <c r="AV45">
        <v>0</v>
      </c>
      <c r="AW45">
        <v>2</v>
      </c>
      <c r="AX45">
        <v>34645336</v>
      </c>
      <c r="AY45">
        <v>1</v>
      </c>
      <c r="AZ45">
        <v>0</v>
      </c>
      <c r="BA45">
        <v>45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Y45*Source!I35</f>
        <v>0</v>
      </c>
      <c r="CY45">
        <f>AB45</f>
        <v>1027.75</v>
      </c>
      <c r="CZ45">
        <f>AF45</f>
        <v>82.22</v>
      </c>
      <c r="DA45">
        <f>AJ45</f>
        <v>12.5</v>
      </c>
      <c r="DB45">
        <v>0</v>
      </c>
    </row>
    <row r="46" spans="1:106" x14ac:dyDescent="0.2">
      <c r="A46">
        <f>ROW(Source!A35)</f>
        <v>35</v>
      </c>
      <c r="B46">
        <v>34645224</v>
      </c>
      <c r="C46">
        <v>34645327</v>
      </c>
      <c r="D46">
        <v>31528142</v>
      </c>
      <c r="E46">
        <v>1</v>
      </c>
      <c r="F46">
        <v>1</v>
      </c>
      <c r="G46">
        <v>1</v>
      </c>
      <c r="H46">
        <v>2</v>
      </c>
      <c r="I46" t="s">
        <v>442</v>
      </c>
      <c r="J46" t="s">
        <v>443</v>
      </c>
      <c r="K46" t="s">
        <v>444</v>
      </c>
      <c r="L46">
        <v>1368</v>
      </c>
      <c r="N46">
        <v>1011</v>
      </c>
      <c r="O46" t="s">
        <v>441</v>
      </c>
      <c r="P46" t="s">
        <v>441</v>
      </c>
      <c r="Q46">
        <v>1</v>
      </c>
      <c r="W46">
        <v>0</v>
      </c>
      <c r="X46">
        <v>1372534845</v>
      </c>
      <c r="Y46">
        <v>0.09</v>
      </c>
      <c r="AA46">
        <v>0</v>
      </c>
      <c r="AB46">
        <v>821.38</v>
      </c>
      <c r="AC46">
        <v>212.28</v>
      </c>
      <c r="AD46">
        <v>0</v>
      </c>
      <c r="AE46">
        <v>0</v>
      </c>
      <c r="AF46">
        <v>65.709999999999994</v>
      </c>
      <c r="AG46">
        <v>11.6</v>
      </c>
      <c r="AH46">
        <v>0</v>
      </c>
      <c r="AI46">
        <v>1</v>
      </c>
      <c r="AJ46">
        <v>12.5</v>
      </c>
      <c r="AK46">
        <v>18.3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S46" t="s">
        <v>6</v>
      </c>
      <c r="AT46">
        <v>0.09</v>
      </c>
      <c r="AU46" t="s">
        <v>6</v>
      </c>
      <c r="AV46">
        <v>0</v>
      </c>
      <c r="AW46">
        <v>2</v>
      </c>
      <c r="AX46">
        <v>34645337</v>
      </c>
      <c r="AY46">
        <v>1</v>
      </c>
      <c r="AZ46">
        <v>0</v>
      </c>
      <c r="BA46">
        <v>46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Y46*Source!I35</f>
        <v>0</v>
      </c>
      <c r="CY46">
        <f>AB46</f>
        <v>821.38</v>
      </c>
      <c r="CZ46">
        <f>AF46</f>
        <v>65.709999999999994</v>
      </c>
      <c r="DA46">
        <f>AJ46</f>
        <v>12.5</v>
      </c>
      <c r="DB46">
        <v>0</v>
      </c>
    </row>
    <row r="47" spans="1:106" x14ac:dyDescent="0.2">
      <c r="A47">
        <f>ROW(Source!A36)</f>
        <v>36</v>
      </c>
      <c r="B47">
        <v>34645223</v>
      </c>
      <c r="C47">
        <v>34645338</v>
      </c>
      <c r="D47">
        <v>31711332</v>
      </c>
      <c r="E47">
        <v>1</v>
      </c>
      <c r="F47">
        <v>1</v>
      </c>
      <c r="G47">
        <v>1</v>
      </c>
      <c r="H47">
        <v>1</v>
      </c>
      <c r="I47" t="s">
        <v>447</v>
      </c>
      <c r="J47" t="s">
        <v>6</v>
      </c>
      <c r="K47" t="s">
        <v>448</v>
      </c>
      <c r="L47">
        <v>1191</v>
      </c>
      <c r="N47">
        <v>1013</v>
      </c>
      <c r="O47" t="s">
        <v>435</v>
      </c>
      <c r="P47" t="s">
        <v>435</v>
      </c>
      <c r="Q47">
        <v>1</v>
      </c>
      <c r="W47">
        <v>0</v>
      </c>
      <c r="X47">
        <v>-509590494</v>
      </c>
      <c r="Y47">
        <v>0.44</v>
      </c>
      <c r="AA47">
        <v>0</v>
      </c>
      <c r="AB47">
        <v>0</v>
      </c>
      <c r="AC47">
        <v>0</v>
      </c>
      <c r="AD47">
        <v>8.17</v>
      </c>
      <c r="AE47">
        <v>0</v>
      </c>
      <c r="AF47">
        <v>0</v>
      </c>
      <c r="AG47">
        <v>0</v>
      </c>
      <c r="AH47">
        <v>8.17</v>
      </c>
      <c r="AI47">
        <v>1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6</v>
      </c>
      <c r="AT47">
        <v>0.44</v>
      </c>
      <c r="AU47" t="s">
        <v>6</v>
      </c>
      <c r="AV47">
        <v>1</v>
      </c>
      <c r="AW47">
        <v>2</v>
      </c>
      <c r="AX47">
        <v>34645344</v>
      </c>
      <c r="AY47">
        <v>1</v>
      </c>
      <c r="AZ47">
        <v>0</v>
      </c>
      <c r="BA47">
        <v>47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Y47*Source!I36</f>
        <v>0</v>
      </c>
      <c r="CY47">
        <f>AD47</f>
        <v>8.17</v>
      </c>
      <c r="CZ47">
        <f>AH47</f>
        <v>8.17</v>
      </c>
      <c r="DA47">
        <f>AL47</f>
        <v>1</v>
      </c>
      <c r="DB47">
        <v>0</v>
      </c>
    </row>
    <row r="48" spans="1:106" x14ac:dyDescent="0.2">
      <c r="A48">
        <f>ROW(Source!A36)</f>
        <v>36</v>
      </c>
      <c r="B48">
        <v>34645223</v>
      </c>
      <c r="C48">
        <v>34645338</v>
      </c>
      <c r="D48">
        <v>31709492</v>
      </c>
      <c r="E48">
        <v>1</v>
      </c>
      <c r="F48">
        <v>1</v>
      </c>
      <c r="G48">
        <v>1</v>
      </c>
      <c r="H48">
        <v>1</v>
      </c>
      <c r="I48" t="s">
        <v>436</v>
      </c>
      <c r="J48" t="s">
        <v>6</v>
      </c>
      <c r="K48" t="s">
        <v>437</v>
      </c>
      <c r="L48">
        <v>1191</v>
      </c>
      <c r="N48">
        <v>1013</v>
      </c>
      <c r="O48" t="s">
        <v>435</v>
      </c>
      <c r="P48" t="s">
        <v>435</v>
      </c>
      <c r="Q48">
        <v>1</v>
      </c>
      <c r="W48">
        <v>0</v>
      </c>
      <c r="X48">
        <v>-1417349443</v>
      </c>
      <c r="Y48">
        <v>0.48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1</v>
      </c>
      <c r="AJ48">
        <v>1</v>
      </c>
      <c r="AK48">
        <v>1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6</v>
      </c>
      <c r="AT48">
        <v>0.48</v>
      </c>
      <c r="AU48" t="s">
        <v>6</v>
      </c>
      <c r="AV48">
        <v>2</v>
      </c>
      <c r="AW48">
        <v>2</v>
      </c>
      <c r="AX48">
        <v>34645345</v>
      </c>
      <c r="AY48">
        <v>1</v>
      </c>
      <c r="AZ48">
        <v>0</v>
      </c>
      <c r="BA48">
        <v>48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Y48*Source!I36</f>
        <v>0</v>
      </c>
      <c r="CY48">
        <f>AD48</f>
        <v>0</v>
      </c>
      <c r="CZ48">
        <f>AH48</f>
        <v>0</v>
      </c>
      <c r="DA48">
        <f>AL48</f>
        <v>1</v>
      </c>
      <c r="DB48">
        <v>0</v>
      </c>
    </row>
    <row r="49" spans="1:106" x14ac:dyDescent="0.2">
      <c r="A49">
        <f>ROW(Source!A36)</f>
        <v>36</v>
      </c>
      <c r="B49">
        <v>34645223</v>
      </c>
      <c r="C49">
        <v>34645338</v>
      </c>
      <c r="D49">
        <v>31526753</v>
      </c>
      <c r="E49">
        <v>1</v>
      </c>
      <c r="F49">
        <v>1</v>
      </c>
      <c r="G49">
        <v>1</v>
      </c>
      <c r="H49">
        <v>2</v>
      </c>
      <c r="I49" t="s">
        <v>454</v>
      </c>
      <c r="J49" t="s">
        <v>455</v>
      </c>
      <c r="K49" t="s">
        <v>456</v>
      </c>
      <c r="L49">
        <v>1368</v>
      </c>
      <c r="N49">
        <v>1011</v>
      </c>
      <c r="O49" t="s">
        <v>441</v>
      </c>
      <c r="P49" t="s">
        <v>441</v>
      </c>
      <c r="Q49">
        <v>1</v>
      </c>
      <c r="W49">
        <v>0</v>
      </c>
      <c r="X49">
        <v>-1718674368</v>
      </c>
      <c r="Y49">
        <v>0.24</v>
      </c>
      <c r="AA49">
        <v>0</v>
      </c>
      <c r="AB49">
        <v>111.99</v>
      </c>
      <c r="AC49">
        <v>13.5</v>
      </c>
      <c r="AD49">
        <v>0</v>
      </c>
      <c r="AE49">
        <v>0</v>
      </c>
      <c r="AF49">
        <v>111.99</v>
      </c>
      <c r="AG49">
        <v>13.5</v>
      </c>
      <c r="AH49">
        <v>0</v>
      </c>
      <c r="AI49">
        <v>1</v>
      </c>
      <c r="AJ49">
        <v>1</v>
      </c>
      <c r="AK49">
        <v>1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6</v>
      </c>
      <c r="AT49">
        <v>0.24</v>
      </c>
      <c r="AU49" t="s">
        <v>6</v>
      </c>
      <c r="AV49">
        <v>0</v>
      </c>
      <c r="AW49">
        <v>2</v>
      </c>
      <c r="AX49">
        <v>34645346</v>
      </c>
      <c r="AY49">
        <v>1</v>
      </c>
      <c r="AZ49">
        <v>0</v>
      </c>
      <c r="BA49">
        <v>49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Y49*Source!I36</f>
        <v>0</v>
      </c>
      <c r="CY49">
        <f>AB49</f>
        <v>111.99</v>
      </c>
      <c r="CZ49">
        <f>AF49</f>
        <v>111.99</v>
      </c>
      <c r="DA49">
        <f>AJ49</f>
        <v>1</v>
      </c>
      <c r="DB49">
        <v>0</v>
      </c>
    </row>
    <row r="50" spans="1:106" x14ac:dyDescent="0.2">
      <c r="A50">
        <f>ROW(Source!A36)</f>
        <v>36</v>
      </c>
      <c r="B50">
        <v>34645223</v>
      </c>
      <c r="C50">
        <v>34645338</v>
      </c>
      <c r="D50">
        <v>31528206</v>
      </c>
      <c r="E50">
        <v>1</v>
      </c>
      <c r="F50">
        <v>1</v>
      </c>
      <c r="G50">
        <v>1</v>
      </c>
      <c r="H50">
        <v>2</v>
      </c>
      <c r="I50" t="s">
        <v>457</v>
      </c>
      <c r="J50" t="s">
        <v>458</v>
      </c>
      <c r="K50" t="s">
        <v>459</v>
      </c>
      <c r="L50">
        <v>1368</v>
      </c>
      <c r="N50">
        <v>1011</v>
      </c>
      <c r="O50" t="s">
        <v>441</v>
      </c>
      <c r="P50" t="s">
        <v>441</v>
      </c>
      <c r="Q50">
        <v>1</v>
      </c>
      <c r="W50">
        <v>0</v>
      </c>
      <c r="X50">
        <v>-1566678675</v>
      </c>
      <c r="Y50">
        <v>0.24</v>
      </c>
      <c r="AA50">
        <v>0</v>
      </c>
      <c r="AB50">
        <v>4.01</v>
      </c>
      <c r="AC50">
        <v>0</v>
      </c>
      <c r="AD50">
        <v>0</v>
      </c>
      <c r="AE50">
        <v>0</v>
      </c>
      <c r="AF50">
        <v>4.01</v>
      </c>
      <c r="AG50">
        <v>0</v>
      </c>
      <c r="AH50">
        <v>0</v>
      </c>
      <c r="AI50">
        <v>1</v>
      </c>
      <c r="AJ50">
        <v>1</v>
      </c>
      <c r="AK50">
        <v>1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6</v>
      </c>
      <c r="AT50">
        <v>0.24</v>
      </c>
      <c r="AU50" t="s">
        <v>6</v>
      </c>
      <c r="AV50">
        <v>0</v>
      </c>
      <c r="AW50">
        <v>2</v>
      </c>
      <c r="AX50">
        <v>34645347</v>
      </c>
      <c r="AY50">
        <v>1</v>
      </c>
      <c r="AZ50">
        <v>0</v>
      </c>
      <c r="BA50">
        <v>50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Y50*Source!I36</f>
        <v>0</v>
      </c>
      <c r="CY50">
        <f>AB50</f>
        <v>4.01</v>
      </c>
      <c r="CZ50">
        <f>AF50</f>
        <v>4.01</v>
      </c>
      <c r="DA50">
        <f>AJ50</f>
        <v>1</v>
      </c>
      <c r="DB50">
        <v>0</v>
      </c>
    </row>
    <row r="51" spans="1:106" x14ac:dyDescent="0.2">
      <c r="A51">
        <f>ROW(Source!A36)</f>
        <v>36</v>
      </c>
      <c r="B51">
        <v>34645223</v>
      </c>
      <c r="C51">
        <v>34645338</v>
      </c>
      <c r="D51">
        <v>31528255</v>
      </c>
      <c r="E51">
        <v>1</v>
      </c>
      <c r="F51">
        <v>1</v>
      </c>
      <c r="G51">
        <v>1</v>
      </c>
      <c r="H51">
        <v>2</v>
      </c>
      <c r="I51" t="s">
        <v>460</v>
      </c>
      <c r="J51" t="s">
        <v>461</v>
      </c>
      <c r="K51" t="s">
        <v>462</v>
      </c>
      <c r="L51">
        <v>1368</v>
      </c>
      <c r="N51">
        <v>1011</v>
      </c>
      <c r="O51" t="s">
        <v>441</v>
      </c>
      <c r="P51" t="s">
        <v>441</v>
      </c>
      <c r="Q51">
        <v>1</v>
      </c>
      <c r="W51">
        <v>0</v>
      </c>
      <c r="X51">
        <v>-1801140340</v>
      </c>
      <c r="Y51">
        <v>0.24</v>
      </c>
      <c r="AA51">
        <v>0</v>
      </c>
      <c r="AB51">
        <v>74.61</v>
      </c>
      <c r="AC51">
        <v>13.5</v>
      </c>
      <c r="AD51">
        <v>0</v>
      </c>
      <c r="AE51">
        <v>0</v>
      </c>
      <c r="AF51">
        <v>74.61</v>
      </c>
      <c r="AG51">
        <v>13.5</v>
      </c>
      <c r="AH51">
        <v>0</v>
      </c>
      <c r="AI51">
        <v>1</v>
      </c>
      <c r="AJ51">
        <v>1</v>
      </c>
      <c r="AK51">
        <v>1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S51" t="s">
        <v>6</v>
      </c>
      <c r="AT51">
        <v>0.24</v>
      </c>
      <c r="AU51" t="s">
        <v>6</v>
      </c>
      <c r="AV51">
        <v>0</v>
      </c>
      <c r="AW51">
        <v>2</v>
      </c>
      <c r="AX51">
        <v>34645348</v>
      </c>
      <c r="AY51">
        <v>1</v>
      </c>
      <c r="AZ51">
        <v>0</v>
      </c>
      <c r="BA51">
        <v>51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Y51*Source!I36</f>
        <v>0</v>
      </c>
      <c r="CY51">
        <f>AB51</f>
        <v>74.61</v>
      </c>
      <c r="CZ51">
        <f>AF51</f>
        <v>74.61</v>
      </c>
      <c r="DA51">
        <f>AJ51</f>
        <v>1</v>
      </c>
      <c r="DB51">
        <v>0</v>
      </c>
    </row>
    <row r="52" spans="1:106" x14ac:dyDescent="0.2">
      <c r="A52">
        <f>ROW(Source!A37)</f>
        <v>37</v>
      </c>
      <c r="B52">
        <v>34645224</v>
      </c>
      <c r="C52">
        <v>34645338</v>
      </c>
      <c r="D52">
        <v>31711332</v>
      </c>
      <c r="E52">
        <v>1</v>
      </c>
      <c r="F52">
        <v>1</v>
      </c>
      <c r="G52">
        <v>1</v>
      </c>
      <c r="H52">
        <v>1</v>
      </c>
      <c r="I52" t="s">
        <v>447</v>
      </c>
      <c r="J52" t="s">
        <v>6</v>
      </c>
      <c r="K52" t="s">
        <v>448</v>
      </c>
      <c r="L52">
        <v>1191</v>
      </c>
      <c r="N52">
        <v>1013</v>
      </c>
      <c r="O52" t="s">
        <v>435</v>
      </c>
      <c r="P52" t="s">
        <v>435</v>
      </c>
      <c r="Q52">
        <v>1</v>
      </c>
      <c r="W52">
        <v>0</v>
      </c>
      <c r="X52">
        <v>-509590494</v>
      </c>
      <c r="Y52">
        <v>0.44</v>
      </c>
      <c r="AA52">
        <v>0</v>
      </c>
      <c r="AB52">
        <v>0</v>
      </c>
      <c r="AC52">
        <v>0</v>
      </c>
      <c r="AD52">
        <v>149.51</v>
      </c>
      <c r="AE52">
        <v>0</v>
      </c>
      <c r="AF52">
        <v>0</v>
      </c>
      <c r="AG52">
        <v>0</v>
      </c>
      <c r="AH52">
        <v>8.17</v>
      </c>
      <c r="AI52">
        <v>1</v>
      </c>
      <c r="AJ52">
        <v>1</v>
      </c>
      <c r="AK52">
        <v>1</v>
      </c>
      <c r="AL52">
        <v>18.3</v>
      </c>
      <c r="AN52">
        <v>0</v>
      </c>
      <c r="AO52">
        <v>1</v>
      </c>
      <c r="AP52">
        <v>0</v>
      </c>
      <c r="AQ52">
        <v>0</v>
      </c>
      <c r="AR52">
        <v>0</v>
      </c>
      <c r="AS52" t="s">
        <v>6</v>
      </c>
      <c r="AT52">
        <v>0.44</v>
      </c>
      <c r="AU52" t="s">
        <v>6</v>
      </c>
      <c r="AV52">
        <v>1</v>
      </c>
      <c r="AW52">
        <v>2</v>
      </c>
      <c r="AX52">
        <v>34645344</v>
      </c>
      <c r="AY52">
        <v>1</v>
      </c>
      <c r="AZ52">
        <v>0</v>
      </c>
      <c r="BA52">
        <v>52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Y52*Source!I37</f>
        <v>0</v>
      </c>
      <c r="CY52">
        <f>AD52</f>
        <v>149.51</v>
      </c>
      <c r="CZ52">
        <f>AH52</f>
        <v>8.17</v>
      </c>
      <c r="DA52">
        <f>AL52</f>
        <v>18.3</v>
      </c>
      <c r="DB52">
        <v>0</v>
      </c>
    </row>
    <row r="53" spans="1:106" x14ac:dyDescent="0.2">
      <c r="A53">
        <f>ROW(Source!A37)</f>
        <v>37</v>
      </c>
      <c r="B53">
        <v>34645224</v>
      </c>
      <c r="C53">
        <v>34645338</v>
      </c>
      <c r="D53">
        <v>31709492</v>
      </c>
      <c r="E53">
        <v>1</v>
      </c>
      <c r="F53">
        <v>1</v>
      </c>
      <c r="G53">
        <v>1</v>
      </c>
      <c r="H53">
        <v>1</v>
      </c>
      <c r="I53" t="s">
        <v>436</v>
      </c>
      <c r="J53" t="s">
        <v>6</v>
      </c>
      <c r="K53" t="s">
        <v>437</v>
      </c>
      <c r="L53">
        <v>1191</v>
      </c>
      <c r="N53">
        <v>1013</v>
      </c>
      <c r="O53" t="s">
        <v>435</v>
      </c>
      <c r="P53" t="s">
        <v>435</v>
      </c>
      <c r="Q53">
        <v>1</v>
      </c>
      <c r="W53">
        <v>0</v>
      </c>
      <c r="X53">
        <v>-1417349443</v>
      </c>
      <c r="Y53">
        <v>0.48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1</v>
      </c>
      <c r="AJ53">
        <v>1</v>
      </c>
      <c r="AK53">
        <v>18.3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S53" t="s">
        <v>6</v>
      </c>
      <c r="AT53">
        <v>0.48</v>
      </c>
      <c r="AU53" t="s">
        <v>6</v>
      </c>
      <c r="AV53">
        <v>2</v>
      </c>
      <c r="AW53">
        <v>2</v>
      </c>
      <c r="AX53">
        <v>34645345</v>
      </c>
      <c r="AY53">
        <v>1</v>
      </c>
      <c r="AZ53">
        <v>0</v>
      </c>
      <c r="BA53">
        <v>53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Y53*Source!I37</f>
        <v>0</v>
      </c>
      <c r="CY53">
        <f>AD53</f>
        <v>0</v>
      </c>
      <c r="CZ53">
        <f>AH53</f>
        <v>0</v>
      </c>
      <c r="DA53">
        <f>AL53</f>
        <v>1</v>
      </c>
      <c r="DB53">
        <v>0</v>
      </c>
    </row>
    <row r="54" spans="1:106" x14ac:dyDescent="0.2">
      <c r="A54">
        <f>ROW(Source!A37)</f>
        <v>37</v>
      </c>
      <c r="B54">
        <v>34645224</v>
      </c>
      <c r="C54">
        <v>34645338</v>
      </c>
      <c r="D54">
        <v>31526753</v>
      </c>
      <c r="E54">
        <v>1</v>
      </c>
      <c r="F54">
        <v>1</v>
      </c>
      <c r="G54">
        <v>1</v>
      </c>
      <c r="H54">
        <v>2</v>
      </c>
      <c r="I54" t="s">
        <v>454</v>
      </c>
      <c r="J54" t="s">
        <v>455</v>
      </c>
      <c r="K54" t="s">
        <v>456</v>
      </c>
      <c r="L54">
        <v>1368</v>
      </c>
      <c r="N54">
        <v>1011</v>
      </c>
      <c r="O54" t="s">
        <v>441</v>
      </c>
      <c r="P54" t="s">
        <v>441</v>
      </c>
      <c r="Q54">
        <v>1</v>
      </c>
      <c r="W54">
        <v>0</v>
      </c>
      <c r="X54">
        <v>-1718674368</v>
      </c>
      <c r="Y54">
        <v>0.24</v>
      </c>
      <c r="AA54">
        <v>0</v>
      </c>
      <c r="AB54">
        <v>1399.88</v>
      </c>
      <c r="AC54">
        <v>247.05</v>
      </c>
      <c r="AD54">
        <v>0</v>
      </c>
      <c r="AE54">
        <v>0</v>
      </c>
      <c r="AF54">
        <v>111.99</v>
      </c>
      <c r="AG54">
        <v>13.5</v>
      </c>
      <c r="AH54">
        <v>0</v>
      </c>
      <c r="AI54">
        <v>1</v>
      </c>
      <c r="AJ54">
        <v>12.5</v>
      </c>
      <c r="AK54">
        <v>18.3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S54" t="s">
        <v>6</v>
      </c>
      <c r="AT54">
        <v>0.24</v>
      </c>
      <c r="AU54" t="s">
        <v>6</v>
      </c>
      <c r="AV54">
        <v>0</v>
      </c>
      <c r="AW54">
        <v>2</v>
      </c>
      <c r="AX54">
        <v>34645346</v>
      </c>
      <c r="AY54">
        <v>1</v>
      </c>
      <c r="AZ54">
        <v>0</v>
      </c>
      <c r="BA54">
        <v>54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Y54*Source!I37</f>
        <v>0</v>
      </c>
      <c r="CY54">
        <f>AB54</f>
        <v>1399.88</v>
      </c>
      <c r="CZ54">
        <f>AF54</f>
        <v>111.99</v>
      </c>
      <c r="DA54">
        <f>AJ54</f>
        <v>12.5</v>
      </c>
      <c r="DB54">
        <v>0</v>
      </c>
    </row>
    <row r="55" spans="1:106" x14ac:dyDescent="0.2">
      <c r="A55">
        <f>ROW(Source!A37)</f>
        <v>37</v>
      </c>
      <c r="B55">
        <v>34645224</v>
      </c>
      <c r="C55">
        <v>34645338</v>
      </c>
      <c r="D55">
        <v>31528206</v>
      </c>
      <c r="E55">
        <v>1</v>
      </c>
      <c r="F55">
        <v>1</v>
      </c>
      <c r="G55">
        <v>1</v>
      </c>
      <c r="H55">
        <v>2</v>
      </c>
      <c r="I55" t="s">
        <v>457</v>
      </c>
      <c r="J55" t="s">
        <v>458</v>
      </c>
      <c r="K55" t="s">
        <v>459</v>
      </c>
      <c r="L55">
        <v>1368</v>
      </c>
      <c r="N55">
        <v>1011</v>
      </c>
      <c r="O55" t="s">
        <v>441</v>
      </c>
      <c r="P55" t="s">
        <v>441</v>
      </c>
      <c r="Q55">
        <v>1</v>
      </c>
      <c r="W55">
        <v>0</v>
      </c>
      <c r="X55">
        <v>-1566678675</v>
      </c>
      <c r="Y55">
        <v>0.24</v>
      </c>
      <c r="AA55">
        <v>0</v>
      </c>
      <c r="AB55">
        <v>50.13</v>
      </c>
      <c r="AC55">
        <v>0</v>
      </c>
      <c r="AD55">
        <v>0</v>
      </c>
      <c r="AE55">
        <v>0</v>
      </c>
      <c r="AF55">
        <v>4.01</v>
      </c>
      <c r="AG55">
        <v>0</v>
      </c>
      <c r="AH55">
        <v>0</v>
      </c>
      <c r="AI55">
        <v>1</v>
      </c>
      <c r="AJ55">
        <v>12.5</v>
      </c>
      <c r="AK55">
        <v>18.3</v>
      </c>
      <c r="AL55">
        <v>1</v>
      </c>
      <c r="AN55">
        <v>0</v>
      </c>
      <c r="AO55">
        <v>1</v>
      </c>
      <c r="AP55">
        <v>0</v>
      </c>
      <c r="AQ55">
        <v>0</v>
      </c>
      <c r="AR55">
        <v>0</v>
      </c>
      <c r="AS55" t="s">
        <v>6</v>
      </c>
      <c r="AT55">
        <v>0.24</v>
      </c>
      <c r="AU55" t="s">
        <v>6</v>
      </c>
      <c r="AV55">
        <v>0</v>
      </c>
      <c r="AW55">
        <v>2</v>
      </c>
      <c r="AX55">
        <v>34645347</v>
      </c>
      <c r="AY55">
        <v>1</v>
      </c>
      <c r="AZ55">
        <v>0</v>
      </c>
      <c r="BA55">
        <v>55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Y55*Source!I37</f>
        <v>0</v>
      </c>
      <c r="CY55">
        <f>AB55</f>
        <v>50.13</v>
      </c>
      <c r="CZ55">
        <f>AF55</f>
        <v>4.01</v>
      </c>
      <c r="DA55">
        <f>AJ55</f>
        <v>12.5</v>
      </c>
      <c r="DB55">
        <v>0</v>
      </c>
    </row>
    <row r="56" spans="1:106" x14ac:dyDescent="0.2">
      <c r="A56">
        <f>ROW(Source!A37)</f>
        <v>37</v>
      </c>
      <c r="B56">
        <v>34645224</v>
      </c>
      <c r="C56">
        <v>34645338</v>
      </c>
      <c r="D56">
        <v>31528255</v>
      </c>
      <c r="E56">
        <v>1</v>
      </c>
      <c r="F56">
        <v>1</v>
      </c>
      <c r="G56">
        <v>1</v>
      </c>
      <c r="H56">
        <v>2</v>
      </c>
      <c r="I56" t="s">
        <v>460</v>
      </c>
      <c r="J56" t="s">
        <v>461</v>
      </c>
      <c r="K56" t="s">
        <v>462</v>
      </c>
      <c r="L56">
        <v>1368</v>
      </c>
      <c r="N56">
        <v>1011</v>
      </c>
      <c r="O56" t="s">
        <v>441</v>
      </c>
      <c r="P56" t="s">
        <v>441</v>
      </c>
      <c r="Q56">
        <v>1</v>
      </c>
      <c r="W56">
        <v>0</v>
      </c>
      <c r="X56">
        <v>-1801140340</v>
      </c>
      <c r="Y56">
        <v>0.24</v>
      </c>
      <c r="AA56">
        <v>0</v>
      </c>
      <c r="AB56">
        <v>932.63</v>
      </c>
      <c r="AC56">
        <v>247.05</v>
      </c>
      <c r="AD56">
        <v>0</v>
      </c>
      <c r="AE56">
        <v>0</v>
      </c>
      <c r="AF56">
        <v>74.61</v>
      </c>
      <c r="AG56">
        <v>13.5</v>
      </c>
      <c r="AH56">
        <v>0</v>
      </c>
      <c r="AI56">
        <v>1</v>
      </c>
      <c r="AJ56">
        <v>12.5</v>
      </c>
      <c r="AK56">
        <v>18.3</v>
      </c>
      <c r="AL56">
        <v>1</v>
      </c>
      <c r="AN56">
        <v>0</v>
      </c>
      <c r="AO56">
        <v>1</v>
      </c>
      <c r="AP56">
        <v>0</v>
      </c>
      <c r="AQ56">
        <v>0</v>
      </c>
      <c r="AR56">
        <v>0</v>
      </c>
      <c r="AS56" t="s">
        <v>6</v>
      </c>
      <c r="AT56">
        <v>0.24</v>
      </c>
      <c r="AU56" t="s">
        <v>6</v>
      </c>
      <c r="AV56">
        <v>0</v>
      </c>
      <c r="AW56">
        <v>2</v>
      </c>
      <c r="AX56">
        <v>34645348</v>
      </c>
      <c r="AY56">
        <v>1</v>
      </c>
      <c r="AZ56">
        <v>0</v>
      </c>
      <c r="BA56">
        <v>56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Y56*Source!I37</f>
        <v>0</v>
      </c>
      <c r="CY56">
        <f>AB56</f>
        <v>932.63</v>
      </c>
      <c r="CZ56">
        <f>AF56</f>
        <v>74.61</v>
      </c>
      <c r="DA56">
        <f>AJ56</f>
        <v>12.5</v>
      </c>
      <c r="DB56">
        <v>0</v>
      </c>
    </row>
    <row r="57" spans="1:106" x14ac:dyDescent="0.2">
      <c r="A57">
        <f>ROW(Source!A38)</f>
        <v>38</v>
      </c>
      <c r="B57">
        <v>34645223</v>
      </c>
      <c r="C57">
        <v>34645349</v>
      </c>
      <c r="D57">
        <v>31709594</v>
      </c>
      <c r="E57">
        <v>1</v>
      </c>
      <c r="F57">
        <v>1</v>
      </c>
      <c r="G57">
        <v>1</v>
      </c>
      <c r="H57">
        <v>1</v>
      </c>
      <c r="I57" t="s">
        <v>463</v>
      </c>
      <c r="J57" t="s">
        <v>6</v>
      </c>
      <c r="K57" t="s">
        <v>464</v>
      </c>
      <c r="L57">
        <v>1191</v>
      </c>
      <c r="N57">
        <v>1013</v>
      </c>
      <c r="O57" t="s">
        <v>435</v>
      </c>
      <c r="P57" t="s">
        <v>435</v>
      </c>
      <c r="Q57">
        <v>1</v>
      </c>
      <c r="W57">
        <v>0</v>
      </c>
      <c r="X57">
        <v>-719309759</v>
      </c>
      <c r="Y57">
        <v>4.5599999999999996</v>
      </c>
      <c r="AA57">
        <v>0</v>
      </c>
      <c r="AB57">
        <v>0</v>
      </c>
      <c r="AC57">
        <v>0</v>
      </c>
      <c r="AD57">
        <v>8.86</v>
      </c>
      <c r="AE57">
        <v>0</v>
      </c>
      <c r="AF57">
        <v>0</v>
      </c>
      <c r="AG57">
        <v>0</v>
      </c>
      <c r="AH57">
        <v>8.86</v>
      </c>
      <c r="AI57">
        <v>1</v>
      </c>
      <c r="AJ57">
        <v>1</v>
      </c>
      <c r="AK57">
        <v>1</v>
      </c>
      <c r="AL57">
        <v>1</v>
      </c>
      <c r="AN57">
        <v>0</v>
      </c>
      <c r="AO57">
        <v>1</v>
      </c>
      <c r="AP57">
        <v>1</v>
      </c>
      <c r="AQ57">
        <v>0</v>
      </c>
      <c r="AR57">
        <v>0</v>
      </c>
      <c r="AS57" t="s">
        <v>6</v>
      </c>
      <c r="AT57">
        <v>3.8</v>
      </c>
      <c r="AU57" t="s">
        <v>53</v>
      </c>
      <c r="AV57">
        <v>1</v>
      </c>
      <c r="AW57">
        <v>2</v>
      </c>
      <c r="AX57">
        <v>34645368</v>
      </c>
      <c r="AY57">
        <v>1</v>
      </c>
      <c r="AZ57">
        <v>0</v>
      </c>
      <c r="BA57">
        <v>57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Y57*Source!I38</f>
        <v>0</v>
      </c>
      <c r="CY57">
        <f>AD57</f>
        <v>8.86</v>
      </c>
      <c r="CZ57">
        <f>AH57</f>
        <v>8.86</v>
      </c>
      <c r="DA57">
        <f>AL57</f>
        <v>1</v>
      </c>
      <c r="DB57">
        <v>0</v>
      </c>
    </row>
    <row r="58" spans="1:106" x14ac:dyDescent="0.2">
      <c r="A58">
        <f>ROW(Source!A38)</f>
        <v>38</v>
      </c>
      <c r="B58">
        <v>34645223</v>
      </c>
      <c r="C58">
        <v>34645349</v>
      </c>
      <c r="D58">
        <v>31709492</v>
      </c>
      <c r="E58">
        <v>1</v>
      </c>
      <c r="F58">
        <v>1</v>
      </c>
      <c r="G58">
        <v>1</v>
      </c>
      <c r="H58">
        <v>1</v>
      </c>
      <c r="I58" t="s">
        <v>436</v>
      </c>
      <c r="J58" t="s">
        <v>6</v>
      </c>
      <c r="K58" t="s">
        <v>437</v>
      </c>
      <c r="L58">
        <v>1191</v>
      </c>
      <c r="N58">
        <v>1013</v>
      </c>
      <c r="O58" t="s">
        <v>435</v>
      </c>
      <c r="P58" t="s">
        <v>435</v>
      </c>
      <c r="Q58">
        <v>1</v>
      </c>
      <c r="W58">
        <v>0</v>
      </c>
      <c r="X58">
        <v>-1417349443</v>
      </c>
      <c r="Y58">
        <v>0.97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1</v>
      </c>
      <c r="AJ58">
        <v>1</v>
      </c>
      <c r="AK58">
        <v>1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6</v>
      </c>
      <c r="AT58">
        <v>0.97</v>
      </c>
      <c r="AU58" t="s">
        <v>6</v>
      </c>
      <c r="AV58">
        <v>2</v>
      </c>
      <c r="AW58">
        <v>2</v>
      </c>
      <c r="AX58">
        <v>34645369</v>
      </c>
      <c r="AY58">
        <v>1</v>
      </c>
      <c r="AZ58">
        <v>2048</v>
      </c>
      <c r="BA58">
        <v>58</v>
      </c>
      <c r="BB58">
        <v>2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-0.19399999999999995</v>
      </c>
      <c r="BI58">
        <v>1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Y58*Source!I38</f>
        <v>0</v>
      </c>
      <c r="CY58">
        <f>AD58</f>
        <v>0</v>
      </c>
      <c r="CZ58">
        <f>AH58</f>
        <v>0</v>
      </c>
      <c r="DA58">
        <f>AL58</f>
        <v>1</v>
      </c>
      <c r="DB58">
        <v>0</v>
      </c>
    </row>
    <row r="59" spans="1:106" x14ac:dyDescent="0.2">
      <c r="A59">
        <f>ROW(Source!A38)</f>
        <v>38</v>
      </c>
      <c r="B59">
        <v>34645223</v>
      </c>
      <c r="C59">
        <v>34645349</v>
      </c>
      <c r="D59">
        <v>31526561</v>
      </c>
      <c r="E59">
        <v>1</v>
      </c>
      <c r="F59">
        <v>1</v>
      </c>
      <c r="G59">
        <v>1</v>
      </c>
      <c r="H59">
        <v>2</v>
      </c>
      <c r="I59" t="s">
        <v>451</v>
      </c>
      <c r="J59" t="s">
        <v>452</v>
      </c>
      <c r="K59" t="s">
        <v>453</v>
      </c>
      <c r="L59">
        <v>1368</v>
      </c>
      <c r="N59">
        <v>1011</v>
      </c>
      <c r="O59" t="s">
        <v>441</v>
      </c>
      <c r="P59" t="s">
        <v>441</v>
      </c>
      <c r="Q59">
        <v>1</v>
      </c>
      <c r="W59">
        <v>0</v>
      </c>
      <c r="X59">
        <v>-742200527</v>
      </c>
      <c r="Y59">
        <v>0.93599999999999994</v>
      </c>
      <c r="AA59">
        <v>0</v>
      </c>
      <c r="AB59">
        <v>138.54</v>
      </c>
      <c r="AC59">
        <v>11.6</v>
      </c>
      <c r="AD59">
        <v>0</v>
      </c>
      <c r="AE59">
        <v>0</v>
      </c>
      <c r="AF59">
        <v>138.54</v>
      </c>
      <c r="AG59">
        <v>11.6</v>
      </c>
      <c r="AH59">
        <v>0</v>
      </c>
      <c r="AI59">
        <v>1</v>
      </c>
      <c r="AJ59">
        <v>1</v>
      </c>
      <c r="AK59">
        <v>1</v>
      </c>
      <c r="AL59">
        <v>1</v>
      </c>
      <c r="AN59">
        <v>0</v>
      </c>
      <c r="AO59">
        <v>1</v>
      </c>
      <c r="AP59">
        <v>1</v>
      </c>
      <c r="AQ59">
        <v>0</v>
      </c>
      <c r="AR59">
        <v>0</v>
      </c>
      <c r="AS59" t="s">
        <v>6</v>
      </c>
      <c r="AT59">
        <v>0.78</v>
      </c>
      <c r="AU59" t="s">
        <v>53</v>
      </c>
      <c r="AV59">
        <v>0</v>
      </c>
      <c r="AW59">
        <v>2</v>
      </c>
      <c r="AX59">
        <v>34645370</v>
      </c>
      <c r="AY59">
        <v>1</v>
      </c>
      <c r="AZ59">
        <v>0</v>
      </c>
      <c r="BA59">
        <v>59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Y59*Source!I38</f>
        <v>0</v>
      </c>
      <c r="CY59">
        <f>AB59</f>
        <v>138.54</v>
      </c>
      <c r="CZ59">
        <f>AF59</f>
        <v>138.54</v>
      </c>
      <c r="DA59">
        <f>AJ59</f>
        <v>1</v>
      </c>
      <c r="DB59">
        <v>0</v>
      </c>
    </row>
    <row r="60" spans="1:106" x14ac:dyDescent="0.2">
      <c r="A60">
        <f>ROW(Source!A38)</f>
        <v>38</v>
      </c>
      <c r="B60">
        <v>34645223</v>
      </c>
      <c r="C60">
        <v>34645349</v>
      </c>
      <c r="D60">
        <v>31528142</v>
      </c>
      <c r="E60">
        <v>1</v>
      </c>
      <c r="F60">
        <v>1</v>
      </c>
      <c r="G60">
        <v>1</v>
      </c>
      <c r="H60">
        <v>2</v>
      </c>
      <c r="I60" t="s">
        <v>442</v>
      </c>
      <c r="J60" t="s">
        <v>443</v>
      </c>
      <c r="K60" t="s">
        <v>444</v>
      </c>
      <c r="L60">
        <v>1368</v>
      </c>
      <c r="N60">
        <v>1011</v>
      </c>
      <c r="O60" t="s">
        <v>441</v>
      </c>
      <c r="P60" t="s">
        <v>441</v>
      </c>
      <c r="Q60">
        <v>1</v>
      </c>
      <c r="W60">
        <v>0</v>
      </c>
      <c r="X60">
        <v>1372534845</v>
      </c>
      <c r="Y60">
        <v>0.22799999999999998</v>
      </c>
      <c r="AA60">
        <v>0</v>
      </c>
      <c r="AB60">
        <v>65.709999999999994</v>
      </c>
      <c r="AC60">
        <v>11.6</v>
      </c>
      <c r="AD60">
        <v>0</v>
      </c>
      <c r="AE60">
        <v>0</v>
      </c>
      <c r="AF60">
        <v>65.709999999999994</v>
      </c>
      <c r="AG60">
        <v>11.6</v>
      </c>
      <c r="AH60">
        <v>0</v>
      </c>
      <c r="AI60">
        <v>1</v>
      </c>
      <c r="AJ60">
        <v>1</v>
      </c>
      <c r="AK60">
        <v>1</v>
      </c>
      <c r="AL60">
        <v>1</v>
      </c>
      <c r="AN60">
        <v>0</v>
      </c>
      <c r="AO60">
        <v>1</v>
      </c>
      <c r="AP60">
        <v>1</v>
      </c>
      <c r="AQ60">
        <v>0</v>
      </c>
      <c r="AR60">
        <v>0</v>
      </c>
      <c r="AS60" t="s">
        <v>6</v>
      </c>
      <c r="AT60">
        <v>0.19</v>
      </c>
      <c r="AU60" t="s">
        <v>53</v>
      </c>
      <c r="AV60">
        <v>0</v>
      </c>
      <c r="AW60">
        <v>2</v>
      </c>
      <c r="AX60">
        <v>34645371</v>
      </c>
      <c r="AY60">
        <v>1</v>
      </c>
      <c r="AZ60">
        <v>0</v>
      </c>
      <c r="BA60">
        <v>60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Y60*Source!I38</f>
        <v>0</v>
      </c>
      <c r="CY60">
        <f>AB60</f>
        <v>65.709999999999994</v>
      </c>
      <c r="CZ60">
        <f>AF60</f>
        <v>65.709999999999994</v>
      </c>
      <c r="DA60">
        <f>AJ60</f>
        <v>1</v>
      </c>
      <c r="DB60">
        <v>0</v>
      </c>
    </row>
    <row r="61" spans="1:106" x14ac:dyDescent="0.2">
      <c r="A61">
        <f>ROW(Source!A38)</f>
        <v>38</v>
      </c>
      <c r="B61">
        <v>34645223</v>
      </c>
      <c r="C61">
        <v>34645349</v>
      </c>
      <c r="D61">
        <v>31444692</v>
      </c>
      <c r="E61">
        <v>1</v>
      </c>
      <c r="F61">
        <v>1</v>
      </c>
      <c r="G61">
        <v>1</v>
      </c>
      <c r="H61">
        <v>3</v>
      </c>
      <c r="I61" t="s">
        <v>56</v>
      </c>
      <c r="J61" t="s">
        <v>59</v>
      </c>
      <c r="K61" t="s">
        <v>57</v>
      </c>
      <c r="L61">
        <v>1346</v>
      </c>
      <c r="N61">
        <v>1009</v>
      </c>
      <c r="O61" t="s">
        <v>58</v>
      </c>
      <c r="P61" t="s">
        <v>58</v>
      </c>
      <c r="Q61">
        <v>1</v>
      </c>
      <c r="W61">
        <v>0</v>
      </c>
      <c r="X61">
        <v>1423245386</v>
      </c>
      <c r="Y61">
        <v>0</v>
      </c>
      <c r="AA61">
        <v>14.4</v>
      </c>
      <c r="AB61">
        <v>0</v>
      </c>
      <c r="AC61">
        <v>0</v>
      </c>
      <c r="AD61">
        <v>0</v>
      </c>
      <c r="AE61">
        <v>14.4</v>
      </c>
      <c r="AF61">
        <v>0</v>
      </c>
      <c r="AG61">
        <v>0</v>
      </c>
      <c r="AH61">
        <v>0</v>
      </c>
      <c r="AI61">
        <v>1</v>
      </c>
      <c r="AJ61">
        <v>1</v>
      </c>
      <c r="AK61">
        <v>1</v>
      </c>
      <c r="AL61">
        <v>1</v>
      </c>
      <c r="AN61">
        <v>0</v>
      </c>
      <c r="AO61">
        <v>0</v>
      </c>
      <c r="AP61">
        <v>0</v>
      </c>
      <c r="AQ61">
        <v>0</v>
      </c>
      <c r="AR61">
        <v>0</v>
      </c>
      <c r="AS61" t="s">
        <v>6</v>
      </c>
      <c r="AT61">
        <v>0</v>
      </c>
      <c r="AU61" t="s">
        <v>6</v>
      </c>
      <c r="AV61">
        <v>0</v>
      </c>
      <c r="AW61">
        <v>2</v>
      </c>
      <c r="AX61">
        <v>34645372</v>
      </c>
      <c r="AY61">
        <v>1</v>
      </c>
      <c r="AZ61">
        <v>6144</v>
      </c>
      <c r="BA61">
        <v>61</v>
      </c>
      <c r="BB61">
        <v>3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Y61*Source!I38</f>
        <v>0</v>
      </c>
      <c r="CY61">
        <f t="shared" ref="CY61:CY74" si="0">AA61</f>
        <v>14.4</v>
      </c>
      <c r="CZ61">
        <f t="shared" ref="CZ61:CZ74" si="1">AE61</f>
        <v>14.4</v>
      </c>
      <c r="DA61">
        <f t="shared" ref="DA61:DA74" si="2">AI61</f>
        <v>1</v>
      </c>
      <c r="DB61">
        <v>0</v>
      </c>
    </row>
    <row r="62" spans="1:106" x14ac:dyDescent="0.2">
      <c r="A62">
        <f>ROW(Source!A38)</f>
        <v>38</v>
      </c>
      <c r="B62">
        <v>34645223</v>
      </c>
      <c r="C62">
        <v>34645349</v>
      </c>
      <c r="D62">
        <v>31444700</v>
      </c>
      <c r="E62">
        <v>1</v>
      </c>
      <c r="F62">
        <v>1</v>
      </c>
      <c r="G62">
        <v>1</v>
      </c>
      <c r="H62">
        <v>3</v>
      </c>
      <c r="I62" t="s">
        <v>64</v>
      </c>
      <c r="J62" t="s">
        <v>67</v>
      </c>
      <c r="K62" t="s">
        <v>65</v>
      </c>
      <c r="L62">
        <v>1348</v>
      </c>
      <c r="N62">
        <v>1009</v>
      </c>
      <c r="O62" t="s">
        <v>66</v>
      </c>
      <c r="P62" t="s">
        <v>66</v>
      </c>
      <c r="Q62">
        <v>1000</v>
      </c>
      <c r="W62">
        <v>0</v>
      </c>
      <c r="X62">
        <v>-2077577506</v>
      </c>
      <c r="Y62">
        <v>0</v>
      </c>
      <c r="AA62">
        <v>9661.5</v>
      </c>
      <c r="AB62">
        <v>0</v>
      </c>
      <c r="AC62">
        <v>0</v>
      </c>
      <c r="AD62">
        <v>0</v>
      </c>
      <c r="AE62">
        <v>9661.5</v>
      </c>
      <c r="AF62">
        <v>0</v>
      </c>
      <c r="AG62">
        <v>0</v>
      </c>
      <c r="AH62">
        <v>0</v>
      </c>
      <c r="AI62">
        <v>1</v>
      </c>
      <c r="AJ62">
        <v>1</v>
      </c>
      <c r="AK62">
        <v>1</v>
      </c>
      <c r="AL62">
        <v>1</v>
      </c>
      <c r="AN62">
        <v>0</v>
      </c>
      <c r="AO62">
        <v>0</v>
      </c>
      <c r="AP62">
        <v>0</v>
      </c>
      <c r="AQ62">
        <v>0</v>
      </c>
      <c r="AR62">
        <v>0</v>
      </c>
      <c r="AS62" t="s">
        <v>6</v>
      </c>
      <c r="AT62">
        <v>0</v>
      </c>
      <c r="AU62" t="s">
        <v>6</v>
      </c>
      <c r="AV62">
        <v>0</v>
      </c>
      <c r="AW62">
        <v>2</v>
      </c>
      <c r="AX62">
        <v>34645373</v>
      </c>
      <c r="AY62">
        <v>1</v>
      </c>
      <c r="AZ62">
        <v>6144</v>
      </c>
      <c r="BA62">
        <v>62</v>
      </c>
      <c r="BB62">
        <v>3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Y62*Source!I38</f>
        <v>0</v>
      </c>
      <c r="CY62">
        <f t="shared" si="0"/>
        <v>9661.5</v>
      </c>
      <c r="CZ62">
        <f t="shared" si="1"/>
        <v>9661.5</v>
      </c>
      <c r="DA62">
        <f t="shared" si="2"/>
        <v>1</v>
      </c>
      <c r="DB62">
        <v>0</v>
      </c>
    </row>
    <row r="63" spans="1:106" x14ac:dyDescent="0.2">
      <c r="A63">
        <f>ROW(Source!A38)</f>
        <v>38</v>
      </c>
      <c r="B63">
        <v>34645223</v>
      </c>
      <c r="C63">
        <v>34645349</v>
      </c>
      <c r="D63">
        <v>31449050</v>
      </c>
      <c r="E63">
        <v>1</v>
      </c>
      <c r="F63">
        <v>1</v>
      </c>
      <c r="G63">
        <v>1</v>
      </c>
      <c r="H63">
        <v>3</v>
      </c>
      <c r="I63" t="s">
        <v>69</v>
      </c>
      <c r="J63" t="s">
        <v>71</v>
      </c>
      <c r="K63" t="s">
        <v>70</v>
      </c>
      <c r="L63">
        <v>1348</v>
      </c>
      <c r="N63">
        <v>1009</v>
      </c>
      <c r="O63" t="s">
        <v>66</v>
      </c>
      <c r="P63" t="s">
        <v>66</v>
      </c>
      <c r="Q63">
        <v>1000</v>
      </c>
      <c r="W63">
        <v>0</v>
      </c>
      <c r="X63">
        <v>-437906794</v>
      </c>
      <c r="Y63">
        <v>0</v>
      </c>
      <c r="AA63">
        <v>9040.01</v>
      </c>
      <c r="AB63">
        <v>0</v>
      </c>
      <c r="AC63">
        <v>0</v>
      </c>
      <c r="AD63">
        <v>0</v>
      </c>
      <c r="AE63">
        <v>9040.01</v>
      </c>
      <c r="AF63">
        <v>0</v>
      </c>
      <c r="AG63">
        <v>0</v>
      </c>
      <c r="AH63">
        <v>0</v>
      </c>
      <c r="AI63">
        <v>1</v>
      </c>
      <c r="AJ63">
        <v>1</v>
      </c>
      <c r="AK63">
        <v>1</v>
      </c>
      <c r="AL63">
        <v>1</v>
      </c>
      <c r="AN63">
        <v>1</v>
      </c>
      <c r="AO63">
        <v>0</v>
      </c>
      <c r="AP63">
        <v>0</v>
      </c>
      <c r="AQ63">
        <v>0</v>
      </c>
      <c r="AR63">
        <v>0</v>
      </c>
      <c r="AS63" t="s">
        <v>6</v>
      </c>
      <c r="AT63">
        <v>0</v>
      </c>
      <c r="AU63" t="s">
        <v>6</v>
      </c>
      <c r="AV63">
        <v>0</v>
      </c>
      <c r="AW63">
        <v>2</v>
      </c>
      <c r="AX63">
        <v>34645374</v>
      </c>
      <c r="AY63">
        <v>1</v>
      </c>
      <c r="AZ63">
        <v>0</v>
      </c>
      <c r="BA63">
        <v>63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Y63*Source!I38</f>
        <v>0</v>
      </c>
      <c r="CY63">
        <f t="shared" si="0"/>
        <v>9040.01</v>
      </c>
      <c r="CZ63">
        <f t="shared" si="1"/>
        <v>9040.01</v>
      </c>
      <c r="DA63">
        <f t="shared" si="2"/>
        <v>1</v>
      </c>
      <c r="DB63">
        <v>0</v>
      </c>
    </row>
    <row r="64" spans="1:106" x14ac:dyDescent="0.2">
      <c r="A64">
        <f>ROW(Source!A38)</f>
        <v>38</v>
      </c>
      <c r="B64">
        <v>34645223</v>
      </c>
      <c r="C64">
        <v>34645349</v>
      </c>
      <c r="D64">
        <v>31450127</v>
      </c>
      <c r="E64">
        <v>1</v>
      </c>
      <c r="F64">
        <v>1</v>
      </c>
      <c r="G64">
        <v>1</v>
      </c>
      <c r="H64">
        <v>3</v>
      </c>
      <c r="I64" t="s">
        <v>73</v>
      </c>
      <c r="J64" t="s">
        <v>75</v>
      </c>
      <c r="K64" t="s">
        <v>74</v>
      </c>
      <c r="L64">
        <v>1346</v>
      </c>
      <c r="N64">
        <v>1009</v>
      </c>
      <c r="O64" t="s">
        <v>58</v>
      </c>
      <c r="P64" t="s">
        <v>58</v>
      </c>
      <c r="Q64">
        <v>1</v>
      </c>
      <c r="W64">
        <v>0</v>
      </c>
      <c r="X64">
        <v>813963326</v>
      </c>
      <c r="Y64">
        <v>0</v>
      </c>
      <c r="AA64">
        <v>1.82</v>
      </c>
      <c r="AB64">
        <v>0</v>
      </c>
      <c r="AC64">
        <v>0</v>
      </c>
      <c r="AD64">
        <v>0</v>
      </c>
      <c r="AE64">
        <v>1.82</v>
      </c>
      <c r="AF64">
        <v>0</v>
      </c>
      <c r="AG64">
        <v>0</v>
      </c>
      <c r="AH64">
        <v>0</v>
      </c>
      <c r="AI64">
        <v>1</v>
      </c>
      <c r="AJ64">
        <v>1</v>
      </c>
      <c r="AK64">
        <v>1</v>
      </c>
      <c r="AL64">
        <v>1</v>
      </c>
      <c r="AN64">
        <v>0</v>
      </c>
      <c r="AO64">
        <v>0</v>
      </c>
      <c r="AP64">
        <v>0</v>
      </c>
      <c r="AQ64">
        <v>0</v>
      </c>
      <c r="AR64">
        <v>0</v>
      </c>
      <c r="AS64" t="s">
        <v>6</v>
      </c>
      <c r="AT64">
        <v>0</v>
      </c>
      <c r="AU64" t="s">
        <v>6</v>
      </c>
      <c r="AV64">
        <v>0</v>
      </c>
      <c r="AW64">
        <v>2</v>
      </c>
      <c r="AX64">
        <v>34645375</v>
      </c>
      <c r="AY64">
        <v>1</v>
      </c>
      <c r="AZ64">
        <v>6144</v>
      </c>
      <c r="BA64">
        <v>64</v>
      </c>
      <c r="BB64">
        <v>3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Y64*Source!I38</f>
        <v>0</v>
      </c>
      <c r="CY64">
        <f t="shared" si="0"/>
        <v>1.82</v>
      </c>
      <c r="CZ64">
        <f t="shared" si="1"/>
        <v>1.82</v>
      </c>
      <c r="DA64">
        <f t="shared" si="2"/>
        <v>1</v>
      </c>
      <c r="DB64">
        <v>0</v>
      </c>
    </row>
    <row r="65" spans="1:106" x14ac:dyDescent="0.2">
      <c r="A65">
        <f>ROW(Source!A38)</f>
        <v>38</v>
      </c>
      <c r="B65">
        <v>34645223</v>
      </c>
      <c r="C65">
        <v>34645349</v>
      </c>
      <c r="D65">
        <v>31453451</v>
      </c>
      <c r="E65">
        <v>1</v>
      </c>
      <c r="F65">
        <v>1</v>
      </c>
      <c r="G65">
        <v>1</v>
      </c>
      <c r="H65">
        <v>3</v>
      </c>
      <c r="I65" t="s">
        <v>77</v>
      </c>
      <c r="J65" t="s">
        <v>80</v>
      </c>
      <c r="K65" t="s">
        <v>78</v>
      </c>
      <c r="L65">
        <v>1354</v>
      </c>
      <c r="N65">
        <v>1010</v>
      </c>
      <c r="O65" t="s">
        <v>79</v>
      </c>
      <c r="P65" t="s">
        <v>79</v>
      </c>
      <c r="Q65">
        <v>1</v>
      </c>
      <c r="W65">
        <v>0</v>
      </c>
      <c r="X65">
        <v>2000834802</v>
      </c>
      <c r="Y65">
        <v>1</v>
      </c>
      <c r="AA65">
        <v>962.97</v>
      </c>
      <c r="AB65">
        <v>0</v>
      </c>
      <c r="AC65">
        <v>0</v>
      </c>
      <c r="AD65">
        <v>0</v>
      </c>
      <c r="AE65">
        <v>962.97</v>
      </c>
      <c r="AF65">
        <v>0</v>
      </c>
      <c r="AG65">
        <v>0</v>
      </c>
      <c r="AH65">
        <v>0</v>
      </c>
      <c r="AI65">
        <v>1</v>
      </c>
      <c r="AJ65">
        <v>1</v>
      </c>
      <c r="AK65">
        <v>1</v>
      </c>
      <c r="AL65">
        <v>1</v>
      </c>
      <c r="AN65">
        <v>1</v>
      </c>
      <c r="AO65">
        <v>0</v>
      </c>
      <c r="AP65">
        <v>0</v>
      </c>
      <c r="AQ65">
        <v>0</v>
      </c>
      <c r="AR65">
        <v>0</v>
      </c>
      <c r="AS65" t="s">
        <v>6</v>
      </c>
      <c r="AT65">
        <v>1</v>
      </c>
      <c r="AU65" t="s">
        <v>6</v>
      </c>
      <c r="AV65">
        <v>0</v>
      </c>
      <c r="AW65">
        <v>2</v>
      </c>
      <c r="AX65">
        <v>34645376</v>
      </c>
      <c r="AY65">
        <v>2</v>
      </c>
      <c r="AZ65">
        <v>22528</v>
      </c>
      <c r="BA65">
        <v>65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Y65*Source!I38</f>
        <v>0</v>
      </c>
      <c r="CY65">
        <f t="shared" si="0"/>
        <v>962.97</v>
      </c>
      <c r="CZ65">
        <f t="shared" si="1"/>
        <v>962.97</v>
      </c>
      <c r="DA65">
        <f t="shared" si="2"/>
        <v>1</v>
      </c>
      <c r="DB65">
        <v>0</v>
      </c>
    </row>
    <row r="66" spans="1:106" x14ac:dyDescent="0.2">
      <c r="A66">
        <f>ROW(Source!A38)</f>
        <v>38</v>
      </c>
      <c r="B66">
        <v>34645223</v>
      </c>
      <c r="C66">
        <v>34645349</v>
      </c>
      <c r="D66">
        <v>31443366</v>
      </c>
      <c r="E66">
        <v>17</v>
      </c>
      <c r="F66">
        <v>1</v>
      </c>
      <c r="G66">
        <v>1</v>
      </c>
      <c r="H66">
        <v>3</v>
      </c>
      <c r="I66" t="s">
        <v>83</v>
      </c>
      <c r="J66" t="s">
        <v>6</v>
      </c>
      <c r="K66" t="s">
        <v>84</v>
      </c>
      <c r="L66">
        <v>1348</v>
      </c>
      <c r="N66">
        <v>1009</v>
      </c>
      <c r="O66" t="s">
        <v>66</v>
      </c>
      <c r="P66" t="s">
        <v>66</v>
      </c>
      <c r="Q66">
        <v>1000</v>
      </c>
      <c r="W66">
        <v>0</v>
      </c>
      <c r="X66">
        <v>1602794472</v>
      </c>
      <c r="Y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1</v>
      </c>
      <c r="AJ66">
        <v>1</v>
      </c>
      <c r="AK66">
        <v>1</v>
      </c>
      <c r="AL66">
        <v>1</v>
      </c>
      <c r="AN66">
        <v>1</v>
      </c>
      <c r="AO66">
        <v>0</v>
      </c>
      <c r="AP66">
        <v>0</v>
      </c>
      <c r="AQ66">
        <v>0</v>
      </c>
      <c r="AR66">
        <v>0</v>
      </c>
      <c r="AS66" t="s">
        <v>6</v>
      </c>
      <c r="AT66">
        <v>0</v>
      </c>
      <c r="AU66" t="s">
        <v>6</v>
      </c>
      <c r="AV66">
        <v>0</v>
      </c>
      <c r="AW66">
        <v>2</v>
      </c>
      <c r="AX66">
        <v>34645377</v>
      </c>
      <c r="AY66">
        <v>1</v>
      </c>
      <c r="AZ66">
        <v>0</v>
      </c>
      <c r="BA66">
        <v>66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Y66*Source!I38</f>
        <v>0</v>
      </c>
      <c r="CY66">
        <f t="shared" si="0"/>
        <v>0</v>
      </c>
      <c r="CZ66">
        <f t="shared" si="1"/>
        <v>0</v>
      </c>
      <c r="DA66">
        <f t="shared" si="2"/>
        <v>1</v>
      </c>
      <c r="DB66">
        <v>0</v>
      </c>
    </row>
    <row r="67" spans="1:106" x14ac:dyDescent="0.2">
      <c r="A67">
        <f>ROW(Source!A38)</f>
        <v>38</v>
      </c>
      <c r="B67">
        <v>34645223</v>
      </c>
      <c r="C67">
        <v>34645349</v>
      </c>
      <c r="D67">
        <v>31440934</v>
      </c>
      <c r="E67">
        <v>17</v>
      </c>
      <c r="F67">
        <v>1</v>
      </c>
      <c r="G67">
        <v>1</v>
      </c>
      <c r="H67">
        <v>3</v>
      </c>
      <c r="I67" t="s">
        <v>88</v>
      </c>
      <c r="J67" t="s">
        <v>6</v>
      </c>
      <c r="K67" t="s">
        <v>89</v>
      </c>
      <c r="L67">
        <v>1346</v>
      </c>
      <c r="N67">
        <v>1009</v>
      </c>
      <c r="O67" t="s">
        <v>58</v>
      </c>
      <c r="P67" t="s">
        <v>58</v>
      </c>
      <c r="Q67">
        <v>1</v>
      </c>
      <c r="W67">
        <v>0</v>
      </c>
      <c r="X67">
        <v>-1111733769</v>
      </c>
      <c r="Y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1</v>
      </c>
      <c r="AJ67">
        <v>1</v>
      </c>
      <c r="AK67">
        <v>1</v>
      </c>
      <c r="AL67">
        <v>1</v>
      </c>
      <c r="AN67">
        <v>1</v>
      </c>
      <c r="AO67">
        <v>0</v>
      </c>
      <c r="AP67">
        <v>0</v>
      </c>
      <c r="AQ67">
        <v>0</v>
      </c>
      <c r="AR67">
        <v>0</v>
      </c>
      <c r="AS67" t="s">
        <v>6</v>
      </c>
      <c r="AT67">
        <v>0</v>
      </c>
      <c r="AU67" t="s">
        <v>6</v>
      </c>
      <c r="AV67">
        <v>0</v>
      </c>
      <c r="AW67">
        <v>2</v>
      </c>
      <c r="AX67">
        <v>34645378</v>
      </c>
      <c r="AY67">
        <v>1</v>
      </c>
      <c r="AZ67">
        <v>0</v>
      </c>
      <c r="BA67">
        <v>67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Y67*Source!I38</f>
        <v>0</v>
      </c>
      <c r="CY67">
        <f t="shared" si="0"/>
        <v>0</v>
      </c>
      <c r="CZ67">
        <f t="shared" si="1"/>
        <v>0</v>
      </c>
      <c r="DA67">
        <f t="shared" si="2"/>
        <v>1</v>
      </c>
      <c r="DB67">
        <v>0</v>
      </c>
    </row>
    <row r="68" spans="1:106" x14ac:dyDescent="0.2">
      <c r="A68">
        <f>ROW(Source!A38)</f>
        <v>38</v>
      </c>
      <c r="B68">
        <v>34645223</v>
      </c>
      <c r="C68">
        <v>34645349</v>
      </c>
      <c r="D68">
        <v>31443318</v>
      </c>
      <c r="E68">
        <v>17</v>
      </c>
      <c r="F68">
        <v>1</v>
      </c>
      <c r="G68">
        <v>1</v>
      </c>
      <c r="H68">
        <v>3</v>
      </c>
      <c r="I68" t="s">
        <v>91</v>
      </c>
      <c r="J68" t="s">
        <v>6</v>
      </c>
      <c r="K68" t="s">
        <v>92</v>
      </c>
      <c r="L68">
        <v>1348</v>
      </c>
      <c r="N68">
        <v>1009</v>
      </c>
      <c r="O68" t="s">
        <v>66</v>
      </c>
      <c r="P68" t="s">
        <v>66</v>
      </c>
      <c r="Q68">
        <v>1000</v>
      </c>
      <c r="W68">
        <v>0</v>
      </c>
      <c r="X68">
        <v>1613753229</v>
      </c>
      <c r="Y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1</v>
      </c>
      <c r="AJ68">
        <v>1</v>
      </c>
      <c r="AK68">
        <v>1</v>
      </c>
      <c r="AL68">
        <v>1</v>
      </c>
      <c r="AN68">
        <v>1</v>
      </c>
      <c r="AO68">
        <v>0</v>
      </c>
      <c r="AP68">
        <v>0</v>
      </c>
      <c r="AQ68">
        <v>0</v>
      </c>
      <c r="AR68">
        <v>0</v>
      </c>
      <c r="AS68" t="s">
        <v>6</v>
      </c>
      <c r="AT68">
        <v>0</v>
      </c>
      <c r="AU68" t="s">
        <v>6</v>
      </c>
      <c r="AV68">
        <v>0</v>
      </c>
      <c r="AW68">
        <v>2</v>
      </c>
      <c r="AX68">
        <v>34645379</v>
      </c>
      <c r="AY68">
        <v>1</v>
      </c>
      <c r="AZ68">
        <v>0</v>
      </c>
      <c r="BA68">
        <v>68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Y68*Source!I38</f>
        <v>0</v>
      </c>
      <c r="CY68">
        <f t="shared" si="0"/>
        <v>0</v>
      </c>
      <c r="CZ68">
        <f t="shared" si="1"/>
        <v>0</v>
      </c>
      <c r="DA68">
        <f t="shared" si="2"/>
        <v>1</v>
      </c>
      <c r="DB68">
        <v>0</v>
      </c>
    </row>
    <row r="69" spans="1:106" x14ac:dyDescent="0.2">
      <c r="A69">
        <f>ROW(Source!A38)</f>
        <v>38</v>
      </c>
      <c r="B69">
        <v>34645223</v>
      </c>
      <c r="C69">
        <v>34645349</v>
      </c>
      <c r="D69">
        <v>31482813</v>
      </c>
      <c r="E69">
        <v>1</v>
      </c>
      <c r="F69">
        <v>1</v>
      </c>
      <c r="G69">
        <v>1</v>
      </c>
      <c r="H69">
        <v>3</v>
      </c>
      <c r="I69" t="s">
        <v>94</v>
      </c>
      <c r="J69" t="s">
        <v>96</v>
      </c>
      <c r="K69" t="s">
        <v>95</v>
      </c>
      <c r="L69">
        <v>1348</v>
      </c>
      <c r="N69">
        <v>1009</v>
      </c>
      <c r="O69" t="s">
        <v>66</v>
      </c>
      <c r="P69" t="s">
        <v>66</v>
      </c>
      <c r="Q69">
        <v>1000</v>
      </c>
      <c r="W69">
        <v>0</v>
      </c>
      <c r="X69">
        <v>-1843346877</v>
      </c>
      <c r="Y69">
        <v>0</v>
      </c>
      <c r="AA69">
        <v>15707</v>
      </c>
      <c r="AB69">
        <v>0</v>
      </c>
      <c r="AC69">
        <v>0</v>
      </c>
      <c r="AD69">
        <v>0</v>
      </c>
      <c r="AE69">
        <v>15707</v>
      </c>
      <c r="AF69">
        <v>0</v>
      </c>
      <c r="AG69">
        <v>0</v>
      </c>
      <c r="AH69">
        <v>0</v>
      </c>
      <c r="AI69">
        <v>1</v>
      </c>
      <c r="AJ69">
        <v>1</v>
      </c>
      <c r="AK69">
        <v>1</v>
      </c>
      <c r="AL69">
        <v>1</v>
      </c>
      <c r="AN69">
        <v>0</v>
      </c>
      <c r="AO69">
        <v>0</v>
      </c>
      <c r="AP69">
        <v>0</v>
      </c>
      <c r="AQ69">
        <v>0</v>
      </c>
      <c r="AR69">
        <v>0</v>
      </c>
      <c r="AS69" t="s">
        <v>6</v>
      </c>
      <c r="AT69">
        <v>0</v>
      </c>
      <c r="AU69" t="s">
        <v>6</v>
      </c>
      <c r="AV69">
        <v>0</v>
      </c>
      <c r="AW69">
        <v>2</v>
      </c>
      <c r="AX69">
        <v>34645380</v>
      </c>
      <c r="AY69">
        <v>1</v>
      </c>
      <c r="AZ69">
        <v>6144</v>
      </c>
      <c r="BA69">
        <v>69</v>
      </c>
      <c r="BB69">
        <v>3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Y69*Source!I38</f>
        <v>0</v>
      </c>
      <c r="CY69">
        <f t="shared" si="0"/>
        <v>15707</v>
      </c>
      <c r="CZ69">
        <f t="shared" si="1"/>
        <v>15707</v>
      </c>
      <c r="DA69">
        <f t="shared" si="2"/>
        <v>1</v>
      </c>
      <c r="DB69">
        <v>0</v>
      </c>
    </row>
    <row r="70" spans="1:106" x14ac:dyDescent="0.2">
      <c r="A70">
        <f>ROW(Source!A38)</f>
        <v>38</v>
      </c>
      <c r="B70">
        <v>34645223</v>
      </c>
      <c r="C70">
        <v>34645349</v>
      </c>
      <c r="D70">
        <v>31482963</v>
      </c>
      <c r="E70">
        <v>1</v>
      </c>
      <c r="F70">
        <v>1</v>
      </c>
      <c r="G70">
        <v>1</v>
      </c>
      <c r="H70">
        <v>3</v>
      </c>
      <c r="I70" t="s">
        <v>98</v>
      </c>
      <c r="J70" t="s">
        <v>100</v>
      </c>
      <c r="K70" t="s">
        <v>99</v>
      </c>
      <c r="L70">
        <v>1348</v>
      </c>
      <c r="N70">
        <v>1009</v>
      </c>
      <c r="O70" t="s">
        <v>66</v>
      </c>
      <c r="P70" t="s">
        <v>66</v>
      </c>
      <c r="Q70">
        <v>1000</v>
      </c>
      <c r="W70">
        <v>0</v>
      </c>
      <c r="X70">
        <v>654489916</v>
      </c>
      <c r="Y70">
        <v>0</v>
      </c>
      <c r="AA70">
        <v>9550.01</v>
      </c>
      <c r="AB70">
        <v>0</v>
      </c>
      <c r="AC70">
        <v>0</v>
      </c>
      <c r="AD70">
        <v>0</v>
      </c>
      <c r="AE70">
        <v>9550.01</v>
      </c>
      <c r="AF70">
        <v>0</v>
      </c>
      <c r="AG70">
        <v>0</v>
      </c>
      <c r="AH70">
        <v>0</v>
      </c>
      <c r="AI70">
        <v>1</v>
      </c>
      <c r="AJ70">
        <v>1</v>
      </c>
      <c r="AK70">
        <v>1</v>
      </c>
      <c r="AL70">
        <v>1</v>
      </c>
      <c r="AN70">
        <v>0</v>
      </c>
      <c r="AO70">
        <v>0</v>
      </c>
      <c r="AP70">
        <v>0</v>
      </c>
      <c r="AQ70">
        <v>0</v>
      </c>
      <c r="AR70">
        <v>0</v>
      </c>
      <c r="AS70" t="s">
        <v>6</v>
      </c>
      <c r="AT70">
        <v>0</v>
      </c>
      <c r="AU70" t="s">
        <v>6</v>
      </c>
      <c r="AV70">
        <v>0</v>
      </c>
      <c r="AW70">
        <v>2</v>
      </c>
      <c r="AX70">
        <v>34645381</v>
      </c>
      <c r="AY70">
        <v>1</v>
      </c>
      <c r="AZ70">
        <v>6144</v>
      </c>
      <c r="BA70">
        <v>70</v>
      </c>
      <c r="BB70">
        <v>3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Y70*Source!I38</f>
        <v>0</v>
      </c>
      <c r="CY70">
        <f t="shared" si="0"/>
        <v>9550.01</v>
      </c>
      <c r="CZ70">
        <f t="shared" si="1"/>
        <v>9550.01</v>
      </c>
      <c r="DA70">
        <f t="shared" si="2"/>
        <v>1</v>
      </c>
      <c r="DB70">
        <v>0</v>
      </c>
    </row>
    <row r="71" spans="1:106" x14ac:dyDescent="0.2">
      <c r="A71">
        <f>ROW(Source!A38)</f>
        <v>38</v>
      </c>
      <c r="B71">
        <v>34645223</v>
      </c>
      <c r="C71">
        <v>34645349</v>
      </c>
      <c r="D71">
        <v>31496699</v>
      </c>
      <c r="E71">
        <v>1</v>
      </c>
      <c r="F71">
        <v>1</v>
      </c>
      <c r="G71">
        <v>1</v>
      </c>
      <c r="H71">
        <v>3</v>
      </c>
      <c r="I71" t="s">
        <v>102</v>
      </c>
      <c r="J71" t="s">
        <v>105</v>
      </c>
      <c r="K71" t="s">
        <v>103</v>
      </c>
      <c r="L71">
        <v>1355</v>
      </c>
      <c r="N71">
        <v>1010</v>
      </c>
      <c r="O71" t="s">
        <v>104</v>
      </c>
      <c r="P71" t="s">
        <v>104</v>
      </c>
      <c r="Q71">
        <v>100</v>
      </c>
      <c r="W71">
        <v>0</v>
      </c>
      <c r="X71">
        <v>1556400765</v>
      </c>
      <c r="Y71">
        <v>0</v>
      </c>
      <c r="AA71">
        <v>610</v>
      </c>
      <c r="AB71">
        <v>0</v>
      </c>
      <c r="AC71">
        <v>0</v>
      </c>
      <c r="AD71">
        <v>0</v>
      </c>
      <c r="AE71">
        <v>610</v>
      </c>
      <c r="AF71">
        <v>0</v>
      </c>
      <c r="AG71">
        <v>0</v>
      </c>
      <c r="AH71">
        <v>0</v>
      </c>
      <c r="AI71">
        <v>1</v>
      </c>
      <c r="AJ71">
        <v>1</v>
      </c>
      <c r="AK71">
        <v>1</v>
      </c>
      <c r="AL71">
        <v>1</v>
      </c>
      <c r="AN71">
        <v>0</v>
      </c>
      <c r="AO71">
        <v>0</v>
      </c>
      <c r="AP71">
        <v>0</v>
      </c>
      <c r="AQ71">
        <v>0</v>
      </c>
      <c r="AR71">
        <v>0</v>
      </c>
      <c r="AS71" t="s">
        <v>6</v>
      </c>
      <c r="AT71">
        <v>0</v>
      </c>
      <c r="AU71" t="s">
        <v>6</v>
      </c>
      <c r="AV71">
        <v>0</v>
      </c>
      <c r="AW71">
        <v>2</v>
      </c>
      <c r="AX71">
        <v>34645382</v>
      </c>
      <c r="AY71">
        <v>1</v>
      </c>
      <c r="AZ71">
        <v>6144</v>
      </c>
      <c r="BA71">
        <v>71</v>
      </c>
      <c r="BB71">
        <v>3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Y71*Source!I38</f>
        <v>0</v>
      </c>
      <c r="CY71">
        <f t="shared" si="0"/>
        <v>610</v>
      </c>
      <c r="CZ71">
        <f t="shared" si="1"/>
        <v>610</v>
      </c>
      <c r="DA71">
        <f t="shared" si="2"/>
        <v>1</v>
      </c>
      <c r="DB71">
        <v>0</v>
      </c>
    </row>
    <row r="72" spans="1:106" x14ac:dyDescent="0.2">
      <c r="A72">
        <f>ROW(Source!A38)</f>
        <v>38</v>
      </c>
      <c r="B72">
        <v>34645223</v>
      </c>
      <c r="C72">
        <v>34645349</v>
      </c>
      <c r="D72">
        <v>31443118</v>
      </c>
      <c r="E72">
        <v>17</v>
      </c>
      <c r="F72">
        <v>1</v>
      </c>
      <c r="G72">
        <v>1</v>
      </c>
      <c r="H72">
        <v>3</v>
      </c>
      <c r="I72" t="s">
        <v>110</v>
      </c>
      <c r="J72" t="s">
        <v>6</v>
      </c>
      <c r="K72" t="s">
        <v>111</v>
      </c>
      <c r="L72">
        <v>1354</v>
      </c>
      <c r="N72">
        <v>1010</v>
      </c>
      <c r="O72" t="s">
        <v>79</v>
      </c>
      <c r="P72" t="s">
        <v>79</v>
      </c>
      <c r="Q72">
        <v>1</v>
      </c>
      <c r="W72">
        <v>0</v>
      </c>
      <c r="X72">
        <v>-1974579473</v>
      </c>
      <c r="Y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1</v>
      </c>
      <c r="AJ72">
        <v>1</v>
      </c>
      <c r="AK72">
        <v>1</v>
      </c>
      <c r="AL72">
        <v>1</v>
      </c>
      <c r="AN72">
        <v>1</v>
      </c>
      <c r="AO72">
        <v>0</v>
      </c>
      <c r="AP72">
        <v>0</v>
      </c>
      <c r="AQ72">
        <v>0</v>
      </c>
      <c r="AR72">
        <v>0</v>
      </c>
      <c r="AS72" t="s">
        <v>6</v>
      </c>
      <c r="AT72">
        <v>0</v>
      </c>
      <c r="AU72" t="s">
        <v>6</v>
      </c>
      <c r="AV72">
        <v>0</v>
      </c>
      <c r="AW72">
        <v>2</v>
      </c>
      <c r="AX72">
        <v>34645383</v>
      </c>
      <c r="AY72">
        <v>1</v>
      </c>
      <c r="AZ72">
        <v>0</v>
      </c>
      <c r="BA72">
        <v>72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Y72*Source!I38</f>
        <v>0</v>
      </c>
      <c r="CY72">
        <f t="shared" si="0"/>
        <v>0</v>
      </c>
      <c r="CZ72">
        <f t="shared" si="1"/>
        <v>0</v>
      </c>
      <c r="DA72">
        <f t="shared" si="2"/>
        <v>1</v>
      </c>
      <c r="DB72">
        <v>0</v>
      </c>
    </row>
    <row r="73" spans="1:106" x14ac:dyDescent="0.2">
      <c r="A73">
        <f>ROW(Source!A38)</f>
        <v>38</v>
      </c>
      <c r="B73">
        <v>34645223</v>
      </c>
      <c r="C73">
        <v>34645349</v>
      </c>
      <c r="D73">
        <v>31443369</v>
      </c>
      <c r="E73">
        <v>17</v>
      </c>
      <c r="F73">
        <v>1</v>
      </c>
      <c r="G73">
        <v>1</v>
      </c>
      <c r="H73">
        <v>3</v>
      </c>
      <c r="I73" t="s">
        <v>113</v>
      </c>
      <c r="J73" t="s">
        <v>6</v>
      </c>
      <c r="K73" t="s">
        <v>114</v>
      </c>
      <c r="L73">
        <v>1354</v>
      </c>
      <c r="N73">
        <v>1010</v>
      </c>
      <c r="O73" t="s">
        <v>79</v>
      </c>
      <c r="P73" t="s">
        <v>79</v>
      </c>
      <c r="Q73">
        <v>1</v>
      </c>
      <c r="W73">
        <v>0</v>
      </c>
      <c r="X73">
        <v>-1577809094</v>
      </c>
      <c r="Y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1</v>
      </c>
      <c r="AJ73">
        <v>1</v>
      </c>
      <c r="AK73">
        <v>1</v>
      </c>
      <c r="AL73">
        <v>1</v>
      </c>
      <c r="AN73">
        <v>1</v>
      </c>
      <c r="AO73">
        <v>0</v>
      </c>
      <c r="AP73">
        <v>0</v>
      </c>
      <c r="AQ73">
        <v>0</v>
      </c>
      <c r="AR73">
        <v>0</v>
      </c>
      <c r="AS73" t="s">
        <v>6</v>
      </c>
      <c r="AT73">
        <v>0</v>
      </c>
      <c r="AU73" t="s">
        <v>6</v>
      </c>
      <c r="AV73">
        <v>0</v>
      </c>
      <c r="AW73">
        <v>2</v>
      </c>
      <c r="AX73">
        <v>34645384</v>
      </c>
      <c r="AY73">
        <v>1</v>
      </c>
      <c r="AZ73">
        <v>0</v>
      </c>
      <c r="BA73">
        <v>73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Y73*Source!I38</f>
        <v>0</v>
      </c>
      <c r="CY73">
        <f t="shared" si="0"/>
        <v>0</v>
      </c>
      <c r="CZ73">
        <f t="shared" si="1"/>
        <v>0</v>
      </c>
      <c r="DA73">
        <f t="shared" si="2"/>
        <v>1</v>
      </c>
      <c r="DB73">
        <v>0</v>
      </c>
    </row>
    <row r="74" spans="1:106" x14ac:dyDescent="0.2">
      <c r="A74">
        <f>ROW(Source!A38)</f>
        <v>38</v>
      </c>
      <c r="B74">
        <v>34645223</v>
      </c>
      <c r="C74">
        <v>34645349</v>
      </c>
      <c r="D74">
        <v>31443336</v>
      </c>
      <c r="E74">
        <v>17</v>
      </c>
      <c r="F74">
        <v>1</v>
      </c>
      <c r="G74">
        <v>1</v>
      </c>
      <c r="H74">
        <v>3</v>
      </c>
      <c r="I74" t="s">
        <v>116</v>
      </c>
      <c r="J74" t="s">
        <v>6</v>
      </c>
      <c r="K74" t="s">
        <v>117</v>
      </c>
      <c r="L74">
        <v>1354</v>
      </c>
      <c r="N74">
        <v>1010</v>
      </c>
      <c r="O74" t="s">
        <v>79</v>
      </c>
      <c r="P74" t="s">
        <v>79</v>
      </c>
      <c r="Q74">
        <v>1</v>
      </c>
      <c r="W74">
        <v>0</v>
      </c>
      <c r="X74">
        <v>1584408094</v>
      </c>
      <c r="Y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1</v>
      </c>
      <c r="AJ74">
        <v>1</v>
      </c>
      <c r="AK74">
        <v>1</v>
      </c>
      <c r="AL74">
        <v>1</v>
      </c>
      <c r="AN74">
        <v>0</v>
      </c>
      <c r="AO74">
        <v>0</v>
      </c>
      <c r="AP74">
        <v>0</v>
      </c>
      <c r="AQ74">
        <v>0</v>
      </c>
      <c r="AR74">
        <v>0</v>
      </c>
      <c r="AS74" t="s">
        <v>6</v>
      </c>
      <c r="AT74">
        <v>0</v>
      </c>
      <c r="AU74" t="s">
        <v>6</v>
      </c>
      <c r="AV74">
        <v>0</v>
      </c>
      <c r="AW74">
        <v>2</v>
      </c>
      <c r="AX74">
        <v>34645385</v>
      </c>
      <c r="AY74">
        <v>1</v>
      </c>
      <c r="AZ74">
        <v>6144</v>
      </c>
      <c r="BA74">
        <v>74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Y74*Source!I38</f>
        <v>0</v>
      </c>
      <c r="CY74">
        <f t="shared" si="0"/>
        <v>0</v>
      </c>
      <c r="CZ74">
        <f t="shared" si="1"/>
        <v>0</v>
      </c>
      <c r="DA74">
        <f t="shared" si="2"/>
        <v>1</v>
      </c>
      <c r="DB74">
        <v>0</v>
      </c>
    </row>
    <row r="75" spans="1:106" x14ac:dyDescent="0.2">
      <c r="A75">
        <f>ROW(Source!A39)</f>
        <v>39</v>
      </c>
      <c r="B75">
        <v>34645224</v>
      </c>
      <c r="C75">
        <v>34645349</v>
      </c>
      <c r="D75">
        <v>31709594</v>
      </c>
      <c r="E75">
        <v>1</v>
      </c>
      <c r="F75">
        <v>1</v>
      </c>
      <c r="G75">
        <v>1</v>
      </c>
      <c r="H75">
        <v>1</v>
      </c>
      <c r="I75" t="s">
        <v>463</v>
      </c>
      <c r="J75" t="s">
        <v>6</v>
      </c>
      <c r="K75" t="s">
        <v>464</v>
      </c>
      <c r="L75">
        <v>1191</v>
      </c>
      <c r="N75">
        <v>1013</v>
      </c>
      <c r="O75" t="s">
        <v>435</v>
      </c>
      <c r="P75" t="s">
        <v>435</v>
      </c>
      <c r="Q75">
        <v>1</v>
      </c>
      <c r="W75">
        <v>0</v>
      </c>
      <c r="X75">
        <v>-719309759</v>
      </c>
      <c r="Y75">
        <v>4.5599999999999996</v>
      </c>
      <c r="AA75">
        <v>0</v>
      </c>
      <c r="AB75">
        <v>0</v>
      </c>
      <c r="AC75">
        <v>0</v>
      </c>
      <c r="AD75">
        <v>162.13999999999999</v>
      </c>
      <c r="AE75">
        <v>0</v>
      </c>
      <c r="AF75">
        <v>0</v>
      </c>
      <c r="AG75">
        <v>0</v>
      </c>
      <c r="AH75">
        <v>8.86</v>
      </c>
      <c r="AI75">
        <v>1</v>
      </c>
      <c r="AJ75">
        <v>1</v>
      </c>
      <c r="AK75">
        <v>1</v>
      </c>
      <c r="AL75">
        <v>18.3</v>
      </c>
      <c r="AN75">
        <v>0</v>
      </c>
      <c r="AO75">
        <v>1</v>
      </c>
      <c r="AP75">
        <v>1</v>
      </c>
      <c r="AQ75">
        <v>0</v>
      </c>
      <c r="AR75">
        <v>0</v>
      </c>
      <c r="AS75" t="s">
        <v>6</v>
      </c>
      <c r="AT75">
        <v>3.8</v>
      </c>
      <c r="AU75" t="s">
        <v>53</v>
      </c>
      <c r="AV75">
        <v>1</v>
      </c>
      <c r="AW75">
        <v>2</v>
      </c>
      <c r="AX75">
        <v>34645368</v>
      </c>
      <c r="AY75">
        <v>1</v>
      </c>
      <c r="AZ75">
        <v>0</v>
      </c>
      <c r="BA75">
        <v>75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Y75*Source!I39</f>
        <v>0</v>
      </c>
      <c r="CY75">
        <f>AD75</f>
        <v>162.13999999999999</v>
      </c>
      <c r="CZ75">
        <f>AH75</f>
        <v>8.86</v>
      </c>
      <c r="DA75">
        <f>AL75</f>
        <v>18.3</v>
      </c>
      <c r="DB75">
        <v>0</v>
      </c>
    </row>
    <row r="76" spans="1:106" x14ac:dyDescent="0.2">
      <c r="A76">
        <f>ROW(Source!A39)</f>
        <v>39</v>
      </c>
      <c r="B76">
        <v>34645224</v>
      </c>
      <c r="C76">
        <v>34645349</v>
      </c>
      <c r="D76">
        <v>31709492</v>
      </c>
      <c r="E76">
        <v>1</v>
      </c>
      <c r="F76">
        <v>1</v>
      </c>
      <c r="G76">
        <v>1</v>
      </c>
      <c r="H76">
        <v>1</v>
      </c>
      <c r="I76" t="s">
        <v>436</v>
      </c>
      <c r="J76" t="s">
        <v>6</v>
      </c>
      <c r="K76" t="s">
        <v>437</v>
      </c>
      <c r="L76">
        <v>1191</v>
      </c>
      <c r="N76">
        <v>1013</v>
      </c>
      <c r="O76" t="s">
        <v>435</v>
      </c>
      <c r="P76" t="s">
        <v>435</v>
      </c>
      <c r="Q76">
        <v>1</v>
      </c>
      <c r="W76">
        <v>0</v>
      </c>
      <c r="X76">
        <v>-1417349443</v>
      </c>
      <c r="Y76">
        <v>0.97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1</v>
      </c>
      <c r="AJ76">
        <v>1</v>
      </c>
      <c r="AK76">
        <v>18.3</v>
      </c>
      <c r="AL76">
        <v>1</v>
      </c>
      <c r="AN76">
        <v>0</v>
      </c>
      <c r="AO76">
        <v>1</v>
      </c>
      <c r="AP76">
        <v>0</v>
      </c>
      <c r="AQ76">
        <v>0</v>
      </c>
      <c r="AR76">
        <v>0</v>
      </c>
      <c r="AS76" t="s">
        <v>6</v>
      </c>
      <c r="AT76">
        <v>0.97</v>
      </c>
      <c r="AU76" t="s">
        <v>6</v>
      </c>
      <c r="AV76">
        <v>2</v>
      </c>
      <c r="AW76">
        <v>2</v>
      </c>
      <c r="AX76">
        <v>34645369</v>
      </c>
      <c r="AY76">
        <v>1</v>
      </c>
      <c r="AZ76">
        <v>2048</v>
      </c>
      <c r="BA76">
        <v>76</v>
      </c>
      <c r="BB76">
        <v>2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-0.19399999999999995</v>
      </c>
      <c r="BI76">
        <v>1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Y76*Source!I39</f>
        <v>0</v>
      </c>
      <c r="CY76">
        <f>AD76</f>
        <v>0</v>
      </c>
      <c r="CZ76">
        <f>AH76</f>
        <v>0</v>
      </c>
      <c r="DA76">
        <f>AL76</f>
        <v>1</v>
      </c>
      <c r="DB76">
        <v>0</v>
      </c>
    </row>
    <row r="77" spans="1:106" x14ac:dyDescent="0.2">
      <c r="A77">
        <f>ROW(Source!A39)</f>
        <v>39</v>
      </c>
      <c r="B77">
        <v>34645224</v>
      </c>
      <c r="C77">
        <v>34645349</v>
      </c>
      <c r="D77">
        <v>31526561</v>
      </c>
      <c r="E77">
        <v>1</v>
      </c>
      <c r="F77">
        <v>1</v>
      </c>
      <c r="G77">
        <v>1</v>
      </c>
      <c r="H77">
        <v>2</v>
      </c>
      <c r="I77" t="s">
        <v>451</v>
      </c>
      <c r="J77" t="s">
        <v>452</v>
      </c>
      <c r="K77" t="s">
        <v>453</v>
      </c>
      <c r="L77">
        <v>1368</v>
      </c>
      <c r="N77">
        <v>1011</v>
      </c>
      <c r="O77" t="s">
        <v>441</v>
      </c>
      <c r="P77" t="s">
        <v>441</v>
      </c>
      <c r="Q77">
        <v>1</v>
      </c>
      <c r="W77">
        <v>0</v>
      </c>
      <c r="X77">
        <v>-742200527</v>
      </c>
      <c r="Y77">
        <v>0.93599999999999994</v>
      </c>
      <c r="AA77">
        <v>0</v>
      </c>
      <c r="AB77">
        <v>1731.75</v>
      </c>
      <c r="AC77">
        <v>212.28</v>
      </c>
      <c r="AD77">
        <v>0</v>
      </c>
      <c r="AE77">
        <v>0</v>
      </c>
      <c r="AF77">
        <v>138.54</v>
      </c>
      <c r="AG77">
        <v>11.6</v>
      </c>
      <c r="AH77">
        <v>0</v>
      </c>
      <c r="AI77">
        <v>1</v>
      </c>
      <c r="AJ77">
        <v>12.5</v>
      </c>
      <c r="AK77">
        <v>18.3</v>
      </c>
      <c r="AL77">
        <v>1</v>
      </c>
      <c r="AN77">
        <v>0</v>
      </c>
      <c r="AO77">
        <v>1</v>
      </c>
      <c r="AP77">
        <v>1</v>
      </c>
      <c r="AQ77">
        <v>0</v>
      </c>
      <c r="AR77">
        <v>0</v>
      </c>
      <c r="AS77" t="s">
        <v>6</v>
      </c>
      <c r="AT77">
        <v>0.78</v>
      </c>
      <c r="AU77" t="s">
        <v>53</v>
      </c>
      <c r="AV77">
        <v>0</v>
      </c>
      <c r="AW77">
        <v>2</v>
      </c>
      <c r="AX77">
        <v>34645370</v>
      </c>
      <c r="AY77">
        <v>1</v>
      </c>
      <c r="AZ77">
        <v>0</v>
      </c>
      <c r="BA77">
        <v>77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Y77*Source!I39</f>
        <v>0</v>
      </c>
      <c r="CY77">
        <f>AB77</f>
        <v>1731.75</v>
      </c>
      <c r="CZ77">
        <f>AF77</f>
        <v>138.54</v>
      </c>
      <c r="DA77">
        <f>AJ77</f>
        <v>12.5</v>
      </c>
      <c r="DB77">
        <v>0</v>
      </c>
    </row>
    <row r="78" spans="1:106" x14ac:dyDescent="0.2">
      <c r="A78">
        <f>ROW(Source!A39)</f>
        <v>39</v>
      </c>
      <c r="B78">
        <v>34645224</v>
      </c>
      <c r="C78">
        <v>34645349</v>
      </c>
      <c r="D78">
        <v>31528142</v>
      </c>
      <c r="E78">
        <v>1</v>
      </c>
      <c r="F78">
        <v>1</v>
      </c>
      <c r="G78">
        <v>1</v>
      </c>
      <c r="H78">
        <v>2</v>
      </c>
      <c r="I78" t="s">
        <v>442</v>
      </c>
      <c r="J78" t="s">
        <v>443</v>
      </c>
      <c r="K78" t="s">
        <v>444</v>
      </c>
      <c r="L78">
        <v>1368</v>
      </c>
      <c r="N78">
        <v>1011</v>
      </c>
      <c r="O78" t="s">
        <v>441</v>
      </c>
      <c r="P78" t="s">
        <v>441</v>
      </c>
      <c r="Q78">
        <v>1</v>
      </c>
      <c r="W78">
        <v>0</v>
      </c>
      <c r="X78">
        <v>1372534845</v>
      </c>
      <c r="Y78">
        <v>0.22799999999999998</v>
      </c>
      <c r="AA78">
        <v>0</v>
      </c>
      <c r="AB78">
        <v>821.38</v>
      </c>
      <c r="AC78">
        <v>212.28</v>
      </c>
      <c r="AD78">
        <v>0</v>
      </c>
      <c r="AE78">
        <v>0</v>
      </c>
      <c r="AF78">
        <v>65.709999999999994</v>
      </c>
      <c r="AG78">
        <v>11.6</v>
      </c>
      <c r="AH78">
        <v>0</v>
      </c>
      <c r="AI78">
        <v>1</v>
      </c>
      <c r="AJ78">
        <v>12.5</v>
      </c>
      <c r="AK78">
        <v>18.3</v>
      </c>
      <c r="AL78">
        <v>1</v>
      </c>
      <c r="AN78">
        <v>0</v>
      </c>
      <c r="AO78">
        <v>1</v>
      </c>
      <c r="AP78">
        <v>1</v>
      </c>
      <c r="AQ78">
        <v>0</v>
      </c>
      <c r="AR78">
        <v>0</v>
      </c>
      <c r="AS78" t="s">
        <v>6</v>
      </c>
      <c r="AT78">
        <v>0.19</v>
      </c>
      <c r="AU78" t="s">
        <v>53</v>
      </c>
      <c r="AV78">
        <v>0</v>
      </c>
      <c r="AW78">
        <v>2</v>
      </c>
      <c r="AX78">
        <v>34645371</v>
      </c>
      <c r="AY78">
        <v>1</v>
      </c>
      <c r="AZ78">
        <v>0</v>
      </c>
      <c r="BA78">
        <v>78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Y78*Source!I39</f>
        <v>0</v>
      </c>
      <c r="CY78">
        <f>AB78</f>
        <v>821.38</v>
      </c>
      <c r="CZ78">
        <f>AF78</f>
        <v>65.709999999999994</v>
      </c>
      <c r="DA78">
        <f>AJ78</f>
        <v>12.5</v>
      </c>
      <c r="DB78">
        <v>0</v>
      </c>
    </row>
    <row r="79" spans="1:106" x14ac:dyDescent="0.2">
      <c r="A79">
        <f>ROW(Source!A39)</f>
        <v>39</v>
      </c>
      <c r="B79">
        <v>34645224</v>
      </c>
      <c r="C79">
        <v>34645349</v>
      </c>
      <c r="D79">
        <v>31444692</v>
      </c>
      <c r="E79">
        <v>1</v>
      </c>
      <c r="F79">
        <v>1</v>
      </c>
      <c r="G79">
        <v>1</v>
      </c>
      <c r="H79">
        <v>3</v>
      </c>
      <c r="I79" t="s">
        <v>56</v>
      </c>
      <c r="J79" t="s">
        <v>59</v>
      </c>
      <c r="K79" t="s">
        <v>57</v>
      </c>
      <c r="L79">
        <v>1346</v>
      </c>
      <c r="N79">
        <v>1009</v>
      </c>
      <c r="O79" t="s">
        <v>58</v>
      </c>
      <c r="P79" t="s">
        <v>58</v>
      </c>
      <c r="Q79">
        <v>1</v>
      </c>
      <c r="W79">
        <v>0</v>
      </c>
      <c r="X79">
        <v>1423245386</v>
      </c>
      <c r="Y79">
        <v>0</v>
      </c>
      <c r="AA79">
        <v>108</v>
      </c>
      <c r="AB79">
        <v>0</v>
      </c>
      <c r="AC79">
        <v>0</v>
      </c>
      <c r="AD79">
        <v>0</v>
      </c>
      <c r="AE79">
        <v>14.4</v>
      </c>
      <c r="AF79">
        <v>0</v>
      </c>
      <c r="AG79">
        <v>0</v>
      </c>
      <c r="AH79">
        <v>0</v>
      </c>
      <c r="AI79">
        <v>7.5</v>
      </c>
      <c r="AJ79">
        <v>1</v>
      </c>
      <c r="AK79">
        <v>1</v>
      </c>
      <c r="AL79">
        <v>1</v>
      </c>
      <c r="AN79">
        <v>0</v>
      </c>
      <c r="AO79">
        <v>0</v>
      </c>
      <c r="AP79">
        <v>0</v>
      </c>
      <c r="AQ79">
        <v>0</v>
      </c>
      <c r="AR79">
        <v>0</v>
      </c>
      <c r="AS79" t="s">
        <v>6</v>
      </c>
      <c r="AT79">
        <v>0</v>
      </c>
      <c r="AU79" t="s">
        <v>6</v>
      </c>
      <c r="AV79">
        <v>0</v>
      </c>
      <c r="AW79">
        <v>2</v>
      </c>
      <c r="AX79">
        <v>34645372</v>
      </c>
      <c r="AY79">
        <v>1</v>
      </c>
      <c r="AZ79">
        <v>6144</v>
      </c>
      <c r="BA79">
        <v>79</v>
      </c>
      <c r="BB79">
        <v>3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Y79*Source!I39</f>
        <v>0</v>
      </c>
      <c r="CY79">
        <f t="shared" ref="CY79:CY92" si="3">AA79</f>
        <v>108</v>
      </c>
      <c r="CZ79">
        <f t="shared" ref="CZ79:CZ92" si="4">AE79</f>
        <v>14.4</v>
      </c>
      <c r="DA79">
        <f t="shared" ref="DA79:DA92" si="5">AI79</f>
        <v>7.5</v>
      </c>
      <c r="DB79">
        <v>0</v>
      </c>
    </row>
    <row r="80" spans="1:106" x14ac:dyDescent="0.2">
      <c r="A80">
        <f>ROW(Source!A39)</f>
        <v>39</v>
      </c>
      <c r="B80">
        <v>34645224</v>
      </c>
      <c r="C80">
        <v>34645349</v>
      </c>
      <c r="D80">
        <v>31444700</v>
      </c>
      <c r="E80">
        <v>1</v>
      </c>
      <c r="F80">
        <v>1</v>
      </c>
      <c r="G80">
        <v>1</v>
      </c>
      <c r="H80">
        <v>3</v>
      </c>
      <c r="I80" t="s">
        <v>64</v>
      </c>
      <c r="J80" t="s">
        <v>67</v>
      </c>
      <c r="K80" t="s">
        <v>65</v>
      </c>
      <c r="L80">
        <v>1348</v>
      </c>
      <c r="N80">
        <v>1009</v>
      </c>
      <c r="O80" t="s">
        <v>66</v>
      </c>
      <c r="P80" t="s">
        <v>66</v>
      </c>
      <c r="Q80">
        <v>1000</v>
      </c>
      <c r="W80">
        <v>0</v>
      </c>
      <c r="X80">
        <v>-2077577506</v>
      </c>
      <c r="Y80">
        <v>0</v>
      </c>
      <c r="AA80">
        <v>72461.25</v>
      </c>
      <c r="AB80">
        <v>0</v>
      </c>
      <c r="AC80">
        <v>0</v>
      </c>
      <c r="AD80">
        <v>0</v>
      </c>
      <c r="AE80">
        <v>9661.5</v>
      </c>
      <c r="AF80">
        <v>0</v>
      </c>
      <c r="AG80">
        <v>0</v>
      </c>
      <c r="AH80">
        <v>0</v>
      </c>
      <c r="AI80">
        <v>7.5</v>
      </c>
      <c r="AJ80">
        <v>1</v>
      </c>
      <c r="AK80">
        <v>1</v>
      </c>
      <c r="AL80">
        <v>1</v>
      </c>
      <c r="AN80">
        <v>0</v>
      </c>
      <c r="AO80">
        <v>0</v>
      </c>
      <c r="AP80">
        <v>0</v>
      </c>
      <c r="AQ80">
        <v>0</v>
      </c>
      <c r="AR80">
        <v>0</v>
      </c>
      <c r="AS80" t="s">
        <v>6</v>
      </c>
      <c r="AT80">
        <v>0</v>
      </c>
      <c r="AU80" t="s">
        <v>6</v>
      </c>
      <c r="AV80">
        <v>0</v>
      </c>
      <c r="AW80">
        <v>2</v>
      </c>
      <c r="AX80">
        <v>34645373</v>
      </c>
      <c r="AY80">
        <v>1</v>
      </c>
      <c r="AZ80">
        <v>6144</v>
      </c>
      <c r="BA80">
        <v>80</v>
      </c>
      <c r="BB80">
        <v>3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Y80*Source!I39</f>
        <v>0</v>
      </c>
      <c r="CY80">
        <f t="shared" si="3"/>
        <v>72461.25</v>
      </c>
      <c r="CZ80">
        <f t="shared" si="4"/>
        <v>9661.5</v>
      </c>
      <c r="DA80">
        <f t="shared" si="5"/>
        <v>7.5</v>
      </c>
      <c r="DB80">
        <v>0</v>
      </c>
    </row>
    <row r="81" spans="1:106" x14ac:dyDescent="0.2">
      <c r="A81">
        <f>ROW(Source!A39)</f>
        <v>39</v>
      </c>
      <c r="B81">
        <v>34645224</v>
      </c>
      <c r="C81">
        <v>34645349</v>
      </c>
      <c r="D81">
        <v>31449050</v>
      </c>
      <c r="E81">
        <v>1</v>
      </c>
      <c r="F81">
        <v>1</v>
      </c>
      <c r="G81">
        <v>1</v>
      </c>
      <c r="H81">
        <v>3</v>
      </c>
      <c r="I81" t="s">
        <v>69</v>
      </c>
      <c r="J81" t="s">
        <v>71</v>
      </c>
      <c r="K81" t="s">
        <v>70</v>
      </c>
      <c r="L81">
        <v>1348</v>
      </c>
      <c r="N81">
        <v>1009</v>
      </c>
      <c r="O81" t="s">
        <v>66</v>
      </c>
      <c r="P81" t="s">
        <v>66</v>
      </c>
      <c r="Q81">
        <v>1000</v>
      </c>
      <c r="W81">
        <v>0</v>
      </c>
      <c r="X81">
        <v>-437906794</v>
      </c>
      <c r="Y81">
        <v>0</v>
      </c>
      <c r="AA81">
        <v>67800.08</v>
      </c>
      <c r="AB81">
        <v>0</v>
      </c>
      <c r="AC81">
        <v>0</v>
      </c>
      <c r="AD81">
        <v>0</v>
      </c>
      <c r="AE81">
        <v>9040.01</v>
      </c>
      <c r="AF81">
        <v>0</v>
      </c>
      <c r="AG81">
        <v>0</v>
      </c>
      <c r="AH81">
        <v>0</v>
      </c>
      <c r="AI81">
        <v>7.5</v>
      </c>
      <c r="AJ81">
        <v>1</v>
      </c>
      <c r="AK81">
        <v>1</v>
      </c>
      <c r="AL81">
        <v>1</v>
      </c>
      <c r="AN81">
        <v>1</v>
      </c>
      <c r="AO81">
        <v>0</v>
      </c>
      <c r="AP81">
        <v>0</v>
      </c>
      <c r="AQ81">
        <v>0</v>
      </c>
      <c r="AR81">
        <v>0</v>
      </c>
      <c r="AS81" t="s">
        <v>6</v>
      </c>
      <c r="AT81">
        <v>0</v>
      </c>
      <c r="AU81" t="s">
        <v>6</v>
      </c>
      <c r="AV81">
        <v>0</v>
      </c>
      <c r="AW81">
        <v>2</v>
      </c>
      <c r="AX81">
        <v>34645374</v>
      </c>
      <c r="AY81">
        <v>1</v>
      </c>
      <c r="AZ81">
        <v>0</v>
      </c>
      <c r="BA81">
        <v>81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Y81*Source!I39</f>
        <v>0</v>
      </c>
      <c r="CY81">
        <f t="shared" si="3"/>
        <v>67800.08</v>
      </c>
      <c r="CZ81">
        <f t="shared" si="4"/>
        <v>9040.01</v>
      </c>
      <c r="DA81">
        <f t="shared" si="5"/>
        <v>7.5</v>
      </c>
      <c r="DB81">
        <v>0</v>
      </c>
    </row>
    <row r="82" spans="1:106" x14ac:dyDescent="0.2">
      <c r="A82">
        <f>ROW(Source!A39)</f>
        <v>39</v>
      </c>
      <c r="B82">
        <v>34645224</v>
      </c>
      <c r="C82">
        <v>34645349</v>
      </c>
      <c r="D82">
        <v>31450127</v>
      </c>
      <c r="E82">
        <v>1</v>
      </c>
      <c r="F82">
        <v>1</v>
      </c>
      <c r="G82">
        <v>1</v>
      </c>
      <c r="H82">
        <v>3</v>
      </c>
      <c r="I82" t="s">
        <v>73</v>
      </c>
      <c r="J82" t="s">
        <v>75</v>
      </c>
      <c r="K82" t="s">
        <v>74</v>
      </c>
      <c r="L82">
        <v>1346</v>
      </c>
      <c r="N82">
        <v>1009</v>
      </c>
      <c r="O82" t="s">
        <v>58</v>
      </c>
      <c r="P82" t="s">
        <v>58</v>
      </c>
      <c r="Q82">
        <v>1</v>
      </c>
      <c r="W82">
        <v>0</v>
      </c>
      <c r="X82">
        <v>813963326</v>
      </c>
      <c r="Y82">
        <v>0</v>
      </c>
      <c r="AA82">
        <v>13.65</v>
      </c>
      <c r="AB82">
        <v>0</v>
      </c>
      <c r="AC82">
        <v>0</v>
      </c>
      <c r="AD82">
        <v>0</v>
      </c>
      <c r="AE82">
        <v>1.82</v>
      </c>
      <c r="AF82">
        <v>0</v>
      </c>
      <c r="AG82">
        <v>0</v>
      </c>
      <c r="AH82">
        <v>0</v>
      </c>
      <c r="AI82">
        <v>7.5</v>
      </c>
      <c r="AJ82">
        <v>1</v>
      </c>
      <c r="AK82">
        <v>1</v>
      </c>
      <c r="AL82">
        <v>1</v>
      </c>
      <c r="AN82">
        <v>0</v>
      </c>
      <c r="AO82">
        <v>0</v>
      </c>
      <c r="AP82">
        <v>0</v>
      </c>
      <c r="AQ82">
        <v>0</v>
      </c>
      <c r="AR82">
        <v>0</v>
      </c>
      <c r="AS82" t="s">
        <v>6</v>
      </c>
      <c r="AT82">
        <v>0</v>
      </c>
      <c r="AU82" t="s">
        <v>6</v>
      </c>
      <c r="AV82">
        <v>0</v>
      </c>
      <c r="AW82">
        <v>2</v>
      </c>
      <c r="AX82">
        <v>34645375</v>
      </c>
      <c r="AY82">
        <v>1</v>
      </c>
      <c r="AZ82">
        <v>6144</v>
      </c>
      <c r="BA82">
        <v>82</v>
      </c>
      <c r="BB82">
        <v>3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Y82*Source!I39</f>
        <v>0</v>
      </c>
      <c r="CY82">
        <f t="shared" si="3"/>
        <v>13.65</v>
      </c>
      <c r="CZ82">
        <f t="shared" si="4"/>
        <v>1.82</v>
      </c>
      <c r="DA82">
        <f t="shared" si="5"/>
        <v>7.5</v>
      </c>
      <c r="DB82">
        <v>0</v>
      </c>
    </row>
    <row r="83" spans="1:106" x14ac:dyDescent="0.2">
      <c r="A83">
        <f>ROW(Source!A39)</f>
        <v>39</v>
      </c>
      <c r="B83">
        <v>34645224</v>
      </c>
      <c r="C83">
        <v>34645349</v>
      </c>
      <c r="D83">
        <v>31453451</v>
      </c>
      <c r="E83">
        <v>1</v>
      </c>
      <c r="F83">
        <v>1</v>
      </c>
      <c r="G83">
        <v>1</v>
      </c>
      <c r="H83">
        <v>3</v>
      </c>
      <c r="I83" t="s">
        <v>77</v>
      </c>
      <c r="J83" t="s">
        <v>80</v>
      </c>
      <c r="K83" t="s">
        <v>78</v>
      </c>
      <c r="L83">
        <v>1354</v>
      </c>
      <c r="N83">
        <v>1010</v>
      </c>
      <c r="O83" t="s">
        <v>79</v>
      </c>
      <c r="P83" t="s">
        <v>79</v>
      </c>
      <c r="Q83">
        <v>1</v>
      </c>
      <c r="W83">
        <v>0</v>
      </c>
      <c r="X83">
        <v>2000834802</v>
      </c>
      <c r="Y83">
        <v>1</v>
      </c>
      <c r="AA83">
        <v>7222.3</v>
      </c>
      <c r="AB83">
        <v>0</v>
      </c>
      <c r="AC83">
        <v>0</v>
      </c>
      <c r="AD83">
        <v>0</v>
      </c>
      <c r="AE83">
        <v>962.97</v>
      </c>
      <c r="AF83">
        <v>0</v>
      </c>
      <c r="AG83">
        <v>0</v>
      </c>
      <c r="AH83">
        <v>0</v>
      </c>
      <c r="AI83">
        <v>7.5</v>
      </c>
      <c r="AJ83">
        <v>1</v>
      </c>
      <c r="AK83">
        <v>1</v>
      </c>
      <c r="AL83">
        <v>1</v>
      </c>
      <c r="AN83">
        <v>1</v>
      </c>
      <c r="AO83">
        <v>0</v>
      </c>
      <c r="AP83">
        <v>0</v>
      </c>
      <c r="AQ83">
        <v>0</v>
      </c>
      <c r="AR83">
        <v>0</v>
      </c>
      <c r="AS83" t="s">
        <v>6</v>
      </c>
      <c r="AT83">
        <v>1</v>
      </c>
      <c r="AU83" t="s">
        <v>6</v>
      </c>
      <c r="AV83">
        <v>0</v>
      </c>
      <c r="AW83">
        <v>2</v>
      </c>
      <c r="AX83">
        <v>34645376</v>
      </c>
      <c r="AY83">
        <v>2</v>
      </c>
      <c r="AZ83">
        <v>22528</v>
      </c>
      <c r="BA83">
        <v>83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Y83*Source!I39</f>
        <v>0</v>
      </c>
      <c r="CY83">
        <f t="shared" si="3"/>
        <v>7222.3</v>
      </c>
      <c r="CZ83">
        <f t="shared" si="4"/>
        <v>962.97</v>
      </c>
      <c r="DA83">
        <f t="shared" si="5"/>
        <v>7.5</v>
      </c>
      <c r="DB83">
        <v>0</v>
      </c>
    </row>
    <row r="84" spans="1:106" x14ac:dyDescent="0.2">
      <c r="A84">
        <f>ROW(Source!A39)</f>
        <v>39</v>
      </c>
      <c r="B84">
        <v>34645224</v>
      </c>
      <c r="C84">
        <v>34645349</v>
      </c>
      <c r="D84">
        <v>31443366</v>
      </c>
      <c r="E84">
        <v>17</v>
      </c>
      <c r="F84">
        <v>1</v>
      </c>
      <c r="G84">
        <v>1</v>
      </c>
      <c r="H84">
        <v>3</v>
      </c>
      <c r="I84" t="s">
        <v>83</v>
      </c>
      <c r="J84" t="s">
        <v>6</v>
      </c>
      <c r="K84" t="s">
        <v>84</v>
      </c>
      <c r="L84">
        <v>1348</v>
      </c>
      <c r="N84">
        <v>1009</v>
      </c>
      <c r="O84" t="s">
        <v>66</v>
      </c>
      <c r="P84" t="s">
        <v>66</v>
      </c>
      <c r="Q84">
        <v>1000</v>
      </c>
      <c r="W84">
        <v>0</v>
      </c>
      <c r="X84">
        <v>1602794472</v>
      </c>
      <c r="Y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7.5</v>
      </c>
      <c r="AJ84">
        <v>1</v>
      </c>
      <c r="AK84">
        <v>1</v>
      </c>
      <c r="AL84">
        <v>1</v>
      </c>
      <c r="AN84">
        <v>1</v>
      </c>
      <c r="AO84">
        <v>0</v>
      </c>
      <c r="AP84">
        <v>0</v>
      </c>
      <c r="AQ84">
        <v>0</v>
      </c>
      <c r="AR84">
        <v>0</v>
      </c>
      <c r="AS84" t="s">
        <v>6</v>
      </c>
      <c r="AT84">
        <v>0</v>
      </c>
      <c r="AU84" t="s">
        <v>6</v>
      </c>
      <c r="AV84">
        <v>0</v>
      </c>
      <c r="AW84">
        <v>2</v>
      </c>
      <c r="AX84">
        <v>34645377</v>
      </c>
      <c r="AY84">
        <v>1</v>
      </c>
      <c r="AZ84">
        <v>0</v>
      </c>
      <c r="BA84">
        <v>84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Y84*Source!I39</f>
        <v>0</v>
      </c>
      <c r="CY84">
        <f t="shared" si="3"/>
        <v>0</v>
      </c>
      <c r="CZ84">
        <f t="shared" si="4"/>
        <v>0</v>
      </c>
      <c r="DA84">
        <f t="shared" si="5"/>
        <v>7.5</v>
      </c>
      <c r="DB84">
        <v>0</v>
      </c>
    </row>
    <row r="85" spans="1:106" x14ac:dyDescent="0.2">
      <c r="A85">
        <f>ROW(Source!A39)</f>
        <v>39</v>
      </c>
      <c r="B85">
        <v>34645224</v>
      </c>
      <c r="C85">
        <v>34645349</v>
      </c>
      <c r="D85">
        <v>31440934</v>
      </c>
      <c r="E85">
        <v>17</v>
      </c>
      <c r="F85">
        <v>1</v>
      </c>
      <c r="G85">
        <v>1</v>
      </c>
      <c r="H85">
        <v>3</v>
      </c>
      <c r="I85" t="s">
        <v>88</v>
      </c>
      <c r="J85" t="s">
        <v>6</v>
      </c>
      <c r="K85" t="s">
        <v>89</v>
      </c>
      <c r="L85">
        <v>1346</v>
      </c>
      <c r="N85">
        <v>1009</v>
      </c>
      <c r="O85" t="s">
        <v>58</v>
      </c>
      <c r="P85" t="s">
        <v>58</v>
      </c>
      <c r="Q85">
        <v>1</v>
      </c>
      <c r="W85">
        <v>0</v>
      </c>
      <c r="X85">
        <v>-1111733769</v>
      </c>
      <c r="Y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7.5</v>
      </c>
      <c r="AJ85">
        <v>1</v>
      </c>
      <c r="AK85">
        <v>1</v>
      </c>
      <c r="AL85">
        <v>1</v>
      </c>
      <c r="AN85">
        <v>1</v>
      </c>
      <c r="AO85">
        <v>0</v>
      </c>
      <c r="AP85">
        <v>0</v>
      </c>
      <c r="AQ85">
        <v>0</v>
      </c>
      <c r="AR85">
        <v>0</v>
      </c>
      <c r="AS85" t="s">
        <v>6</v>
      </c>
      <c r="AT85">
        <v>0</v>
      </c>
      <c r="AU85" t="s">
        <v>6</v>
      </c>
      <c r="AV85">
        <v>0</v>
      </c>
      <c r="AW85">
        <v>2</v>
      </c>
      <c r="AX85">
        <v>34645378</v>
      </c>
      <c r="AY85">
        <v>1</v>
      </c>
      <c r="AZ85">
        <v>0</v>
      </c>
      <c r="BA85">
        <v>85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Y85*Source!I39</f>
        <v>0</v>
      </c>
      <c r="CY85">
        <f t="shared" si="3"/>
        <v>0</v>
      </c>
      <c r="CZ85">
        <f t="shared" si="4"/>
        <v>0</v>
      </c>
      <c r="DA85">
        <f t="shared" si="5"/>
        <v>7.5</v>
      </c>
      <c r="DB85">
        <v>0</v>
      </c>
    </row>
    <row r="86" spans="1:106" x14ac:dyDescent="0.2">
      <c r="A86">
        <f>ROW(Source!A39)</f>
        <v>39</v>
      </c>
      <c r="B86">
        <v>34645224</v>
      </c>
      <c r="C86">
        <v>34645349</v>
      </c>
      <c r="D86">
        <v>31443318</v>
      </c>
      <c r="E86">
        <v>17</v>
      </c>
      <c r="F86">
        <v>1</v>
      </c>
      <c r="G86">
        <v>1</v>
      </c>
      <c r="H86">
        <v>3</v>
      </c>
      <c r="I86" t="s">
        <v>91</v>
      </c>
      <c r="J86" t="s">
        <v>6</v>
      </c>
      <c r="K86" t="s">
        <v>92</v>
      </c>
      <c r="L86">
        <v>1348</v>
      </c>
      <c r="N86">
        <v>1009</v>
      </c>
      <c r="O86" t="s">
        <v>66</v>
      </c>
      <c r="P86" t="s">
        <v>66</v>
      </c>
      <c r="Q86">
        <v>1000</v>
      </c>
      <c r="W86">
        <v>0</v>
      </c>
      <c r="X86">
        <v>1613753229</v>
      </c>
      <c r="Y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7.5</v>
      </c>
      <c r="AJ86">
        <v>1</v>
      </c>
      <c r="AK86">
        <v>1</v>
      </c>
      <c r="AL86">
        <v>1</v>
      </c>
      <c r="AN86">
        <v>1</v>
      </c>
      <c r="AO86">
        <v>0</v>
      </c>
      <c r="AP86">
        <v>0</v>
      </c>
      <c r="AQ86">
        <v>0</v>
      </c>
      <c r="AR86">
        <v>0</v>
      </c>
      <c r="AS86" t="s">
        <v>6</v>
      </c>
      <c r="AT86">
        <v>0</v>
      </c>
      <c r="AU86" t="s">
        <v>6</v>
      </c>
      <c r="AV86">
        <v>0</v>
      </c>
      <c r="AW86">
        <v>2</v>
      </c>
      <c r="AX86">
        <v>34645379</v>
      </c>
      <c r="AY86">
        <v>1</v>
      </c>
      <c r="AZ86">
        <v>0</v>
      </c>
      <c r="BA86">
        <v>86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Y86*Source!I39</f>
        <v>0</v>
      </c>
      <c r="CY86">
        <f t="shared" si="3"/>
        <v>0</v>
      </c>
      <c r="CZ86">
        <f t="shared" si="4"/>
        <v>0</v>
      </c>
      <c r="DA86">
        <f t="shared" si="5"/>
        <v>7.5</v>
      </c>
      <c r="DB86">
        <v>0</v>
      </c>
    </row>
    <row r="87" spans="1:106" x14ac:dyDescent="0.2">
      <c r="A87">
        <f>ROW(Source!A39)</f>
        <v>39</v>
      </c>
      <c r="B87">
        <v>34645224</v>
      </c>
      <c r="C87">
        <v>34645349</v>
      </c>
      <c r="D87">
        <v>31482813</v>
      </c>
      <c r="E87">
        <v>1</v>
      </c>
      <c r="F87">
        <v>1</v>
      </c>
      <c r="G87">
        <v>1</v>
      </c>
      <c r="H87">
        <v>3</v>
      </c>
      <c r="I87" t="s">
        <v>94</v>
      </c>
      <c r="J87" t="s">
        <v>96</v>
      </c>
      <c r="K87" t="s">
        <v>95</v>
      </c>
      <c r="L87">
        <v>1348</v>
      </c>
      <c r="N87">
        <v>1009</v>
      </c>
      <c r="O87" t="s">
        <v>66</v>
      </c>
      <c r="P87" t="s">
        <v>66</v>
      </c>
      <c r="Q87">
        <v>1000</v>
      </c>
      <c r="W87">
        <v>0</v>
      </c>
      <c r="X87">
        <v>-1843346877</v>
      </c>
      <c r="Y87">
        <v>0</v>
      </c>
      <c r="AA87">
        <v>117802.5</v>
      </c>
      <c r="AB87">
        <v>0</v>
      </c>
      <c r="AC87">
        <v>0</v>
      </c>
      <c r="AD87">
        <v>0</v>
      </c>
      <c r="AE87">
        <v>15707</v>
      </c>
      <c r="AF87">
        <v>0</v>
      </c>
      <c r="AG87">
        <v>0</v>
      </c>
      <c r="AH87">
        <v>0</v>
      </c>
      <c r="AI87">
        <v>7.5</v>
      </c>
      <c r="AJ87">
        <v>1</v>
      </c>
      <c r="AK87">
        <v>1</v>
      </c>
      <c r="AL87">
        <v>1</v>
      </c>
      <c r="AN87">
        <v>0</v>
      </c>
      <c r="AO87">
        <v>0</v>
      </c>
      <c r="AP87">
        <v>0</v>
      </c>
      <c r="AQ87">
        <v>0</v>
      </c>
      <c r="AR87">
        <v>0</v>
      </c>
      <c r="AS87" t="s">
        <v>6</v>
      </c>
      <c r="AT87">
        <v>0</v>
      </c>
      <c r="AU87" t="s">
        <v>6</v>
      </c>
      <c r="AV87">
        <v>0</v>
      </c>
      <c r="AW87">
        <v>2</v>
      </c>
      <c r="AX87">
        <v>34645380</v>
      </c>
      <c r="AY87">
        <v>1</v>
      </c>
      <c r="AZ87">
        <v>6144</v>
      </c>
      <c r="BA87">
        <v>87</v>
      </c>
      <c r="BB87">
        <v>3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Y87*Source!I39</f>
        <v>0</v>
      </c>
      <c r="CY87">
        <f t="shared" si="3"/>
        <v>117802.5</v>
      </c>
      <c r="CZ87">
        <f t="shared" si="4"/>
        <v>15707</v>
      </c>
      <c r="DA87">
        <f t="shared" si="5"/>
        <v>7.5</v>
      </c>
      <c r="DB87">
        <v>0</v>
      </c>
    </row>
    <row r="88" spans="1:106" x14ac:dyDescent="0.2">
      <c r="A88">
        <f>ROW(Source!A39)</f>
        <v>39</v>
      </c>
      <c r="B88">
        <v>34645224</v>
      </c>
      <c r="C88">
        <v>34645349</v>
      </c>
      <c r="D88">
        <v>31482963</v>
      </c>
      <c r="E88">
        <v>1</v>
      </c>
      <c r="F88">
        <v>1</v>
      </c>
      <c r="G88">
        <v>1</v>
      </c>
      <c r="H88">
        <v>3</v>
      </c>
      <c r="I88" t="s">
        <v>98</v>
      </c>
      <c r="J88" t="s">
        <v>100</v>
      </c>
      <c r="K88" t="s">
        <v>99</v>
      </c>
      <c r="L88">
        <v>1348</v>
      </c>
      <c r="N88">
        <v>1009</v>
      </c>
      <c r="O88" t="s">
        <v>66</v>
      </c>
      <c r="P88" t="s">
        <v>66</v>
      </c>
      <c r="Q88">
        <v>1000</v>
      </c>
      <c r="W88">
        <v>0</v>
      </c>
      <c r="X88">
        <v>654489916</v>
      </c>
      <c r="Y88">
        <v>0</v>
      </c>
      <c r="AA88">
        <v>71625.08</v>
      </c>
      <c r="AB88">
        <v>0</v>
      </c>
      <c r="AC88">
        <v>0</v>
      </c>
      <c r="AD88">
        <v>0</v>
      </c>
      <c r="AE88">
        <v>9550.01</v>
      </c>
      <c r="AF88">
        <v>0</v>
      </c>
      <c r="AG88">
        <v>0</v>
      </c>
      <c r="AH88">
        <v>0</v>
      </c>
      <c r="AI88">
        <v>7.5</v>
      </c>
      <c r="AJ88">
        <v>1</v>
      </c>
      <c r="AK88">
        <v>1</v>
      </c>
      <c r="AL88">
        <v>1</v>
      </c>
      <c r="AN88">
        <v>0</v>
      </c>
      <c r="AO88">
        <v>0</v>
      </c>
      <c r="AP88">
        <v>0</v>
      </c>
      <c r="AQ88">
        <v>0</v>
      </c>
      <c r="AR88">
        <v>0</v>
      </c>
      <c r="AS88" t="s">
        <v>6</v>
      </c>
      <c r="AT88">
        <v>0</v>
      </c>
      <c r="AU88" t="s">
        <v>6</v>
      </c>
      <c r="AV88">
        <v>0</v>
      </c>
      <c r="AW88">
        <v>2</v>
      </c>
      <c r="AX88">
        <v>34645381</v>
      </c>
      <c r="AY88">
        <v>1</v>
      </c>
      <c r="AZ88">
        <v>6144</v>
      </c>
      <c r="BA88">
        <v>88</v>
      </c>
      <c r="BB88">
        <v>3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Y88*Source!I39</f>
        <v>0</v>
      </c>
      <c r="CY88">
        <f t="shared" si="3"/>
        <v>71625.08</v>
      </c>
      <c r="CZ88">
        <f t="shared" si="4"/>
        <v>9550.01</v>
      </c>
      <c r="DA88">
        <f t="shared" si="5"/>
        <v>7.5</v>
      </c>
      <c r="DB88">
        <v>0</v>
      </c>
    </row>
    <row r="89" spans="1:106" x14ac:dyDescent="0.2">
      <c r="A89">
        <f>ROW(Source!A39)</f>
        <v>39</v>
      </c>
      <c r="B89">
        <v>34645224</v>
      </c>
      <c r="C89">
        <v>34645349</v>
      </c>
      <c r="D89">
        <v>31496699</v>
      </c>
      <c r="E89">
        <v>1</v>
      </c>
      <c r="F89">
        <v>1</v>
      </c>
      <c r="G89">
        <v>1</v>
      </c>
      <c r="H89">
        <v>3</v>
      </c>
      <c r="I89" t="s">
        <v>102</v>
      </c>
      <c r="J89" t="s">
        <v>105</v>
      </c>
      <c r="K89" t="s">
        <v>103</v>
      </c>
      <c r="L89">
        <v>1355</v>
      </c>
      <c r="N89">
        <v>1010</v>
      </c>
      <c r="O89" t="s">
        <v>104</v>
      </c>
      <c r="P89" t="s">
        <v>104</v>
      </c>
      <c r="Q89">
        <v>100</v>
      </c>
      <c r="W89">
        <v>0</v>
      </c>
      <c r="X89">
        <v>1556400765</v>
      </c>
      <c r="Y89">
        <v>0</v>
      </c>
      <c r="AA89">
        <v>4575</v>
      </c>
      <c r="AB89">
        <v>0</v>
      </c>
      <c r="AC89">
        <v>0</v>
      </c>
      <c r="AD89">
        <v>0</v>
      </c>
      <c r="AE89">
        <v>610</v>
      </c>
      <c r="AF89">
        <v>0</v>
      </c>
      <c r="AG89">
        <v>0</v>
      </c>
      <c r="AH89">
        <v>0</v>
      </c>
      <c r="AI89">
        <v>7.5</v>
      </c>
      <c r="AJ89">
        <v>1</v>
      </c>
      <c r="AK89">
        <v>1</v>
      </c>
      <c r="AL89">
        <v>1</v>
      </c>
      <c r="AN89">
        <v>0</v>
      </c>
      <c r="AO89">
        <v>0</v>
      </c>
      <c r="AP89">
        <v>0</v>
      </c>
      <c r="AQ89">
        <v>0</v>
      </c>
      <c r="AR89">
        <v>0</v>
      </c>
      <c r="AS89" t="s">
        <v>6</v>
      </c>
      <c r="AT89">
        <v>0</v>
      </c>
      <c r="AU89" t="s">
        <v>6</v>
      </c>
      <c r="AV89">
        <v>0</v>
      </c>
      <c r="AW89">
        <v>2</v>
      </c>
      <c r="AX89">
        <v>34645382</v>
      </c>
      <c r="AY89">
        <v>1</v>
      </c>
      <c r="AZ89">
        <v>6144</v>
      </c>
      <c r="BA89">
        <v>89</v>
      </c>
      <c r="BB89">
        <v>3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Y89*Source!I39</f>
        <v>0</v>
      </c>
      <c r="CY89">
        <f t="shared" si="3"/>
        <v>4575</v>
      </c>
      <c r="CZ89">
        <f t="shared" si="4"/>
        <v>610</v>
      </c>
      <c r="DA89">
        <f t="shared" si="5"/>
        <v>7.5</v>
      </c>
      <c r="DB89">
        <v>0</v>
      </c>
    </row>
    <row r="90" spans="1:106" x14ac:dyDescent="0.2">
      <c r="A90">
        <f>ROW(Source!A39)</f>
        <v>39</v>
      </c>
      <c r="B90">
        <v>34645224</v>
      </c>
      <c r="C90">
        <v>34645349</v>
      </c>
      <c r="D90">
        <v>31443118</v>
      </c>
      <c r="E90">
        <v>17</v>
      </c>
      <c r="F90">
        <v>1</v>
      </c>
      <c r="G90">
        <v>1</v>
      </c>
      <c r="H90">
        <v>3</v>
      </c>
      <c r="I90" t="s">
        <v>110</v>
      </c>
      <c r="J90" t="s">
        <v>6</v>
      </c>
      <c r="K90" t="s">
        <v>111</v>
      </c>
      <c r="L90">
        <v>1354</v>
      </c>
      <c r="N90">
        <v>1010</v>
      </c>
      <c r="O90" t="s">
        <v>79</v>
      </c>
      <c r="P90" t="s">
        <v>79</v>
      </c>
      <c r="Q90">
        <v>1</v>
      </c>
      <c r="W90">
        <v>0</v>
      </c>
      <c r="X90">
        <v>-1974579473</v>
      </c>
      <c r="Y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7.5</v>
      </c>
      <c r="AJ90">
        <v>1</v>
      </c>
      <c r="AK90">
        <v>1</v>
      </c>
      <c r="AL90">
        <v>1</v>
      </c>
      <c r="AN90">
        <v>1</v>
      </c>
      <c r="AO90">
        <v>0</v>
      </c>
      <c r="AP90">
        <v>0</v>
      </c>
      <c r="AQ90">
        <v>0</v>
      </c>
      <c r="AR90">
        <v>0</v>
      </c>
      <c r="AS90" t="s">
        <v>6</v>
      </c>
      <c r="AT90">
        <v>0</v>
      </c>
      <c r="AU90" t="s">
        <v>6</v>
      </c>
      <c r="AV90">
        <v>0</v>
      </c>
      <c r="AW90">
        <v>2</v>
      </c>
      <c r="AX90">
        <v>34645383</v>
      </c>
      <c r="AY90">
        <v>1</v>
      </c>
      <c r="AZ90">
        <v>0</v>
      </c>
      <c r="BA90">
        <v>90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Y90*Source!I39</f>
        <v>0</v>
      </c>
      <c r="CY90">
        <f t="shared" si="3"/>
        <v>0</v>
      </c>
      <c r="CZ90">
        <f t="shared" si="4"/>
        <v>0</v>
      </c>
      <c r="DA90">
        <f t="shared" si="5"/>
        <v>7.5</v>
      </c>
      <c r="DB90">
        <v>0</v>
      </c>
    </row>
    <row r="91" spans="1:106" x14ac:dyDescent="0.2">
      <c r="A91">
        <f>ROW(Source!A39)</f>
        <v>39</v>
      </c>
      <c r="B91">
        <v>34645224</v>
      </c>
      <c r="C91">
        <v>34645349</v>
      </c>
      <c r="D91">
        <v>31443369</v>
      </c>
      <c r="E91">
        <v>17</v>
      </c>
      <c r="F91">
        <v>1</v>
      </c>
      <c r="G91">
        <v>1</v>
      </c>
      <c r="H91">
        <v>3</v>
      </c>
      <c r="I91" t="s">
        <v>113</v>
      </c>
      <c r="J91" t="s">
        <v>6</v>
      </c>
      <c r="K91" t="s">
        <v>114</v>
      </c>
      <c r="L91">
        <v>1354</v>
      </c>
      <c r="N91">
        <v>1010</v>
      </c>
      <c r="O91" t="s">
        <v>79</v>
      </c>
      <c r="P91" t="s">
        <v>79</v>
      </c>
      <c r="Q91">
        <v>1</v>
      </c>
      <c r="W91">
        <v>0</v>
      </c>
      <c r="X91">
        <v>-1577809094</v>
      </c>
      <c r="Y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7.5</v>
      </c>
      <c r="AJ91">
        <v>1</v>
      </c>
      <c r="AK91">
        <v>1</v>
      </c>
      <c r="AL91">
        <v>1</v>
      </c>
      <c r="AN91">
        <v>1</v>
      </c>
      <c r="AO91">
        <v>0</v>
      </c>
      <c r="AP91">
        <v>0</v>
      </c>
      <c r="AQ91">
        <v>0</v>
      </c>
      <c r="AR91">
        <v>0</v>
      </c>
      <c r="AS91" t="s">
        <v>6</v>
      </c>
      <c r="AT91">
        <v>0</v>
      </c>
      <c r="AU91" t="s">
        <v>6</v>
      </c>
      <c r="AV91">
        <v>0</v>
      </c>
      <c r="AW91">
        <v>2</v>
      </c>
      <c r="AX91">
        <v>34645384</v>
      </c>
      <c r="AY91">
        <v>1</v>
      </c>
      <c r="AZ91">
        <v>0</v>
      </c>
      <c r="BA91">
        <v>91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Y91*Source!I39</f>
        <v>0</v>
      </c>
      <c r="CY91">
        <f t="shared" si="3"/>
        <v>0</v>
      </c>
      <c r="CZ91">
        <f t="shared" si="4"/>
        <v>0</v>
      </c>
      <c r="DA91">
        <f t="shared" si="5"/>
        <v>7.5</v>
      </c>
      <c r="DB91">
        <v>0</v>
      </c>
    </row>
    <row r="92" spans="1:106" x14ac:dyDescent="0.2">
      <c r="A92">
        <f>ROW(Source!A39)</f>
        <v>39</v>
      </c>
      <c r="B92">
        <v>34645224</v>
      </c>
      <c r="C92">
        <v>34645349</v>
      </c>
      <c r="D92">
        <v>31443336</v>
      </c>
      <c r="E92">
        <v>17</v>
      </c>
      <c r="F92">
        <v>1</v>
      </c>
      <c r="G92">
        <v>1</v>
      </c>
      <c r="H92">
        <v>3</v>
      </c>
      <c r="I92" t="s">
        <v>116</v>
      </c>
      <c r="J92" t="s">
        <v>6</v>
      </c>
      <c r="K92" t="s">
        <v>117</v>
      </c>
      <c r="L92">
        <v>1354</v>
      </c>
      <c r="N92">
        <v>1010</v>
      </c>
      <c r="O92" t="s">
        <v>79</v>
      </c>
      <c r="P92" t="s">
        <v>79</v>
      </c>
      <c r="Q92">
        <v>1</v>
      </c>
      <c r="W92">
        <v>0</v>
      </c>
      <c r="X92">
        <v>1584408094</v>
      </c>
      <c r="Y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7.5</v>
      </c>
      <c r="AJ92">
        <v>1</v>
      </c>
      <c r="AK92">
        <v>1</v>
      </c>
      <c r="AL92">
        <v>1</v>
      </c>
      <c r="AN92">
        <v>0</v>
      </c>
      <c r="AO92">
        <v>0</v>
      </c>
      <c r="AP92">
        <v>0</v>
      </c>
      <c r="AQ92">
        <v>0</v>
      </c>
      <c r="AR92">
        <v>0</v>
      </c>
      <c r="AS92" t="s">
        <v>6</v>
      </c>
      <c r="AT92">
        <v>0</v>
      </c>
      <c r="AU92" t="s">
        <v>6</v>
      </c>
      <c r="AV92">
        <v>0</v>
      </c>
      <c r="AW92">
        <v>2</v>
      </c>
      <c r="AX92">
        <v>34645385</v>
      </c>
      <c r="AY92">
        <v>1</v>
      </c>
      <c r="AZ92">
        <v>6144</v>
      </c>
      <c r="BA92">
        <v>92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Y92*Source!I39</f>
        <v>0</v>
      </c>
      <c r="CY92">
        <f t="shared" si="3"/>
        <v>0</v>
      </c>
      <c r="CZ92">
        <f t="shared" si="4"/>
        <v>0</v>
      </c>
      <c r="DA92">
        <f t="shared" si="5"/>
        <v>7.5</v>
      </c>
      <c r="DB92">
        <v>0</v>
      </c>
    </row>
    <row r="93" spans="1:106" x14ac:dyDescent="0.2">
      <c r="A93">
        <f>ROW(Source!A68)</f>
        <v>68</v>
      </c>
      <c r="B93">
        <v>34645223</v>
      </c>
      <c r="C93">
        <v>34645400</v>
      </c>
      <c r="D93">
        <v>31709594</v>
      </c>
      <c r="E93">
        <v>1</v>
      </c>
      <c r="F93">
        <v>1</v>
      </c>
      <c r="G93">
        <v>1</v>
      </c>
      <c r="H93">
        <v>1</v>
      </c>
      <c r="I93" t="s">
        <v>463</v>
      </c>
      <c r="J93" t="s">
        <v>6</v>
      </c>
      <c r="K93" t="s">
        <v>464</v>
      </c>
      <c r="L93">
        <v>1191</v>
      </c>
      <c r="N93">
        <v>1013</v>
      </c>
      <c r="O93" t="s">
        <v>435</v>
      </c>
      <c r="P93" t="s">
        <v>435</v>
      </c>
      <c r="Q93">
        <v>1</v>
      </c>
      <c r="W93">
        <v>0</v>
      </c>
      <c r="X93">
        <v>-719309759</v>
      </c>
      <c r="Y93">
        <v>9.48</v>
      </c>
      <c r="AA93">
        <v>0</v>
      </c>
      <c r="AB93">
        <v>0</v>
      </c>
      <c r="AC93">
        <v>0</v>
      </c>
      <c r="AD93">
        <v>8.86</v>
      </c>
      <c r="AE93">
        <v>0</v>
      </c>
      <c r="AF93">
        <v>0</v>
      </c>
      <c r="AG93">
        <v>0</v>
      </c>
      <c r="AH93">
        <v>8.86</v>
      </c>
      <c r="AI93">
        <v>1</v>
      </c>
      <c r="AJ93">
        <v>1</v>
      </c>
      <c r="AK93">
        <v>1</v>
      </c>
      <c r="AL93">
        <v>1</v>
      </c>
      <c r="AN93">
        <v>0</v>
      </c>
      <c r="AO93">
        <v>1</v>
      </c>
      <c r="AP93">
        <v>1</v>
      </c>
      <c r="AQ93">
        <v>0</v>
      </c>
      <c r="AR93">
        <v>0</v>
      </c>
      <c r="AS93" t="s">
        <v>6</v>
      </c>
      <c r="AT93">
        <v>7.9</v>
      </c>
      <c r="AU93" t="s">
        <v>53</v>
      </c>
      <c r="AV93">
        <v>1</v>
      </c>
      <c r="AW93">
        <v>2</v>
      </c>
      <c r="AX93">
        <v>34645420</v>
      </c>
      <c r="AY93">
        <v>1</v>
      </c>
      <c r="AZ93">
        <v>0</v>
      </c>
      <c r="BA93">
        <v>93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Y93*Source!I68</f>
        <v>0</v>
      </c>
      <c r="CY93">
        <f>AD93</f>
        <v>8.86</v>
      </c>
      <c r="CZ93">
        <f>AH93</f>
        <v>8.86</v>
      </c>
      <c r="DA93">
        <f>AL93</f>
        <v>1</v>
      </c>
      <c r="DB93">
        <v>0</v>
      </c>
    </row>
    <row r="94" spans="1:106" x14ac:dyDescent="0.2">
      <c r="A94">
        <f>ROW(Source!A68)</f>
        <v>68</v>
      </c>
      <c r="B94">
        <v>34645223</v>
      </c>
      <c r="C94">
        <v>34645400</v>
      </c>
      <c r="D94">
        <v>31709492</v>
      </c>
      <c r="E94">
        <v>1</v>
      </c>
      <c r="F94">
        <v>1</v>
      </c>
      <c r="G94">
        <v>1</v>
      </c>
      <c r="H94">
        <v>1</v>
      </c>
      <c r="I94" t="s">
        <v>436</v>
      </c>
      <c r="J94" t="s">
        <v>6</v>
      </c>
      <c r="K94" t="s">
        <v>437</v>
      </c>
      <c r="L94">
        <v>1191</v>
      </c>
      <c r="N94">
        <v>1013</v>
      </c>
      <c r="O94" t="s">
        <v>435</v>
      </c>
      <c r="P94" t="s">
        <v>435</v>
      </c>
      <c r="Q94">
        <v>1</v>
      </c>
      <c r="W94">
        <v>0</v>
      </c>
      <c r="X94">
        <v>-1417349443</v>
      </c>
      <c r="Y94">
        <v>2.2599999999999998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1</v>
      </c>
      <c r="AJ94">
        <v>1</v>
      </c>
      <c r="AK94">
        <v>1</v>
      </c>
      <c r="AL94">
        <v>1</v>
      </c>
      <c r="AN94">
        <v>0</v>
      </c>
      <c r="AO94">
        <v>1</v>
      </c>
      <c r="AP94">
        <v>0</v>
      </c>
      <c r="AQ94">
        <v>0</v>
      </c>
      <c r="AR94">
        <v>0</v>
      </c>
      <c r="AS94" t="s">
        <v>6</v>
      </c>
      <c r="AT94">
        <v>2.2599999999999998</v>
      </c>
      <c r="AU94" t="s">
        <v>6</v>
      </c>
      <c r="AV94">
        <v>2</v>
      </c>
      <c r="AW94">
        <v>2</v>
      </c>
      <c r="AX94">
        <v>34645421</v>
      </c>
      <c r="AY94">
        <v>1</v>
      </c>
      <c r="AZ94">
        <v>2048</v>
      </c>
      <c r="BA94">
        <v>94</v>
      </c>
      <c r="BB94">
        <v>2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-0.45199999999999996</v>
      </c>
      <c r="BI94">
        <v>1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Y94*Source!I68</f>
        <v>0</v>
      </c>
      <c r="CY94">
        <f>AD94</f>
        <v>0</v>
      </c>
      <c r="CZ94">
        <f>AH94</f>
        <v>0</v>
      </c>
      <c r="DA94">
        <f>AL94</f>
        <v>1</v>
      </c>
      <c r="DB94">
        <v>0</v>
      </c>
    </row>
    <row r="95" spans="1:106" x14ac:dyDescent="0.2">
      <c r="A95">
        <f>ROW(Source!A68)</f>
        <v>68</v>
      </c>
      <c r="B95">
        <v>34645223</v>
      </c>
      <c r="C95">
        <v>34645400</v>
      </c>
      <c r="D95">
        <v>31526561</v>
      </c>
      <c r="E95">
        <v>1</v>
      </c>
      <c r="F95">
        <v>1</v>
      </c>
      <c r="G95">
        <v>1</v>
      </c>
      <c r="H95">
        <v>2</v>
      </c>
      <c r="I95" t="s">
        <v>451</v>
      </c>
      <c r="J95" t="s">
        <v>452</v>
      </c>
      <c r="K95" t="s">
        <v>453</v>
      </c>
      <c r="L95">
        <v>1368</v>
      </c>
      <c r="N95">
        <v>1011</v>
      </c>
      <c r="O95" t="s">
        <v>441</v>
      </c>
      <c r="P95" t="s">
        <v>441</v>
      </c>
      <c r="Q95">
        <v>1</v>
      </c>
      <c r="W95">
        <v>0</v>
      </c>
      <c r="X95">
        <v>-742200527</v>
      </c>
      <c r="Y95">
        <v>2.2320000000000002</v>
      </c>
      <c r="AA95">
        <v>0</v>
      </c>
      <c r="AB95">
        <v>138.54</v>
      </c>
      <c r="AC95">
        <v>11.6</v>
      </c>
      <c r="AD95">
        <v>0</v>
      </c>
      <c r="AE95">
        <v>0</v>
      </c>
      <c r="AF95">
        <v>138.54</v>
      </c>
      <c r="AG95">
        <v>11.6</v>
      </c>
      <c r="AH95">
        <v>0</v>
      </c>
      <c r="AI95">
        <v>1</v>
      </c>
      <c r="AJ95">
        <v>1</v>
      </c>
      <c r="AK95">
        <v>1</v>
      </c>
      <c r="AL95">
        <v>1</v>
      </c>
      <c r="AN95">
        <v>0</v>
      </c>
      <c r="AO95">
        <v>1</v>
      </c>
      <c r="AP95">
        <v>1</v>
      </c>
      <c r="AQ95">
        <v>0</v>
      </c>
      <c r="AR95">
        <v>0</v>
      </c>
      <c r="AS95" t="s">
        <v>6</v>
      </c>
      <c r="AT95">
        <v>1.86</v>
      </c>
      <c r="AU95" t="s">
        <v>53</v>
      </c>
      <c r="AV95">
        <v>0</v>
      </c>
      <c r="AW95">
        <v>2</v>
      </c>
      <c r="AX95">
        <v>34645422</v>
      </c>
      <c r="AY95">
        <v>1</v>
      </c>
      <c r="AZ95">
        <v>0</v>
      </c>
      <c r="BA95">
        <v>95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Y95*Source!I68</f>
        <v>0</v>
      </c>
      <c r="CY95">
        <f>AB95</f>
        <v>138.54</v>
      </c>
      <c r="CZ95">
        <f>AF95</f>
        <v>138.54</v>
      </c>
      <c r="DA95">
        <f>AJ95</f>
        <v>1</v>
      </c>
      <c r="DB95">
        <v>0</v>
      </c>
    </row>
    <row r="96" spans="1:106" x14ac:dyDescent="0.2">
      <c r="A96">
        <f>ROW(Source!A68)</f>
        <v>68</v>
      </c>
      <c r="B96">
        <v>34645223</v>
      </c>
      <c r="C96">
        <v>34645400</v>
      </c>
      <c r="D96">
        <v>31528142</v>
      </c>
      <c r="E96">
        <v>1</v>
      </c>
      <c r="F96">
        <v>1</v>
      </c>
      <c r="G96">
        <v>1</v>
      </c>
      <c r="H96">
        <v>2</v>
      </c>
      <c r="I96" t="s">
        <v>442</v>
      </c>
      <c r="J96" t="s">
        <v>443</v>
      </c>
      <c r="K96" t="s">
        <v>444</v>
      </c>
      <c r="L96">
        <v>1368</v>
      </c>
      <c r="N96">
        <v>1011</v>
      </c>
      <c r="O96" t="s">
        <v>441</v>
      </c>
      <c r="P96" t="s">
        <v>441</v>
      </c>
      <c r="Q96">
        <v>1</v>
      </c>
      <c r="W96">
        <v>0</v>
      </c>
      <c r="X96">
        <v>1372534845</v>
      </c>
      <c r="Y96">
        <v>0.48</v>
      </c>
      <c r="AA96">
        <v>0</v>
      </c>
      <c r="AB96">
        <v>65.709999999999994</v>
      </c>
      <c r="AC96">
        <v>11.6</v>
      </c>
      <c r="AD96">
        <v>0</v>
      </c>
      <c r="AE96">
        <v>0</v>
      </c>
      <c r="AF96">
        <v>65.709999999999994</v>
      </c>
      <c r="AG96">
        <v>11.6</v>
      </c>
      <c r="AH96">
        <v>0</v>
      </c>
      <c r="AI96">
        <v>1</v>
      </c>
      <c r="AJ96">
        <v>1</v>
      </c>
      <c r="AK96">
        <v>1</v>
      </c>
      <c r="AL96">
        <v>1</v>
      </c>
      <c r="AN96">
        <v>0</v>
      </c>
      <c r="AO96">
        <v>1</v>
      </c>
      <c r="AP96">
        <v>1</v>
      </c>
      <c r="AQ96">
        <v>0</v>
      </c>
      <c r="AR96">
        <v>0</v>
      </c>
      <c r="AS96" t="s">
        <v>6</v>
      </c>
      <c r="AT96">
        <v>0.4</v>
      </c>
      <c r="AU96" t="s">
        <v>53</v>
      </c>
      <c r="AV96">
        <v>0</v>
      </c>
      <c r="AW96">
        <v>2</v>
      </c>
      <c r="AX96">
        <v>34645423</v>
      </c>
      <c r="AY96">
        <v>1</v>
      </c>
      <c r="AZ96">
        <v>0</v>
      </c>
      <c r="BA96">
        <v>96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Y96*Source!I68</f>
        <v>0</v>
      </c>
      <c r="CY96">
        <f>AB96</f>
        <v>65.709999999999994</v>
      </c>
      <c r="CZ96">
        <f>AF96</f>
        <v>65.709999999999994</v>
      </c>
      <c r="DA96">
        <f>AJ96</f>
        <v>1</v>
      </c>
      <c r="DB96">
        <v>0</v>
      </c>
    </row>
    <row r="97" spans="1:106" x14ac:dyDescent="0.2">
      <c r="A97">
        <f>ROW(Source!A68)</f>
        <v>68</v>
      </c>
      <c r="B97">
        <v>34645223</v>
      </c>
      <c r="C97">
        <v>34645400</v>
      </c>
      <c r="D97">
        <v>31444692</v>
      </c>
      <c r="E97">
        <v>1</v>
      </c>
      <c r="F97">
        <v>1</v>
      </c>
      <c r="G97">
        <v>1</v>
      </c>
      <c r="H97">
        <v>3</v>
      </c>
      <c r="I97" t="s">
        <v>56</v>
      </c>
      <c r="J97" t="s">
        <v>59</v>
      </c>
      <c r="K97" t="s">
        <v>57</v>
      </c>
      <c r="L97">
        <v>1346</v>
      </c>
      <c r="N97">
        <v>1009</v>
      </c>
      <c r="O97" t="s">
        <v>58</v>
      </c>
      <c r="P97" t="s">
        <v>58</v>
      </c>
      <c r="Q97">
        <v>1</v>
      </c>
      <c r="W97">
        <v>0</v>
      </c>
      <c r="X97">
        <v>1423245386</v>
      </c>
      <c r="Y97">
        <v>0</v>
      </c>
      <c r="AA97">
        <v>14.4</v>
      </c>
      <c r="AB97">
        <v>0</v>
      </c>
      <c r="AC97">
        <v>0</v>
      </c>
      <c r="AD97">
        <v>0</v>
      </c>
      <c r="AE97">
        <v>14.4</v>
      </c>
      <c r="AF97">
        <v>0</v>
      </c>
      <c r="AG97">
        <v>0</v>
      </c>
      <c r="AH97">
        <v>0</v>
      </c>
      <c r="AI97">
        <v>1</v>
      </c>
      <c r="AJ97">
        <v>1</v>
      </c>
      <c r="AK97">
        <v>1</v>
      </c>
      <c r="AL97">
        <v>1</v>
      </c>
      <c r="AN97">
        <v>0</v>
      </c>
      <c r="AO97">
        <v>0</v>
      </c>
      <c r="AP97">
        <v>0</v>
      </c>
      <c r="AQ97">
        <v>0</v>
      </c>
      <c r="AR97">
        <v>0</v>
      </c>
      <c r="AS97" t="s">
        <v>6</v>
      </c>
      <c r="AT97">
        <v>0</v>
      </c>
      <c r="AU97" t="s">
        <v>6</v>
      </c>
      <c r="AV97">
        <v>0</v>
      </c>
      <c r="AW97">
        <v>2</v>
      </c>
      <c r="AX97">
        <v>34645424</v>
      </c>
      <c r="AY97">
        <v>1</v>
      </c>
      <c r="AZ97">
        <v>6144</v>
      </c>
      <c r="BA97">
        <v>97</v>
      </c>
      <c r="BB97">
        <v>3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Y97*Source!I68</f>
        <v>0</v>
      </c>
      <c r="CY97">
        <f t="shared" ref="CY97:CY111" si="6">AA97</f>
        <v>14.4</v>
      </c>
      <c r="CZ97">
        <f t="shared" ref="CZ97:CZ111" si="7">AE97</f>
        <v>14.4</v>
      </c>
      <c r="DA97">
        <f t="shared" ref="DA97:DA111" si="8">AI97</f>
        <v>1</v>
      </c>
      <c r="DB97">
        <v>0</v>
      </c>
    </row>
    <row r="98" spans="1:106" x14ac:dyDescent="0.2">
      <c r="A98">
        <f>ROW(Source!A68)</f>
        <v>68</v>
      </c>
      <c r="B98">
        <v>34645223</v>
      </c>
      <c r="C98">
        <v>34645400</v>
      </c>
      <c r="D98">
        <v>31444700</v>
      </c>
      <c r="E98">
        <v>1</v>
      </c>
      <c r="F98">
        <v>1</v>
      </c>
      <c r="G98">
        <v>1</v>
      </c>
      <c r="H98">
        <v>3</v>
      </c>
      <c r="I98" t="s">
        <v>64</v>
      </c>
      <c r="J98" t="s">
        <v>67</v>
      </c>
      <c r="K98" t="s">
        <v>65</v>
      </c>
      <c r="L98">
        <v>1348</v>
      </c>
      <c r="N98">
        <v>1009</v>
      </c>
      <c r="O98" t="s">
        <v>66</v>
      </c>
      <c r="P98" t="s">
        <v>66</v>
      </c>
      <c r="Q98">
        <v>1000</v>
      </c>
      <c r="W98">
        <v>0</v>
      </c>
      <c r="X98">
        <v>-2077577506</v>
      </c>
      <c r="Y98">
        <v>0</v>
      </c>
      <c r="AA98">
        <v>9661.5</v>
      </c>
      <c r="AB98">
        <v>0</v>
      </c>
      <c r="AC98">
        <v>0</v>
      </c>
      <c r="AD98">
        <v>0</v>
      </c>
      <c r="AE98">
        <v>9661.5</v>
      </c>
      <c r="AF98">
        <v>0</v>
      </c>
      <c r="AG98">
        <v>0</v>
      </c>
      <c r="AH98">
        <v>0</v>
      </c>
      <c r="AI98">
        <v>1</v>
      </c>
      <c r="AJ98">
        <v>1</v>
      </c>
      <c r="AK98">
        <v>1</v>
      </c>
      <c r="AL98">
        <v>1</v>
      </c>
      <c r="AN98">
        <v>0</v>
      </c>
      <c r="AO98">
        <v>0</v>
      </c>
      <c r="AP98">
        <v>0</v>
      </c>
      <c r="AQ98">
        <v>0</v>
      </c>
      <c r="AR98">
        <v>0</v>
      </c>
      <c r="AS98" t="s">
        <v>6</v>
      </c>
      <c r="AT98">
        <v>0</v>
      </c>
      <c r="AU98" t="s">
        <v>6</v>
      </c>
      <c r="AV98">
        <v>0</v>
      </c>
      <c r="AW98">
        <v>2</v>
      </c>
      <c r="AX98">
        <v>34645425</v>
      </c>
      <c r="AY98">
        <v>1</v>
      </c>
      <c r="AZ98">
        <v>6144</v>
      </c>
      <c r="BA98">
        <v>98</v>
      </c>
      <c r="BB98">
        <v>3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Y98*Source!I68</f>
        <v>0</v>
      </c>
      <c r="CY98">
        <f t="shared" si="6"/>
        <v>9661.5</v>
      </c>
      <c r="CZ98">
        <f t="shared" si="7"/>
        <v>9661.5</v>
      </c>
      <c r="DA98">
        <f t="shared" si="8"/>
        <v>1</v>
      </c>
      <c r="DB98">
        <v>0</v>
      </c>
    </row>
    <row r="99" spans="1:106" x14ac:dyDescent="0.2">
      <c r="A99">
        <f>ROW(Source!A68)</f>
        <v>68</v>
      </c>
      <c r="B99">
        <v>34645223</v>
      </c>
      <c r="C99">
        <v>34645400</v>
      </c>
      <c r="D99">
        <v>31449050</v>
      </c>
      <c r="E99">
        <v>1</v>
      </c>
      <c r="F99">
        <v>1</v>
      </c>
      <c r="G99">
        <v>1</v>
      </c>
      <c r="H99">
        <v>3</v>
      </c>
      <c r="I99" t="s">
        <v>69</v>
      </c>
      <c r="J99" t="s">
        <v>71</v>
      </c>
      <c r="K99" t="s">
        <v>70</v>
      </c>
      <c r="L99">
        <v>1348</v>
      </c>
      <c r="N99">
        <v>1009</v>
      </c>
      <c r="O99" t="s">
        <v>66</v>
      </c>
      <c r="P99" t="s">
        <v>66</v>
      </c>
      <c r="Q99">
        <v>1000</v>
      </c>
      <c r="W99">
        <v>0</v>
      </c>
      <c r="X99">
        <v>-437906794</v>
      </c>
      <c r="Y99">
        <v>0</v>
      </c>
      <c r="AA99">
        <v>9040.01</v>
      </c>
      <c r="AB99">
        <v>0</v>
      </c>
      <c r="AC99">
        <v>0</v>
      </c>
      <c r="AD99">
        <v>0</v>
      </c>
      <c r="AE99">
        <v>9040.01</v>
      </c>
      <c r="AF99">
        <v>0</v>
      </c>
      <c r="AG99">
        <v>0</v>
      </c>
      <c r="AH99">
        <v>0</v>
      </c>
      <c r="AI99">
        <v>1</v>
      </c>
      <c r="AJ99">
        <v>1</v>
      </c>
      <c r="AK99">
        <v>1</v>
      </c>
      <c r="AL99">
        <v>1</v>
      </c>
      <c r="AN99">
        <v>1</v>
      </c>
      <c r="AO99">
        <v>0</v>
      </c>
      <c r="AP99">
        <v>0</v>
      </c>
      <c r="AQ99">
        <v>0</v>
      </c>
      <c r="AR99">
        <v>0</v>
      </c>
      <c r="AS99" t="s">
        <v>6</v>
      </c>
      <c r="AT99">
        <v>0</v>
      </c>
      <c r="AU99" t="s">
        <v>6</v>
      </c>
      <c r="AV99">
        <v>0</v>
      </c>
      <c r="AW99">
        <v>2</v>
      </c>
      <c r="AX99">
        <v>34645426</v>
      </c>
      <c r="AY99">
        <v>1</v>
      </c>
      <c r="AZ99">
        <v>0</v>
      </c>
      <c r="BA99">
        <v>99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X99">
        <f>Y99*Source!I68</f>
        <v>0</v>
      </c>
      <c r="CY99">
        <f t="shared" si="6"/>
        <v>9040.01</v>
      </c>
      <c r="CZ99">
        <f t="shared" si="7"/>
        <v>9040.01</v>
      </c>
      <c r="DA99">
        <f t="shared" si="8"/>
        <v>1</v>
      </c>
      <c r="DB99">
        <v>0</v>
      </c>
    </row>
    <row r="100" spans="1:106" x14ac:dyDescent="0.2">
      <c r="A100">
        <f>ROW(Source!A68)</f>
        <v>68</v>
      </c>
      <c r="B100">
        <v>34645223</v>
      </c>
      <c r="C100">
        <v>34645400</v>
      </c>
      <c r="D100">
        <v>31450127</v>
      </c>
      <c r="E100">
        <v>1</v>
      </c>
      <c r="F100">
        <v>1</v>
      </c>
      <c r="G100">
        <v>1</v>
      </c>
      <c r="H100">
        <v>3</v>
      </c>
      <c r="I100" t="s">
        <v>73</v>
      </c>
      <c r="J100" t="s">
        <v>75</v>
      </c>
      <c r="K100" t="s">
        <v>74</v>
      </c>
      <c r="L100">
        <v>1346</v>
      </c>
      <c r="N100">
        <v>1009</v>
      </c>
      <c r="O100" t="s">
        <v>58</v>
      </c>
      <c r="P100" t="s">
        <v>58</v>
      </c>
      <c r="Q100">
        <v>1</v>
      </c>
      <c r="W100">
        <v>0</v>
      </c>
      <c r="X100">
        <v>813963326</v>
      </c>
      <c r="Y100">
        <v>0</v>
      </c>
      <c r="AA100">
        <v>1.82</v>
      </c>
      <c r="AB100">
        <v>0</v>
      </c>
      <c r="AC100">
        <v>0</v>
      </c>
      <c r="AD100">
        <v>0</v>
      </c>
      <c r="AE100">
        <v>1.82</v>
      </c>
      <c r="AF100">
        <v>0</v>
      </c>
      <c r="AG100">
        <v>0</v>
      </c>
      <c r="AH100">
        <v>0</v>
      </c>
      <c r="AI100">
        <v>1</v>
      </c>
      <c r="AJ100">
        <v>1</v>
      </c>
      <c r="AK100">
        <v>1</v>
      </c>
      <c r="AL100">
        <v>1</v>
      </c>
      <c r="AN100">
        <v>0</v>
      </c>
      <c r="AO100">
        <v>0</v>
      </c>
      <c r="AP100">
        <v>0</v>
      </c>
      <c r="AQ100">
        <v>0</v>
      </c>
      <c r="AR100">
        <v>0</v>
      </c>
      <c r="AS100" t="s">
        <v>6</v>
      </c>
      <c r="AT100">
        <v>0</v>
      </c>
      <c r="AU100" t="s">
        <v>6</v>
      </c>
      <c r="AV100">
        <v>0</v>
      </c>
      <c r="AW100">
        <v>2</v>
      </c>
      <c r="AX100">
        <v>34645427</v>
      </c>
      <c r="AY100">
        <v>1</v>
      </c>
      <c r="AZ100">
        <v>6144</v>
      </c>
      <c r="BA100">
        <v>100</v>
      </c>
      <c r="BB100">
        <v>3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X100">
        <f>Y100*Source!I68</f>
        <v>0</v>
      </c>
      <c r="CY100">
        <f t="shared" si="6"/>
        <v>1.82</v>
      </c>
      <c r="CZ100">
        <f t="shared" si="7"/>
        <v>1.82</v>
      </c>
      <c r="DA100">
        <f t="shared" si="8"/>
        <v>1</v>
      </c>
      <c r="DB100">
        <v>0</v>
      </c>
    </row>
    <row r="101" spans="1:106" x14ac:dyDescent="0.2">
      <c r="A101">
        <f>ROW(Source!A68)</f>
        <v>68</v>
      </c>
      <c r="B101">
        <v>34645223</v>
      </c>
      <c r="C101">
        <v>34645400</v>
      </c>
      <c r="D101">
        <v>31453451</v>
      </c>
      <c r="E101">
        <v>1</v>
      </c>
      <c r="F101">
        <v>1</v>
      </c>
      <c r="G101">
        <v>1</v>
      </c>
      <c r="H101">
        <v>3</v>
      </c>
      <c r="I101" t="s">
        <v>77</v>
      </c>
      <c r="J101" t="s">
        <v>80</v>
      </c>
      <c r="K101" t="s">
        <v>137</v>
      </c>
      <c r="L101">
        <v>1354</v>
      </c>
      <c r="N101">
        <v>1010</v>
      </c>
      <c r="O101" t="s">
        <v>79</v>
      </c>
      <c r="P101" t="s">
        <v>79</v>
      </c>
      <c r="Q101">
        <v>1</v>
      </c>
      <c r="W101">
        <v>0</v>
      </c>
      <c r="X101">
        <v>139708595</v>
      </c>
      <c r="Y101">
        <v>0</v>
      </c>
      <c r="AA101">
        <v>3358.74</v>
      </c>
      <c r="AB101">
        <v>0</v>
      </c>
      <c r="AC101">
        <v>0</v>
      </c>
      <c r="AD101">
        <v>0</v>
      </c>
      <c r="AE101">
        <v>3358.74</v>
      </c>
      <c r="AF101">
        <v>0</v>
      </c>
      <c r="AG101">
        <v>0</v>
      </c>
      <c r="AH101">
        <v>0</v>
      </c>
      <c r="AI101">
        <v>1</v>
      </c>
      <c r="AJ101">
        <v>1</v>
      </c>
      <c r="AK101">
        <v>1</v>
      </c>
      <c r="AL101">
        <v>1</v>
      </c>
      <c r="AN101">
        <v>1</v>
      </c>
      <c r="AO101">
        <v>0</v>
      </c>
      <c r="AP101">
        <v>0</v>
      </c>
      <c r="AQ101">
        <v>0</v>
      </c>
      <c r="AR101">
        <v>0</v>
      </c>
      <c r="AS101" t="s">
        <v>6</v>
      </c>
      <c r="AT101">
        <v>0</v>
      </c>
      <c r="AU101" t="s">
        <v>6</v>
      </c>
      <c r="AV101">
        <v>0</v>
      </c>
      <c r="AW101">
        <v>2</v>
      </c>
      <c r="AX101">
        <v>34645428</v>
      </c>
      <c r="AY101">
        <v>1</v>
      </c>
      <c r="AZ101">
        <v>0</v>
      </c>
      <c r="BA101">
        <v>101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CX101">
        <f>Y101*Source!I68</f>
        <v>0</v>
      </c>
      <c r="CY101">
        <f t="shared" si="6"/>
        <v>3358.74</v>
      </c>
      <c r="CZ101">
        <f t="shared" si="7"/>
        <v>3358.74</v>
      </c>
      <c r="DA101">
        <f t="shared" si="8"/>
        <v>1</v>
      </c>
      <c r="DB101">
        <v>0</v>
      </c>
    </row>
    <row r="102" spans="1:106" x14ac:dyDescent="0.2">
      <c r="A102">
        <f>ROW(Source!A68)</f>
        <v>68</v>
      </c>
      <c r="B102">
        <v>34645223</v>
      </c>
      <c r="C102">
        <v>34645400</v>
      </c>
      <c r="D102">
        <v>31441448</v>
      </c>
      <c r="E102">
        <v>17</v>
      </c>
      <c r="F102">
        <v>1</v>
      </c>
      <c r="G102">
        <v>1</v>
      </c>
      <c r="H102">
        <v>3</v>
      </c>
      <c r="I102" t="s">
        <v>139</v>
      </c>
      <c r="J102" t="s">
        <v>6</v>
      </c>
      <c r="K102" t="s">
        <v>140</v>
      </c>
      <c r="L102">
        <v>1346</v>
      </c>
      <c r="N102">
        <v>1009</v>
      </c>
      <c r="O102" t="s">
        <v>58</v>
      </c>
      <c r="P102" t="s">
        <v>58</v>
      </c>
      <c r="Q102">
        <v>1</v>
      </c>
      <c r="W102">
        <v>0</v>
      </c>
      <c r="X102">
        <v>-952279783</v>
      </c>
      <c r="Y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1</v>
      </c>
      <c r="AJ102">
        <v>1</v>
      </c>
      <c r="AK102">
        <v>1</v>
      </c>
      <c r="AL102">
        <v>1</v>
      </c>
      <c r="AN102">
        <v>1</v>
      </c>
      <c r="AO102">
        <v>0</v>
      </c>
      <c r="AP102">
        <v>0</v>
      </c>
      <c r="AQ102">
        <v>0</v>
      </c>
      <c r="AR102">
        <v>0</v>
      </c>
      <c r="AS102" t="s">
        <v>6</v>
      </c>
      <c r="AT102">
        <v>0</v>
      </c>
      <c r="AU102" t="s">
        <v>6</v>
      </c>
      <c r="AV102">
        <v>0</v>
      </c>
      <c r="AW102">
        <v>2</v>
      </c>
      <c r="AX102">
        <v>34645429</v>
      </c>
      <c r="AY102">
        <v>1</v>
      </c>
      <c r="AZ102">
        <v>0</v>
      </c>
      <c r="BA102">
        <v>102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CX102">
        <f>Y102*Source!I68</f>
        <v>0</v>
      </c>
      <c r="CY102">
        <f t="shared" si="6"/>
        <v>0</v>
      </c>
      <c r="CZ102">
        <f t="shared" si="7"/>
        <v>0</v>
      </c>
      <c r="DA102">
        <f t="shared" si="8"/>
        <v>1</v>
      </c>
      <c r="DB102">
        <v>0</v>
      </c>
    </row>
    <row r="103" spans="1:106" x14ac:dyDescent="0.2">
      <c r="A103">
        <f>ROW(Source!A68)</f>
        <v>68</v>
      </c>
      <c r="B103">
        <v>34645223</v>
      </c>
      <c r="C103">
        <v>34645400</v>
      </c>
      <c r="D103">
        <v>31443366</v>
      </c>
      <c r="E103">
        <v>17</v>
      </c>
      <c r="F103">
        <v>1</v>
      </c>
      <c r="G103">
        <v>1</v>
      </c>
      <c r="H103">
        <v>3</v>
      </c>
      <c r="I103" t="s">
        <v>83</v>
      </c>
      <c r="J103" t="s">
        <v>6</v>
      </c>
      <c r="K103" t="s">
        <v>84</v>
      </c>
      <c r="L103">
        <v>1348</v>
      </c>
      <c r="N103">
        <v>1009</v>
      </c>
      <c r="O103" t="s">
        <v>66</v>
      </c>
      <c r="P103" t="s">
        <v>66</v>
      </c>
      <c r="Q103">
        <v>1000</v>
      </c>
      <c r="W103">
        <v>0</v>
      </c>
      <c r="X103">
        <v>1602794472</v>
      </c>
      <c r="Y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1</v>
      </c>
      <c r="AJ103">
        <v>1</v>
      </c>
      <c r="AK103">
        <v>1</v>
      </c>
      <c r="AL103">
        <v>1</v>
      </c>
      <c r="AN103">
        <v>1</v>
      </c>
      <c r="AO103">
        <v>0</v>
      </c>
      <c r="AP103">
        <v>0</v>
      </c>
      <c r="AQ103">
        <v>0</v>
      </c>
      <c r="AR103">
        <v>0</v>
      </c>
      <c r="AS103" t="s">
        <v>6</v>
      </c>
      <c r="AT103">
        <v>0</v>
      </c>
      <c r="AU103" t="s">
        <v>6</v>
      </c>
      <c r="AV103">
        <v>0</v>
      </c>
      <c r="AW103">
        <v>2</v>
      </c>
      <c r="AX103">
        <v>34645430</v>
      </c>
      <c r="AY103">
        <v>1</v>
      </c>
      <c r="AZ103">
        <v>0</v>
      </c>
      <c r="BA103">
        <v>103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CX103">
        <f>Y103*Source!I68</f>
        <v>0</v>
      </c>
      <c r="CY103">
        <f t="shared" si="6"/>
        <v>0</v>
      </c>
      <c r="CZ103">
        <f t="shared" si="7"/>
        <v>0</v>
      </c>
      <c r="DA103">
        <f t="shared" si="8"/>
        <v>1</v>
      </c>
      <c r="DB103">
        <v>0</v>
      </c>
    </row>
    <row r="104" spans="1:106" x14ac:dyDescent="0.2">
      <c r="A104">
        <f>ROW(Source!A68)</f>
        <v>68</v>
      </c>
      <c r="B104">
        <v>34645223</v>
      </c>
      <c r="C104">
        <v>34645400</v>
      </c>
      <c r="D104">
        <v>31440934</v>
      </c>
      <c r="E104">
        <v>17</v>
      </c>
      <c r="F104">
        <v>1</v>
      </c>
      <c r="G104">
        <v>1</v>
      </c>
      <c r="H104">
        <v>3</v>
      </c>
      <c r="I104" t="s">
        <v>88</v>
      </c>
      <c r="J104" t="s">
        <v>6</v>
      </c>
      <c r="K104" t="s">
        <v>89</v>
      </c>
      <c r="L104">
        <v>1346</v>
      </c>
      <c r="N104">
        <v>1009</v>
      </c>
      <c r="O104" t="s">
        <v>58</v>
      </c>
      <c r="P104" t="s">
        <v>58</v>
      </c>
      <c r="Q104">
        <v>1</v>
      </c>
      <c r="W104">
        <v>0</v>
      </c>
      <c r="X104">
        <v>-1111733769</v>
      </c>
      <c r="Y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1</v>
      </c>
      <c r="AJ104">
        <v>1</v>
      </c>
      <c r="AK104">
        <v>1</v>
      </c>
      <c r="AL104">
        <v>1</v>
      </c>
      <c r="AN104">
        <v>1</v>
      </c>
      <c r="AO104">
        <v>0</v>
      </c>
      <c r="AP104">
        <v>0</v>
      </c>
      <c r="AQ104">
        <v>0</v>
      </c>
      <c r="AR104">
        <v>0</v>
      </c>
      <c r="AS104" t="s">
        <v>6</v>
      </c>
      <c r="AT104">
        <v>0</v>
      </c>
      <c r="AU104" t="s">
        <v>6</v>
      </c>
      <c r="AV104">
        <v>0</v>
      </c>
      <c r="AW104">
        <v>2</v>
      </c>
      <c r="AX104">
        <v>34645431</v>
      </c>
      <c r="AY104">
        <v>1</v>
      </c>
      <c r="AZ104">
        <v>0</v>
      </c>
      <c r="BA104">
        <v>104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CX104">
        <f>Y104*Source!I68</f>
        <v>0</v>
      </c>
      <c r="CY104">
        <f t="shared" si="6"/>
        <v>0</v>
      </c>
      <c r="CZ104">
        <f t="shared" si="7"/>
        <v>0</v>
      </c>
      <c r="DA104">
        <f t="shared" si="8"/>
        <v>1</v>
      </c>
      <c r="DB104">
        <v>0</v>
      </c>
    </row>
    <row r="105" spans="1:106" x14ac:dyDescent="0.2">
      <c r="A105">
        <f>ROW(Source!A68)</f>
        <v>68</v>
      </c>
      <c r="B105">
        <v>34645223</v>
      </c>
      <c r="C105">
        <v>34645400</v>
      </c>
      <c r="D105">
        <v>31443318</v>
      </c>
      <c r="E105">
        <v>17</v>
      </c>
      <c r="F105">
        <v>1</v>
      </c>
      <c r="G105">
        <v>1</v>
      </c>
      <c r="H105">
        <v>3</v>
      </c>
      <c r="I105" t="s">
        <v>91</v>
      </c>
      <c r="J105" t="s">
        <v>6</v>
      </c>
      <c r="K105" t="s">
        <v>92</v>
      </c>
      <c r="L105">
        <v>1348</v>
      </c>
      <c r="N105">
        <v>1009</v>
      </c>
      <c r="O105" t="s">
        <v>66</v>
      </c>
      <c r="P105" t="s">
        <v>66</v>
      </c>
      <c r="Q105">
        <v>1000</v>
      </c>
      <c r="W105">
        <v>0</v>
      </c>
      <c r="X105">
        <v>1613753229</v>
      </c>
      <c r="Y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1</v>
      </c>
      <c r="AJ105">
        <v>1</v>
      </c>
      <c r="AK105">
        <v>1</v>
      </c>
      <c r="AL105">
        <v>1</v>
      </c>
      <c r="AN105">
        <v>1</v>
      </c>
      <c r="AO105">
        <v>0</v>
      </c>
      <c r="AP105">
        <v>0</v>
      </c>
      <c r="AQ105">
        <v>0</v>
      </c>
      <c r="AR105">
        <v>0</v>
      </c>
      <c r="AS105" t="s">
        <v>6</v>
      </c>
      <c r="AT105">
        <v>0</v>
      </c>
      <c r="AU105" t="s">
        <v>6</v>
      </c>
      <c r="AV105">
        <v>0</v>
      </c>
      <c r="AW105">
        <v>2</v>
      </c>
      <c r="AX105">
        <v>34645432</v>
      </c>
      <c r="AY105">
        <v>1</v>
      </c>
      <c r="AZ105">
        <v>0</v>
      </c>
      <c r="BA105">
        <v>105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CX105">
        <f>Y105*Source!I68</f>
        <v>0</v>
      </c>
      <c r="CY105">
        <f t="shared" si="6"/>
        <v>0</v>
      </c>
      <c r="CZ105">
        <f t="shared" si="7"/>
        <v>0</v>
      </c>
      <c r="DA105">
        <f t="shared" si="8"/>
        <v>1</v>
      </c>
      <c r="DB105">
        <v>0</v>
      </c>
    </row>
    <row r="106" spans="1:106" x14ac:dyDescent="0.2">
      <c r="A106">
        <f>ROW(Source!A68)</f>
        <v>68</v>
      </c>
      <c r="B106">
        <v>34645223</v>
      </c>
      <c r="C106">
        <v>34645400</v>
      </c>
      <c r="D106">
        <v>31482813</v>
      </c>
      <c r="E106">
        <v>1</v>
      </c>
      <c r="F106">
        <v>1</v>
      </c>
      <c r="G106">
        <v>1</v>
      </c>
      <c r="H106">
        <v>3</v>
      </c>
      <c r="I106" t="s">
        <v>94</v>
      </c>
      <c r="J106" t="s">
        <v>96</v>
      </c>
      <c r="K106" t="s">
        <v>95</v>
      </c>
      <c r="L106">
        <v>1348</v>
      </c>
      <c r="N106">
        <v>1009</v>
      </c>
      <c r="O106" t="s">
        <v>66</v>
      </c>
      <c r="P106" t="s">
        <v>66</v>
      </c>
      <c r="Q106">
        <v>1000</v>
      </c>
      <c r="W106">
        <v>0</v>
      </c>
      <c r="X106">
        <v>-1843346877</v>
      </c>
      <c r="Y106">
        <v>0</v>
      </c>
      <c r="AA106">
        <v>15707</v>
      </c>
      <c r="AB106">
        <v>0</v>
      </c>
      <c r="AC106">
        <v>0</v>
      </c>
      <c r="AD106">
        <v>0</v>
      </c>
      <c r="AE106">
        <v>15707</v>
      </c>
      <c r="AF106">
        <v>0</v>
      </c>
      <c r="AG106">
        <v>0</v>
      </c>
      <c r="AH106">
        <v>0</v>
      </c>
      <c r="AI106">
        <v>1</v>
      </c>
      <c r="AJ106">
        <v>1</v>
      </c>
      <c r="AK106">
        <v>1</v>
      </c>
      <c r="AL106">
        <v>1</v>
      </c>
      <c r="AN106">
        <v>0</v>
      </c>
      <c r="AO106">
        <v>0</v>
      </c>
      <c r="AP106">
        <v>0</v>
      </c>
      <c r="AQ106">
        <v>0</v>
      </c>
      <c r="AR106">
        <v>0</v>
      </c>
      <c r="AS106" t="s">
        <v>6</v>
      </c>
      <c r="AT106">
        <v>0</v>
      </c>
      <c r="AU106" t="s">
        <v>6</v>
      </c>
      <c r="AV106">
        <v>0</v>
      </c>
      <c r="AW106">
        <v>2</v>
      </c>
      <c r="AX106">
        <v>34645433</v>
      </c>
      <c r="AY106">
        <v>1</v>
      </c>
      <c r="AZ106">
        <v>6144</v>
      </c>
      <c r="BA106">
        <v>106</v>
      </c>
      <c r="BB106">
        <v>3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CX106">
        <f>Y106*Source!I68</f>
        <v>0</v>
      </c>
      <c r="CY106">
        <f t="shared" si="6"/>
        <v>15707</v>
      </c>
      <c r="CZ106">
        <f t="shared" si="7"/>
        <v>15707</v>
      </c>
      <c r="DA106">
        <f t="shared" si="8"/>
        <v>1</v>
      </c>
      <c r="DB106">
        <v>0</v>
      </c>
    </row>
    <row r="107" spans="1:106" x14ac:dyDescent="0.2">
      <c r="A107">
        <f>ROW(Source!A68)</f>
        <v>68</v>
      </c>
      <c r="B107">
        <v>34645223</v>
      </c>
      <c r="C107">
        <v>34645400</v>
      </c>
      <c r="D107">
        <v>31482963</v>
      </c>
      <c r="E107">
        <v>1</v>
      </c>
      <c r="F107">
        <v>1</v>
      </c>
      <c r="G107">
        <v>1</v>
      </c>
      <c r="H107">
        <v>3</v>
      </c>
      <c r="I107" t="s">
        <v>98</v>
      </c>
      <c r="J107" t="s">
        <v>100</v>
      </c>
      <c r="K107" t="s">
        <v>99</v>
      </c>
      <c r="L107">
        <v>1348</v>
      </c>
      <c r="N107">
        <v>1009</v>
      </c>
      <c r="O107" t="s">
        <v>66</v>
      </c>
      <c r="P107" t="s">
        <v>66</v>
      </c>
      <c r="Q107">
        <v>1000</v>
      </c>
      <c r="W107">
        <v>0</v>
      </c>
      <c r="X107">
        <v>654489916</v>
      </c>
      <c r="Y107">
        <v>0</v>
      </c>
      <c r="AA107">
        <v>9550.01</v>
      </c>
      <c r="AB107">
        <v>0</v>
      </c>
      <c r="AC107">
        <v>0</v>
      </c>
      <c r="AD107">
        <v>0</v>
      </c>
      <c r="AE107">
        <v>9550.01</v>
      </c>
      <c r="AF107">
        <v>0</v>
      </c>
      <c r="AG107">
        <v>0</v>
      </c>
      <c r="AH107">
        <v>0</v>
      </c>
      <c r="AI107">
        <v>1</v>
      </c>
      <c r="AJ107">
        <v>1</v>
      </c>
      <c r="AK107">
        <v>1</v>
      </c>
      <c r="AL107">
        <v>1</v>
      </c>
      <c r="AN107">
        <v>0</v>
      </c>
      <c r="AO107">
        <v>0</v>
      </c>
      <c r="AP107">
        <v>0</v>
      </c>
      <c r="AQ107">
        <v>0</v>
      </c>
      <c r="AR107">
        <v>0</v>
      </c>
      <c r="AS107" t="s">
        <v>6</v>
      </c>
      <c r="AT107">
        <v>0</v>
      </c>
      <c r="AU107" t="s">
        <v>6</v>
      </c>
      <c r="AV107">
        <v>0</v>
      </c>
      <c r="AW107">
        <v>2</v>
      </c>
      <c r="AX107">
        <v>34645434</v>
      </c>
      <c r="AY107">
        <v>1</v>
      </c>
      <c r="AZ107">
        <v>6144</v>
      </c>
      <c r="BA107">
        <v>107</v>
      </c>
      <c r="BB107">
        <v>3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CX107">
        <f>Y107*Source!I68</f>
        <v>0</v>
      </c>
      <c r="CY107">
        <f t="shared" si="6"/>
        <v>9550.01</v>
      </c>
      <c r="CZ107">
        <f t="shared" si="7"/>
        <v>9550.01</v>
      </c>
      <c r="DA107">
        <f t="shared" si="8"/>
        <v>1</v>
      </c>
      <c r="DB107">
        <v>0</v>
      </c>
    </row>
    <row r="108" spans="1:106" x14ac:dyDescent="0.2">
      <c r="A108">
        <f>ROW(Source!A68)</f>
        <v>68</v>
      </c>
      <c r="B108">
        <v>34645223</v>
      </c>
      <c r="C108">
        <v>34645400</v>
      </c>
      <c r="D108">
        <v>31496699</v>
      </c>
      <c r="E108">
        <v>1</v>
      </c>
      <c r="F108">
        <v>1</v>
      </c>
      <c r="G108">
        <v>1</v>
      </c>
      <c r="H108">
        <v>3</v>
      </c>
      <c r="I108" t="s">
        <v>102</v>
      </c>
      <c r="J108" t="s">
        <v>105</v>
      </c>
      <c r="K108" t="s">
        <v>78</v>
      </c>
      <c r="L108">
        <v>1354</v>
      </c>
      <c r="N108">
        <v>1010</v>
      </c>
      <c r="O108" t="s">
        <v>79</v>
      </c>
      <c r="P108" t="s">
        <v>79</v>
      </c>
      <c r="Q108">
        <v>1</v>
      </c>
      <c r="W108">
        <v>0</v>
      </c>
      <c r="X108">
        <v>1819936537</v>
      </c>
      <c r="Y108">
        <v>1</v>
      </c>
      <c r="AA108">
        <v>962.97</v>
      </c>
      <c r="AB108">
        <v>0</v>
      </c>
      <c r="AC108">
        <v>0</v>
      </c>
      <c r="AD108">
        <v>0</v>
      </c>
      <c r="AE108">
        <v>962.97</v>
      </c>
      <c r="AF108">
        <v>0</v>
      </c>
      <c r="AG108">
        <v>0</v>
      </c>
      <c r="AH108">
        <v>0</v>
      </c>
      <c r="AI108">
        <v>1</v>
      </c>
      <c r="AJ108">
        <v>1</v>
      </c>
      <c r="AK108">
        <v>1</v>
      </c>
      <c r="AL108">
        <v>1</v>
      </c>
      <c r="AN108">
        <v>0</v>
      </c>
      <c r="AO108">
        <v>0</v>
      </c>
      <c r="AP108">
        <v>0</v>
      </c>
      <c r="AQ108">
        <v>0</v>
      </c>
      <c r="AR108">
        <v>0</v>
      </c>
      <c r="AS108" t="s">
        <v>6</v>
      </c>
      <c r="AT108">
        <v>1</v>
      </c>
      <c r="AU108" t="s">
        <v>6</v>
      </c>
      <c r="AV108">
        <v>0</v>
      </c>
      <c r="AW108">
        <v>2</v>
      </c>
      <c r="AX108">
        <v>34645435</v>
      </c>
      <c r="AY108">
        <v>2</v>
      </c>
      <c r="AZ108">
        <v>22528</v>
      </c>
      <c r="BA108">
        <v>108</v>
      </c>
      <c r="BB108">
        <v>3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CX108">
        <f>Y108*Source!I68</f>
        <v>0</v>
      </c>
      <c r="CY108">
        <f t="shared" si="6"/>
        <v>962.97</v>
      </c>
      <c r="CZ108">
        <f t="shared" si="7"/>
        <v>962.97</v>
      </c>
      <c r="DA108">
        <f t="shared" si="8"/>
        <v>1</v>
      </c>
      <c r="DB108">
        <v>0</v>
      </c>
    </row>
    <row r="109" spans="1:106" x14ac:dyDescent="0.2">
      <c r="A109">
        <f>ROW(Source!A68)</f>
        <v>68</v>
      </c>
      <c r="B109">
        <v>34645223</v>
      </c>
      <c r="C109">
        <v>34645400</v>
      </c>
      <c r="D109">
        <v>31443118</v>
      </c>
      <c r="E109">
        <v>17</v>
      </c>
      <c r="F109">
        <v>1</v>
      </c>
      <c r="G109">
        <v>1</v>
      </c>
      <c r="H109">
        <v>3</v>
      </c>
      <c r="I109" t="s">
        <v>110</v>
      </c>
      <c r="J109" t="s">
        <v>6</v>
      </c>
      <c r="K109" t="s">
        <v>124</v>
      </c>
      <c r="L109">
        <v>1354</v>
      </c>
      <c r="N109">
        <v>1010</v>
      </c>
      <c r="O109" t="s">
        <v>79</v>
      </c>
      <c r="P109" t="s">
        <v>79</v>
      </c>
      <c r="Q109">
        <v>1</v>
      </c>
      <c r="W109">
        <v>0</v>
      </c>
      <c r="X109">
        <v>977031096</v>
      </c>
      <c r="Y109">
        <v>1</v>
      </c>
      <c r="AA109">
        <v>731.87</v>
      </c>
      <c r="AB109">
        <v>0</v>
      </c>
      <c r="AC109">
        <v>0</v>
      </c>
      <c r="AD109">
        <v>0</v>
      </c>
      <c r="AE109">
        <v>731.87</v>
      </c>
      <c r="AF109">
        <v>0</v>
      </c>
      <c r="AG109">
        <v>0</v>
      </c>
      <c r="AH109">
        <v>0</v>
      </c>
      <c r="AI109">
        <v>1</v>
      </c>
      <c r="AJ109">
        <v>1</v>
      </c>
      <c r="AK109">
        <v>1</v>
      </c>
      <c r="AL109">
        <v>1</v>
      </c>
      <c r="AN109">
        <v>1</v>
      </c>
      <c r="AO109">
        <v>0</v>
      </c>
      <c r="AP109">
        <v>0</v>
      </c>
      <c r="AQ109">
        <v>0</v>
      </c>
      <c r="AR109">
        <v>0</v>
      </c>
      <c r="AS109" t="s">
        <v>6</v>
      </c>
      <c r="AT109">
        <v>1</v>
      </c>
      <c r="AU109" t="s">
        <v>6</v>
      </c>
      <c r="AV109">
        <v>0</v>
      </c>
      <c r="AW109">
        <v>2</v>
      </c>
      <c r="AX109">
        <v>34645436</v>
      </c>
      <c r="AY109">
        <v>2</v>
      </c>
      <c r="AZ109">
        <v>22528</v>
      </c>
      <c r="BA109">
        <v>109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CX109">
        <f>Y109*Source!I68</f>
        <v>0</v>
      </c>
      <c r="CY109">
        <f t="shared" si="6"/>
        <v>731.87</v>
      </c>
      <c r="CZ109">
        <f t="shared" si="7"/>
        <v>731.87</v>
      </c>
      <c r="DA109">
        <f t="shared" si="8"/>
        <v>1</v>
      </c>
      <c r="DB109">
        <v>0</v>
      </c>
    </row>
    <row r="110" spans="1:106" x14ac:dyDescent="0.2">
      <c r="A110">
        <f>ROW(Source!A68)</f>
        <v>68</v>
      </c>
      <c r="B110">
        <v>34645223</v>
      </c>
      <c r="C110">
        <v>34645400</v>
      </c>
      <c r="D110">
        <v>31443369</v>
      </c>
      <c r="E110">
        <v>17</v>
      </c>
      <c r="F110">
        <v>1</v>
      </c>
      <c r="G110">
        <v>1</v>
      </c>
      <c r="H110">
        <v>3</v>
      </c>
      <c r="I110" t="s">
        <v>113</v>
      </c>
      <c r="J110" t="s">
        <v>6</v>
      </c>
      <c r="K110" t="s">
        <v>127</v>
      </c>
      <c r="L110">
        <v>1354</v>
      </c>
      <c r="N110">
        <v>1010</v>
      </c>
      <c r="O110" t="s">
        <v>79</v>
      </c>
      <c r="P110" t="s">
        <v>79</v>
      </c>
      <c r="Q110">
        <v>1</v>
      </c>
      <c r="W110">
        <v>0</v>
      </c>
      <c r="X110">
        <v>2120574907</v>
      </c>
      <c r="Y110">
        <v>1</v>
      </c>
      <c r="AA110">
        <v>150.66</v>
      </c>
      <c r="AB110">
        <v>0</v>
      </c>
      <c r="AC110">
        <v>0</v>
      </c>
      <c r="AD110">
        <v>0</v>
      </c>
      <c r="AE110">
        <v>150.66</v>
      </c>
      <c r="AF110">
        <v>0</v>
      </c>
      <c r="AG110">
        <v>0</v>
      </c>
      <c r="AH110">
        <v>0</v>
      </c>
      <c r="AI110">
        <v>1</v>
      </c>
      <c r="AJ110">
        <v>1</v>
      </c>
      <c r="AK110">
        <v>1</v>
      </c>
      <c r="AL110">
        <v>1</v>
      </c>
      <c r="AN110">
        <v>1</v>
      </c>
      <c r="AO110">
        <v>0</v>
      </c>
      <c r="AP110">
        <v>0</v>
      </c>
      <c r="AQ110">
        <v>0</v>
      </c>
      <c r="AR110">
        <v>0</v>
      </c>
      <c r="AS110" t="s">
        <v>6</v>
      </c>
      <c r="AT110">
        <v>1</v>
      </c>
      <c r="AU110" t="s">
        <v>6</v>
      </c>
      <c r="AV110">
        <v>0</v>
      </c>
      <c r="AW110">
        <v>2</v>
      </c>
      <c r="AX110">
        <v>34645437</v>
      </c>
      <c r="AY110">
        <v>2</v>
      </c>
      <c r="AZ110">
        <v>22528</v>
      </c>
      <c r="BA110">
        <v>110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CX110">
        <f>Y110*Source!I68</f>
        <v>0</v>
      </c>
      <c r="CY110">
        <f t="shared" si="6"/>
        <v>150.66</v>
      </c>
      <c r="CZ110">
        <f t="shared" si="7"/>
        <v>150.66</v>
      </c>
      <c r="DA110">
        <f t="shared" si="8"/>
        <v>1</v>
      </c>
      <c r="DB110">
        <v>0</v>
      </c>
    </row>
    <row r="111" spans="1:106" x14ac:dyDescent="0.2">
      <c r="A111">
        <f>ROW(Source!A68)</f>
        <v>68</v>
      </c>
      <c r="B111">
        <v>34645223</v>
      </c>
      <c r="C111">
        <v>34645400</v>
      </c>
      <c r="D111">
        <v>31443336</v>
      </c>
      <c r="E111">
        <v>17</v>
      </c>
      <c r="F111">
        <v>1</v>
      </c>
      <c r="G111">
        <v>1</v>
      </c>
      <c r="H111">
        <v>3</v>
      </c>
      <c r="I111" t="s">
        <v>116</v>
      </c>
      <c r="J111" t="s">
        <v>6</v>
      </c>
      <c r="K111" t="s">
        <v>130</v>
      </c>
      <c r="L111">
        <v>1354</v>
      </c>
      <c r="N111">
        <v>1010</v>
      </c>
      <c r="O111" t="s">
        <v>79</v>
      </c>
      <c r="P111" t="s">
        <v>79</v>
      </c>
      <c r="Q111">
        <v>1</v>
      </c>
      <c r="W111">
        <v>0</v>
      </c>
      <c r="X111">
        <v>-1437464805</v>
      </c>
      <c r="Y111">
        <v>10.5</v>
      </c>
      <c r="AA111">
        <v>9.77</v>
      </c>
      <c r="AB111">
        <v>0</v>
      </c>
      <c r="AC111">
        <v>0</v>
      </c>
      <c r="AD111">
        <v>0</v>
      </c>
      <c r="AE111">
        <v>9.77</v>
      </c>
      <c r="AF111">
        <v>0</v>
      </c>
      <c r="AG111">
        <v>0</v>
      </c>
      <c r="AH111">
        <v>0</v>
      </c>
      <c r="AI111">
        <v>1</v>
      </c>
      <c r="AJ111">
        <v>1</v>
      </c>
      <c r="AK111">
        <v>1</v>
      </c>
      <c r="AL111">
        <v>1</v>
      </c>
      <c r="AN111">
        <v>0</v>
      </c>
      <c r="AO111">
        <v>0</v>
      </c>
      <c r="AP111">
        <v>0</v>
      </c>
      <c r="AQ111">
        <v>0</v>
      </c>
      <c r="AR111">
        <v>0</v>
      </c>
      <c r="AS111" t="s">
        <v>6</v>
      </c>
      <c r="AT111">
        <v>10.5</v>
      </c>
      <c r="AU111" t="s">
        <v>6</v>
      </c>
      <c r="AV111">
        <v>0</v>
      </c>
      <c r="AW111">
        <v>2</v>
      </c>
      <c r="AX111">
        <v>34645438</v>
      </c>
      <c r="AY111">
        <v>2</v>
      </c>
      <c r="AZ111">
        <v>22528</v>
      </c>
      <c r="BA111">
        <v>111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CX111">
        <f>Y111*Source!I68</f>
        <v>0</v>
      </c>
      <c r="CY111">
        <f t="shared" si="6"/>
        <v>9.77</v>
      </c>
      <c r="CZ111">
        <f t="shared" si="7"/>
        <v>9.77</v>
      </c>
      <c r="DA111">
        <f t="shared" si="8"/>
        <v>1</v>
      </c>
      <c r="DB111">
        <v>0</v>
      </c>
    </row>
    <row r="112" spans="1:106" x14ac:dyDescent="0.2">
      <c r="A112">
        <f>ROW(Source!A69)</f>
        <v>69</v>
      </c>
      <c r="B112">
        <v>34645224</v>
      </c>
      <c r="C112">
        <v>34645400</v>
      </c>
      <c r="D112">
        <v>31709594</v>
      </c>
      <c r="E112">
        <v>1</v>
      </c>
      <c r="F112">
        <v>1</v>
      </c>
      <c r="G112">
        <v>1</v>
      </c>
      <c r="H112">
        <v>1</v>
      </c>
      <c r="I112" t="s">
        <v>463</v>
      </c>
      <c r="J112" t="s">
        <v>6</v>
      </c>
      <c r="K112" t="s">
        <v>464</v>
      </c>
      <c r="L112">
        <v>1191</v>
      </c>
      <c r="N112">
        <v>1013</v>
      </c>
      <c r="O112" t="s">
        <v>435</v>
      </c>
      <c r="P112" t="s">
        <v>435</v>
      </c>
      <c r="Q112">
        <v>1</v>
      </c>
      <c r="W112">
        <v>0</v>
      </c>
      <c r="X112">
        <v>-719309759</v>
      </c>
      <c r="Y112">
        <v>9.48</v>
      </c>
      <c r="AA112">
        <v>0</v>
      </c>
      <c r="AB112">
        <v>0</v>
      </c>
      <c r="AC112">
        <v>0</v>
      </c>
      <c r="AD112">
        <v>162.13999999999999</v>
      </c>
      <c r="AE112">
        <v>0</v>
      </c>
      <c r="AF112">
        <v>0</v>
      </c>
      <c r="AG112">
        <v>0</v>
      </c>
      <c r="AH112">
        <v>8.86</v>
      </c>
      <c r="AI112">
        <v>1</v>
      </c>
      <c r="AJ112">
        <v>1</v>
      </c>
      <c r="AK112">
        <v>1</v>
      </c>
      <c r="AL112">
        <v>18.3</v>
      </c>
      <c r="AN112">
        <v>0</v>
      </c>
      <c r="AO112">
        <v>1</v>
      </c>
      <c r="AP112">
        <v>1</v>
      </c>
      <c r="AQ112">
        <v>0</v>
      </c>
      <c r="AR112">
        <v>0</v>
      </c>
      <c r="AS112" t="s">
        <v>6</v>
      </c>
      <c r="AT112">
        <v>7.9</v>
      </c>
      <c r="AU112" t="s">
        <v>53</v>
      </c>
      <c r="AV112">
        <v>1</v>
      </c>
      <c r="AW112">
        <v>2</v>
      </c>
      <c r="AX112">
        <v>34645420</v>
      </c>
      <c r="AY112">
        <v>1</v>
      </c>
      <c r="AZ112">
        <v>0</v>
      </c>
      <c r="BA112">
        <v>112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CX112">
        <f>Y112*Source!I69</f>
        <v>0</v>
      </c>
      <c r="CY112">
        <f>AD112</f>
        <v>162.13999999999999</v>
      </c>
      <c r="CZ112">
        <f>AH112</f>
        <v>8.86</v>
      </c>
      <c r="DA112">
        <f>AL112</f>
        <v>18.3</v>
      </c>
      <c r="DB112">
        <v>0</v>
      </c>
    </row>
    <row r="113" spans="1:106" x14ac:dyDescent="0.2">
      <c r="A113">
        <f>ROW(Source!A69)</f>
        <v>69</v>
      </c>
      <c r="B113">
        <v>34645224</v>
      </c>
      <c r="C113">
        <v>34645400</v>
      </c>
      <c r="D113">
        <v>31709492</v>
      </c>
      <c r="E113">
        <v>1</v>
      </c>
      <c r="F113">
        <v>1</v>
      </c>
      <c r="G113">
        <v>1</v>
      </c>
      <c r="H113">
        <v>1</v>
      </c>
      <c r="I113" t="s">
        <v>436</v>
      </c>
      <c r="J113" t="s">
        <v>6</v>
      </c>
      <c r="K113" t="s">
        <v>437</v>
      </c>
      <c r="L113">
        <v>1191</v>
      </c>
      <c r="N113">
        <v>1013</v>
      </c>
      <c r="O113" t="s">
        <v>435</v>
      </c>
      <c r="P113" t="s">
        <v>435</v>
      </c>
      <c r="Q113">
        <v>1</v>
      </c>
      <c r="W113">
        <v>0</v>
      </c>
      <c r="X113">
        <v>-1417349443</v>
      </c>
      <c r="Y113">
        <v>2.2599999999999998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1</v>
      </c>
      <c r="AJ113">
        <v>1</v>
      </c>
      <c r="AK113">
        <v>18.3</v>
      </c>
      <c r="AL113">
        <v>1</v>
      </c>
      <c r="AN113">
        <v>0</v>
      </c>
      <c r="AO113">
        <v>1</v>
      </c>
      <c r="AP113">
        <v>0</v>
      </c>
      <c r="AQ113">
        <v>0</v>
      </c>
      <c r="AR113">
        <v>0</v>
      </c>
      <c r="AS113" t="s">
        <v>6</v>
      </c>
      <c r="AT113">
        <v>2.2599999999999998</v>
      </c>
      <c r="AU113" t="s">
        <v>6</v>
      </c>
      <c r="AV113">
        <v>2</v>
      </c>
      <c r="AW113">
        <v>2</v>
      </c>
      <c r="AX113">
        <v>34645421</v>
      </c>
      <c r="AY113">
        <v>1</v>
      </c>
      <c r="AZ113">
        <v>2048</v>
      </c>
      <c r="BA113">
        <v>113</v>
      </c>
      <c r="BB113">
        <v>2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-0.45199999999999996</v>
      </c>
      <c r="BI113">
        <v>1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CX113">
        <f>Y113*Source!I69</f>
        <v>0</v>
      </c>
      <c r="CY113">
        <f>AD113</f>
        <v>0</v>
      </c>
      <c r="CZ113">
        <f>AH113</f>
        <v>0</v>
      </c>
      <c r="DA113">
        <f>AL113</f>
        <v>1</v>
      </c>
      <c r="DB113">
        <v>0</v>
      </c>
    </row>
    <row r="114" spans="1:106" x14ac:dyDescent="0.2">
      <c r="A114">
        <f>ROW(Source!A69)</f>
        <v>69</v>
      </c>
      <c r="B114">
        <v>34645224</v>
      </c>
      <c r="C114">
        <v>34645400</v>
      </c>
      <c r="D114">
        <v>31526561</v>
      </c>
      <c r="E114">
        <v>1</v>
      </c>
      <c r="F114">
        <v>1</v>
      </c>
      <c r="G114">
        <v>1</v>
      </c>
      <c r="H114">
        <v>2</v>
      </c>
      <c r="I114" t="s">
        <v>451</v>
      </c>
      <c r="J114" t="s">
        <v>452</v>
      </c>
      <c r="K114" t="s">
        <v>453</v>
      </c>
      <c r="L114">
        <v>1368</v>
      </c>
      <c r="N114">
        <v>1011</v>
      </c>
      <c r="O114" t="s">
        <v>441</v>
      </c>
      <c r="P114" t="s">
        <v>441</v>
      </c>
      <c r="Q114">
        <v>1</v>
      </c>
      <c r="W114">
        <v>0</v>
      </c>
      <c r="X114">
        <v>-742200527</v>
      </c>
      <c r="Y114">
        <v>2.2320000000000002</v>
      </c>
      <c r="AA114">
        <v>0</v>
      </c>
      <c r="AB114">
        <v>1731.75</v>
      </c>
      <c r="AC114">
        <v>212.28</v>
      </c>
      <c r="AD114">
        <v>0</v>
      </c>
      <c r="AE114">
        <v>0</v>
      </c>
      <c r="AF114">
        <v>138.54</v>
      </c>
      <c r="AG114">
        <v>11.6</v>
      </c>
      <c r="AH114">
        <v>0</v>
      </c>
      <c r="AI114">
        <v>1</v>
      </c>
      <c r="AJ114">
        <v>12.5</v>
      </c>
      <c r="AK114">
        <v>18.3</v>
      </c>
      <c r="AL114">
        <v>1</v>
      </c>
      <c r="AN114">
        <v>0</v>
      </c>
      <c r="AO114">
        <v>1</v>
      </c>
      <c r="AP114">
        <v>1</v>
      </c>
      <c r="AQ114">
        <v>0</v>
      </c>
      <c r="AR114">
        <v>0</v>
      </c>
      <c r="AS114" t="s">
        <v>6</v>
      </c>
      <c r="AT114">
        <v>1.86</v>
      </c>
      <c r="AU114" t="s">
        <v>53</v>
      </c>
      <c r="AV114">
        <v>0</v>
      </c>
      <c r="AW114">
        <v>2</v>
      </c>
      <c r="AX114">
        <v>34645422</v>
      </c>
      <c r="AY114">
        <v>1</v>
      </c>
      <c r="AZ114">
        <v>0</v>
      </c>
      <c r="BA114">
        <v>114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CX114">
        <f>Y114*Source!I69</f>
        <v>0</v>
      </c>
      <c r="CY114">
        <f>AB114</f>
        <v>1731.75</v>
      </c>
      <c r="CZ114">
        <f>AF114</f>
        <v>138.54</v>
      </c>
      <c r="DA114">
        <f>AJ114</f>
        <v>12.5</v>
      </c>
      <c r="DB114">
        <v>0</v>
      </c>
    </row>
    <row r="115" spans="1:106" x14ac:dyDescent="0.2">
      <c r="A115">
        <f>ROW(Source!A69)</f>
        <v>69</v>
      </c>
      <c r="B115">
        <v>34645224</v>
      </c>
      <c r="C115">
        <v>34645400</v>
      </c>
      <c r="D115">
        <v>31528142</v>
      </c>
      <c r="E115">
        <v>1</v>
      </c>
      <c r="F115">
        <v>1</v>
      </c>
      <c r="G115">
        <v>1</v>
      </c>
      <c r="H115">
        <v>2</v>
      </c>
      <c r="I115" t="s">
        <v>442</v>
      </c>
      <c r="J115" t="s">
        <v>443</v>
      </c>
      <c r="K115" t="s">
        <v>444</v>
      </c>
      <c r="L115">
        <v>1368</v>
      </c>
      <c r="N115">
        <v>1011</v>
      </c>
      <c r="O115" t="s">
        <v>441</v>
      </c>
      <c r="P115" t="s">
        <v>441</v>
      </c>
      <c r="Q115">
        <v>1</v>
      </c>
      <c r="W115">
        <v>0</v>
      </c>
      <c r="X115">
        <v>1372534845</v>
      </c>
      <c r="Y115">
        <v>0.48</v>
      </c>
      <c r="AA115">
        <v>0</v>
      </c>
      <c r="AB115">
        <v>821.38</v>
      </c>
      <c r="AC115">
        <v>212.28</v>
      </c>
      <c r="AD115">
        <v>0</v>
      </c>
      <c r="AE115">
        <v>0</v>
      </c>
      <c r="AF115">
        <v>65.709999999999994</v>
      </c>
      <c r="AG115">
        <v>11.6</v>
      </c>
      <c r="AH115">
        <v>0</v>
      </c>
      <c r="AI115">
        <v>1</v>
      </c>
      <c r="AJ115">
        <v>12.5</v>
      </c>
      <c r="AK115">
        <v>18.3</v>
      </c>
      <c r="AL115">
        <v>1</v>
      </c>
      <c r="AN115">
        <v>0</v>
      </c>
      <c r="AO115">
        <v>1</v>
      </c>
      <c r="AP115">
        <v>1</v>
      </c>
      <c r="AQ115">
        <v>0</v>
      </c>
      <c r="AR115">
        <v>0</v>
      </c>
      <c r="AS115" t="s">
        <v>6</v>
      </c>
      <c r="AT115">
        <v>0.4</v>
      </c>
      <c r="AU115" t="s">
        <v>53</v>
      </c>
      <c r="AV115">
        <v>0</v>
      </c>
      <c r="AW115">
        <v>2</v>
      </c>
      <c r="AX115">
        <v>34645423</v>
      </c>
      <c r="AY115">
        <v>1</v>
      </c>
      <c r="AZ115">
        <v>0</v>
      </c>
      <c r="BA115">
        <v>115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CX115">
        <f>Y115*Source!I69</f>
        <v>0</v>
      </c>
      <c r="CY115">
        <f>AB115</f>
        <v>821.38</v>
      </c>
      <c r="CZ115">
        <f>AF115</f>
        <v>65.709999999999994</v>
      </c>
      <c r="DA115">
        <f>AJ115</f>
        <v>12.5</v>
      </c>
      <c r="DB115">
        <v>0</v>
      </c>
    </row>
    <row r="116" spans="1:106" x14ac:dyDescent="0.2">
      <c r="A116">
        <f>ROW(Source!A69)</f>
        <v>69</v>
      </c>
      <c r="B116">
        <v>34645224</v>
      </c>
      <c r="C116">
        <v>34645400</v>
      </c>
      <c r="D116">
        <v>31444692</v>
      </c>
      <c r="E116">
        <v>1</v>
      </c>
      <c r="F116">
        <v>1</v>
      </c>
      <c r="G116">
        <v>1</v>
      </c>
      <c r="H116">
        <v>3</v>
      </c>
      <c r="I116" t="s">
        <v>56</v>
      </c>
      <c r="J116" t="s">
        <v>59</v>
      </c>
      <c r="K116" t="s">
        <v>57</v>
      </c>
      <c r="L116">
        <v>1346</v>
      </c>
      <c r="N116">
        <v>1009</v>
      </c>
      <c r="O116" t="s">
        <v>58</v>
      </c>
      <c r="P116" t="s">
        <v>58</v>
      </c>
      <c r="Q116">
        <v>1</v>
      </c>
      <c r="W116">
        <v>0</v>
      </c>
      <c r="X116">
        <v>1423245386</v>
      </c>
      <c r="Y116">
        <v>0</v>
      </c>
      <c r="AA116">
        <v>108</v>
      </c>
      <c r="AB116">
        <v>0</v>
      </c>
      <c r="AC116">
        <v>0</v>
      </c>
      <c r="AD116">
        <v>0</v>
      </c>
      <c r="AE116">
        <v>14.4</v>
      </c>
      <c r="AF116">
        <v>0</v>
      </c>
      <c r="AG116">
        <v>0</v>
      </c>
      <c r="AH116">
        <v>0</v>
      </c>
      <c r="AI116">
        <v>7.5</v>
      </c>
      <c r="AJ116">
        <v>1</v>
      </c>
      <c r="AK116">
        <v>1</v>
      </c>
      <c r="AL116">
        <v>1</v>
      </c>
      <c r="AN116">
        <v>0</v>
      </c>
      <c r="AO116">
        <v>0</v>
      </c>
      <c r="AP116">
        <v>0</v>
      </c>
      <c r="AQ116">
        <v>0</v>
      </c>
      <c r="AR116">
        <v>0</v>
      </c>
      <c r="AS116" t="s">
        <v>6</v>
      </c>
      <c r="AT116">
        <v>0</v>
      </c>
      <c r="AU116" t="s">
        <v>6</v>
      </c>
      <c r="AV116">
        <v>0</v>
      </c>
      <c r="AW116">
        <v>2</v>
      </c>
      <c r="AX116">
        <v>34645424</v>
      </c>
      <c r="AY116">
        <v>1</v>
      </c>
      <c r="AZ116">
        <v>6144</v>
      </c>
      <c r="BA116">
        <v>116</v>
      </c>
      <c r="BB116">
        <v>3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CX116">
        <f>Y116*Source!I69</f>
        <v>0</v>
      </c>
      <c r="CY116">
        <f t="shared" ref="CY116:CY130" si="9">AA116</f>
        <v>108</v>
      </c>
      <c r="CZ116">
        <f t="shared" ref="CZ116:CZ130" si="10">AE116</f>
        <v>14.4</v>
      </c>
      <c r="DA116">
        <f t="shared" ref="DA116:DA130" si="11">AI116</f>
        <v>7.5</v>
      </c>
      <c r="DB116">
        <v>0</v>
      </c>
    </row>
    <row r="117" spans="1:106" x14ac:dyDescent="0.2">
      <c r="A117">
        <f>ROW(Source!A69)</f>
        <v>69</v>
      </c>
      <c r="B117">
        <v>34645224</v>
      </c>
      <c r="C117">
        <v>34645400</v>
      </c>
      <c r="D117">
        <v>31444700</v>
      </c>
      <c r="E117">
        <v>1</v>
      </c>
      <c r="F117">
        <v>1</v>
      </c>
      <c r="G117">
        <v>1</v>
      </c>
      <c r="H117">
        <v>3</v>
      </c>
      <c r="I117" t="s">
        <v>64</v>
      </c>
      <c r="J117" t="s">
        <v>67</v>
      </c>
      <c r="K117" t="s">
        <v>65</v>
      </c>
      <c r="L117">
        <v>1348</v>
      </c>
      <c r="N117">
        <v>1009</v>
      </c>
      <c r="O117" t="s">
        <v>66</v>
      </c>
      <c r="P117" t="s">
        <v>66</v>
      </c>
      <c r="Q117">
        <v>1000</v>
      </c>
      <c r="W117">
        <v>0</v>
      </c>
      <c r="X117">
        <v>-2077577506</v>
      </c>
      <c r="Y117">
        <v>0</v>
      </c>
      <c r="AA117">
        <v>72461.25</v>
      </c>
      <c r="AB117">
        <v>0</v>
      </c>
      <c r="AC117">
        <v>0</v>
      </c>
      <c r="AD117">
        <v>0</v>
      </c>
      <c r="AE117">
        <v>9661.5</v>
      </c>
      <c r="AF117">
        <v>0</v>
      </c>
      <c r="AG117">
        <v>0</v>
      </c>
      <c r="AH117">
        <v>0</v>
      </c>
      <c r="AI117">
        <v>7.5</v>
      </c>
      <c r="AJ117">
        <v>1</v>
      </c>
      <c r="AK117">
        <v>1</v>
      </c>
      <c r="AL117">
        <v>1</v>
      </c>
      <c r="AN117">
        <v>0</v>
      </c>
      <c r="AO117">
        <v>0</v>
      </c>
      <c r="AP117">
        <v>0</v>
      </c>
      <c r="AQ117">
        <v>0</v>
      </c>
      <c r="AR117">
        <v>0</v>
      </c>
      <c r="AS117" t="s">
        <v>6</v>
      </c>
      <c r="AT117">
        <v>0</v>
      </c>
      <c r="AU117" t="s">
        <v>6</v>
      </c>
      <c r="AV117">
        <v>0</v>
      </c>
      <c r="AW117">
        <v>2</v>
      </c>
      <c r="AX117">
        <v>34645425</v>
      </c>
      <c r="AY117">
        <v>1</v>
      </c>
      <c r="AZ117">
        <v>6144</v>
      </c>
      <c r="BA117">
        <v>117</v>
      </c>
      <c r="BB117">
        <v>3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CX117">
        <f>Y117*Source!I69</f>
        <v>0</v>
      </c>
      <c r="CY117">
        <f t="shared" si="9"/>
        <v>72461.25</v>
      </c>
      <c r="CZ117">
        <f t="shared" si="10"/>
        <v>9661.5</v>
      </c>
      <c r="DA117">
        <f t="shared" si="11"/>
        <v>7.5</v>
      </c>
      <c r="DB117">
        <v>0</v>
      </c>
    </row>
    <row r="118" spans="1:106" x14ac:dyDescent="0.2">
      <c r="A118">
        <f>ROW(Source!A69)</f>
        <v>69</v>
      </c>
      <c r="B118">
        <v>34645224</v>
      </c>
      <c r="C118">
        <v>34645400</v>
      </c>
      <c r="D118">
        <v>31449050</v>
      </c>
      <c r="E118">
        <v>1</v>
      </c>
      <c r="F118">
        <v>1</v>
      </c>
      <c r="G118">
        <v>1</v>
      </c>
      <c r="H118">
        <v>3</v>
      </c>
      <c r="I118" t="s">
        <v>69</v>
      </c>
      <c r="J118" t="s">
        <v>71</v>
      </c>
      <c r="K118" t="s">
        <v>70</v>
      </c>
      <c r="L118">
        <v>1348</v>
      </c>
      <c r="N118">
        <v>1009</v>
      </c>
      <c r="O118" t="s">
        <v>66</v>
      </c>
      <c r="P118" t="s">
        <v>66</v>
      </c>
      <c r="Q118">
        <v>1000</v>
      </c>
      <c r="W118">
        <v>0</v>
      </c>
      <c r="X118">
        <v>-437906794</v>
      </c>
      <c r="Y118">
        <v>0</v>
      </c>
      <c r="AA118">
        <v>67800.08</v>
      </c>
      <c r="AB118">
        <v>0</v>
      </c>
      <c r="AC118">
        <v>0</v>
      </c>
      <c r="AD118">
        <v>0</v>
      </c>
      <c r="AE118">
        <v>9040.01</v>
      </c>
      <c r="AF118">
        <v>0</v>
      </c>
      <c r="AG118">
        <v>0</v>
      </c>
      <c r="AH118">
        <v>0</v>
      </c>
      <c r="AI118">
        <v>7.5</v>
      </c>
      <c r="AJ118">
        <v>1</v>
      </c>
      <c r="AK118">
        <v>1</v>
      </c>
      <c r="AL118">
        <v>1</v>
      </c>
      <c r="AN118">
        <v>1</v>
      </c>
      <c r="AO118">
        <v>0</v>
      </c>
      <c r="AP118">
        <v>0</v>
      </c>
      <c r="AQ118">
        <v>0</v>
      </c>
      <c r="AR118">
        <v>0</v>
      </c>
      <c r="AS118" t="s">
        <v>6</v>
      </c>
      <c r="AT118">
        <v>0</v>
      </c>
      <c r="AU118" t="s">
        <v>6</v>
      </c>
      <c r="AV118">
        <v>0</v>
      </c>
      <c r="AW118">
        <v>2</v>
      </c>
      <c r="AX118">
        <v>34645426</v>
      </c>
      <c r="AY118">
        <v>1</v>
      </c>
      <c r="AZ118">
        <v>0</v>
      </c>
      <c r="BA118">
        <v>118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CX118">
        <f>Y118*Source!I69</f>
        <v>0</v>
      </c>
      <c r="CY118">
        <f t="shared" si="9"/>
        <v>67800.08</v>
      </c>
      <c r="CZ118">
        <f t="shared" si="10"/>
        <v>9040.01</v>
      </c>
      <c r="DA118">
        <f t="shared" si="11"/>
        <v>7.5</v>
      </c>
      <c r="DB118">
        <v>0</v>
      </c>
    </row>
    <row r="119" spans="1:106" x14ac:dyDescent="0.2">
      <c r="A119">
        <f>ROW(Source!A69)</f>
        <v>69</v>
      </c>
      <c r="B119">
        <v>34645224</v>
      </c>
      <c r="C119">
        <v>34645400</v>
      </c>
      <c r="D119">
        <v>31450127</v>
      </c>
      <c r="E119">
        <v>1</v>
      </c>
      <c r="F119">
        <v>1</v>
      </c>
      <c r="G119">
        <v>1</v>
      </c>
      <c r="H119">
        <v>3</v>
      </c>
      <c r="I119" t="s">
        <v>73</v>
      </c>
      <c r="J119" t="s">
        <v>75</v>
      </c>
      <c r="K119" t="s">
        <v>74</v>
      </c>
      <c r="L119">
        <v>1346</v>
      </c>
      <c r="N119">
        <v>1009</v>
      </c>
      <c r="O119" t="s">
        <v>58</v>
      </c>
      <c r="P119" t="s">
        <v>58</v>
      </c>
      <c r="Q119">
        <v>1</v>
      </c>
      <c r="W119">
        <v>0</v>
      </c>
      <c r="X119">
        <v>813963326</v>
      </c>
      <c r="Y119">
        <v>0</v>
      </c>
      <c r="AA119">
        <v>13.65</v>
      </c>
      <c r="AB119">
        <v>0</v>
      </c>
      <c r="AC119">
        <v>0</v>
      </c>
      <c r="AD119">
        <v>0</v>
      </c>
      <c r="AE119">
        <v>1.82</v>
      </c>
      <c r="AF119">
        <v>0</v>
      </c>
      <c r="AG119">
        <v>0</v>
      </c>
      <c r="AH119">
        <v>0</v>
      </c>
      <c r="AI119">
        <v>7.5</v>
      </c>
      <c r="AJ119">
        <v>1</v>
      </c>
      <c r="AK119">
        <v>1</v>
      </c>
      <c r="AL119">
        <v>1</v>
      </c>
      <c r="AN119">
        <v>0</v>
      </c>
      <c r="AO119">
        <v>0</v>
      </c>
      <c r="AP119">
        <v>0</v>
      </c>
      <c r="AQ119">
        <v>0</v>
      </c>
      <c r="AR119">
        <v>0</v>
      </c>
      <c r="AS119" t="s">
        <v>6</v>
      </c>
      <c r="AT119">
        <v>0</v>
      </c>
      <c r="AU119" t="s">
        <v>6</v>
      </c>
      <c r="AV119">
        <v>0</v>
      </c>
      <c r="AW119">
        <v>2</v>
      </c>
      <c r="AX119">
        <v>34645427</v>
      </c>
      <c r="AY119">
        <v>1</v>
      </c>
      <c r="AZ119">
        <v>6144</v>
      </c>
      <c r="BA119">
        <v>119</v>
      </c>
      <c r="BB119">
        <v>3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CX119">
        <f>Y119*Source!I69</f>
        <v>0</v>
      </c>
      <c r="CY119">
        <f t="shared" si="9"/>
        <v>13.65</v>
      </c>
      <c r="CZ119">
        <f t="shared" si="10"/>
        <v>1.82</v>
      </c>
      <c r="DA119">
        <f t="shared" si="11"/>
        <v>7.5</v>
      </c>
      <c r="DB119">
        <v>0</v>
      </c>
    </row>
    <row r="120" spans="1:106" x14ac:dyDescent="0.2">
      <c r="A120">
        <f>ROW(Source!A69)</f>
        <v>69</v>
      </c>
      <c r="B120">
        <v>34645224</v>
      </c>
      <c r="C120">
        <v>34645400</v>
      </c>
      <c r="D120">
        <v>31453451</v>
      </c>
      <c r="E120">
        <v>1</v>
      </c>
      <c r="F120">
        <v>1</v>
      </c>
      <c r="G120">
        <v>1</v>
      </c>
      <c r="H120">
        <v>3</v>
      </c>
      <c r="I120" t="s">
        <v>77</v>
      </c>
      <c r="J120" t="s">
        <v>80</v>
      </c>
      <c r="K120" t="s">
        <v>137</v>
      </c>
      <c r="L120">
        <v>1354</v>
      </c>
      <c r="N120">
        <v>1010</v>
      </c>
      <c r="O120" t="s">
        <v>79</v>
      </c>
      <c r="P120" t="s">
        <v>79</v>
      </c>
      <c r="Q120">
        <v>1</v>
      </c>
      <c r="W120">
        <v>0</v>
      </c>
      <c r="X120">
        <v>139708595</v>
      </c>
      <c r="Y120">
        <v>0</v>
      </c>
      <c r="AA120">
        <v>25190.55</v>
      </c>
      <c r="AB120">
        <v>0</v>
      </c>
      <c r="AC120">
        <v>0</v>
      </c>
      <c r="AD120">
        <v>0</v>
      </c>
      <c r="AE120">
        <v>3358.74</v>
      </c>
      <c r="AF120">
        <v>0</v>
      </c>
      <c r="AG120">
        <v>0</v>
      </c>
      <c r="AH120">
        <v>0</v>
      </c>
      <c r="AI120">
        <v>7.5</v>
      </c>
      <c r="AJ120">
        <v>1</v>
      </c>
      <c r="AK120">
        <v>1</v>
      </c>
      <c r="AL120">
        <v>1</v>
      </c>
      <c r="AN120">
        <v>1</v>
      </c>
      <c r="AO120">
        <v>0</v>
      </c>
      <c r="AP120">
        <v>0</v>
      </c>
      <c r="AQ120">
        <v>0</v>
      </c>
      <c r="AR120">
        <v>0</v>
      </c>
      <c r="AS120" t="s">
        <v>6</v>
      </c>
      <c r="AT120">
        <v>0</v>
      </c>
      <c r="AU120" t="s">
        <v>6</v>
      </c>
      <c r="AV120">
        <v>0</v>
      </c>
      <c r="AW120">
        <v>2</v>
      </c>
      <c r="AX120">
        <v>34645428</v>
      </c>
      <c r="AY120">
        <v>1</v>
      </c>
      <c r="AZ120">
        <v>0</v>
      </c>
      <c r="BA120">
        <v>120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CX120">
        <f>Y120*Source!I69</f>
        <v>0</v>
      </c>
      <c r="CY120">
        <f t="shared" si="9"/>
        <v>25190.55</v>
      </c>
      <c r="CZ120">
        <f t="shared" si="10"/>
        <v>3358.74</v>
      </c>
      <c r="DA120">
        <f t="shared" si="11"/>
        <v>7.5</v>
      </c>
      <c r="DB120">
        <v>0</v>
      </c>
    </row>
    <row r="121" spans="1:106" x14ac:dyDescent="0.2">
      <c r="A121">
        <f>ROW(Source!A69)</f>
        <v>69</v>
      </c>
      <c r="B121">
        <v>34645224</v>
      </c>
      <c r="C121">
        <v>34645400</v>
      </c>
      <c r="D121">
        <v>31441448</v>
      </c>
      <c r="E121">
        <v>17</v>
      </c>
      <c r="F121">
        <v>1</v>
      </c>
      <c r="G121">
        <v>1</v>
      </c>
      <c r="H121">
        <v>3</v>
      </c>
      <c r="I121" t="s">
        <v>139</v>
      </c>
      <c r="J121" t="s">
        <v>6</v>
      </c>
      <c r="K121" t="s">
        <v>140</v>
      </c>
      <c r="L121">
        <v>1346</v>
      </c>
      <c r="N121">
        <v>1009</v>
      </c>
      <c r="O121" t="s">
        <v>58</v>
      </c>
      <c r="P121" t="s">
        <v>58</v>
      </c>
      <c r="Q121">
        <v>1</v>
      </c>
      <c r="W121">
        <v>0</v>
      </c>
      <c r="X121">
        <v>-952279783</v>
      </c>
      <c r="Y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7.5</v>
      </c>
      <c r="AJ121">
        <v>1</v>
      </c>
      <c r="AK121">
        <v>1</v>
      </c>
      <c r="AL121">
        <v>1</v>
      </c>
      <c r="AN121">
        <v>1</v>
      </c>
      <c r="AO121">
        <v>0</v>
      </c>
      <c r="AP121">
        <v>0</v>
      </c>
      <c r="AQ121">
        <v>0</v>
      </c>
      <c r="AR121">
        <v>0</v>
      </c>
      <c r="AS121" t="s">
        <v>6</v>
      </c>
      <c r="AT121">
        <v>0</v>
      </c>
      <c r="AU121" t="s">
        <v>6</v>
      </c>
      <c r="AV121">
        <v>0</v>
      </c>
      <c r="AW121">
        <v>2</v>
      </c>
      <c r="AX121">
        <v>34645429</v>
      </c>
      <c r="AY121">
        <v>1</v>
      </c>
      <c r="AZ121">
        <v>0</v>
      </c>
      <c r="BA121">
        <v>121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CX121">
        <f>Y121*Source!I69</f>
        <v>0</v>
      </c>
      <c r="CY121">
        <f t="shared" si="9"/>
        <v>0</v>
      </c>
      <c r="CZ121">
        <f t="shared" si="10"/>
        <v>0</v>
      </c>
      <c r="DA121">
        <f t="shared" si="11"/>
        <v>7.5</v>
      </c>
      <c r="DB121">
        <v>0</v>
      </c>
    </row>
    <row r="122" spans="1:106" x14ac:dyDescent="0.2">
      <c r="A122">
        <f>ROW(Source!A69)</f>
        <v>69</v>
      </c>
      <c r="B122">
        <v>34645224</v>
      </c>
      <c r="C122">
        <v>34645400</v>
      </c>
      <c r="D122">
        <v>31443366</v>
      </c>
      <c r="E122">
        <v>17</v>
      </c>
      <c r="F122">
        <v>1</v>
      </c>
      <c r="G122">
        <v>1</v>
      </c>
      <c r="H122">
        <v>3</v>
      </c>
      <c r="I122" t="s">
        <v>83</v>
      </c>
      <c r="J122" t="s">
        <v>6</v>
      </c>
      <c r="K122" t="s">
        <v>84</v>
      </c>
      <c r="L122">
        <v>1348</v>
      </c>
      <c r="N122">
        <v>1009</v>
      </c>
      <c r="O122" t="s">
        <v>66</v>
      </c>
      <c r="P122" t="s">
        <v>66</v>
      </c>
      <c r="Q122">
        <v>1000</v>
      </c>
      <c r="W122">
        <v>0</v>
      </c>
      <c r="X122">
        <v>1602794472</v>
      </c>
      <c r="Y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7.5</v>
      </c>
      <c r="AJ122">
        <v>1</v>
      </c>
      <c r="AK122">
        <v>1</v>
      </c>
      <c r="AL122">
        <v>1</v>
      </c>
      <c r="AN122">
        <v>1</v>
      </c>
      <c r="AO122">
        <v>0</v>
      </c>
      <c r="AP122">
        <v>0</v>
      </c>
      <c r="AQ122">
        <v>0</v>
      </c>
      <c r="AR122">
        <v>0</v>
      </c>
      <c r="AS122" t="s">
        <v>6</v>
      </c>
      <c r="AT122">
        <v>0</v>
      </c>
      <c r="AU122" t="s">
        <v>6</v>
      </c>
      <c r="AV122">
        <v>0</v>
      </c>
      <c r="AW122">
        <v>2</v>
      </c>
      <c r="AX122">
        <v>34645430</v>
      </c>
      <c r="AY122">
        <v>1</v>
      </c>
      <c r="AZ122">
        <v>0</v>
      </c>
      <c r="BA122">
        <v>122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CX122">
        <f>Y122*Source!I69</f>
        <v>0</v>
      </c>
      <c r="CY122">
        <f t="shared" si="9"/>
        <v>0</v>
      </c>
      <c r="CZ122">
        <f t="shared" si="10"/>
        <v>0</v>
      </c>
      <c r="DA122">
        <f t="shared" si="11"/>
        <v>7.5</v>
      </c>
      <c r="DB122">
        <v>0</v>
      </c>
    </row>
    <row r="123" spans="1:106" x14ac:dyDescent="0.2">
      <c r="A123">
        <f>ROW(Source!A69)</f>
        <v>69</v>
      </c>
      <c r="B123">
        <v>34645224</v>
      </c>
      <c r="C123">
        <v>34645400</v>
      </c>
      <c r="D123">
        <v>31440934</v>
      </c>
      <c r="E123">
        <v>17</v>
      </c>
      <c r="F123">
        <v>1</v>
      </c>
      <c r="G123">
        <v>1</v>
      </c>
      <c r="H123">
        <v>3</v>
      </c>
      <c r="I123" t="s">
        <v>88</v>
      </c>
      <c r="J123" t="s">
        <v>6</v>
      </c>
      <c r="K123" t="s">
        <v>89</v>
      </c>
      <c r="L123">
        <v>1346</v>
      </c>
      <c r="N123">
        <v>1009</v>
      </c>
      <c r="O123" t="s">
        <v>58</v>
      </c>
      <c r="P123" t="s">
        <v>58</v>
      </c>
      <c r="Q123">
        <v>1</v>
      </c>
      <c r="W123">
        <v>0</v>
      </c>
      <c r="X123">
        <v>-1111733769</v>
      </c>
      <c r="Y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7.5</v>
      </c>
      <c r="AJ123">
        <v>1</v>
      </c>
      <c r="AK123">
        <v>1</v>
      </c>
      <c r="AL123">
        <v>1</v>
      </c>
      <c r="AN123">
        <v>1</v>
      </c>
      <c r="AO123">
        <v>0</v>
      </c>
      <c r="AP123">
        <v>0</v>
      </c>
      <c r="AQ123">
        <v>0</v>
      </c>
      <c r="AR123">
        <v>0</v>
      </c>
      <c r="AS123" t="s">
        <v>6</v>
      </c>
      <c r="AT123">
        <v>0</v>
      </c>
      <c r="AU123" t="s">
        <v>6</v>
      </c>
      <c r="AV123">
        <v>0</v>
      </c>
      <c r="AW123">
        <v>2</v>
      </c>
      <c r="AX123">
        <v>34645431</v>
      </c>
      <c r="AY123">
        <v>1</v>
      </c>
      <c r="AZ123">
        <v>0</v>
      </c>
      <c r="BA123">
        <v>123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CX123">
        <f>Y123*Source!I69</f>
        <v>0</v>
      </c>
      <c r="CY123">
        <f t="shared" si="9"/>
        <v>0</v>
      </c>
      <c r="CZ123">
        <f t="shared" si="10"/>
        <v>0</v>
      </c>
      <c r="DA123">
        <f t="shared" si="11"/>
        <v>7.5</v>
      </c>
      <c r="DB123">
        <v>0</v>
      </c>
    </row>
    <row r="124" spans="1:106" x14ac:dyDescent="0.2">
      <c r="A124">
        <f>ROW(Source!A69)</f>
        <v>69</v>
      </c>
      <c r="B124">
        <v>34645224</v>
      </c>
      <c r="C124">
        <v>34645400</v>
      </c>
      <c r="D124">
        <v>31443318</v>
      </c>
      <c r="E124">
        <v>17</v>
      </c>
      <c r="F124">
        <v>1</v>
      </c>
      <c r="G124">
        <v>1</v>
      </c>
      <c r="H124">
        <v>3</v>
      </c>
      <c r="I124" t="s">
        <v>91</v>
      </c>
      <c r="J124" t="s">
        <v>6</v>
      </c>
      <c r="K124" t="s">
        <v>92</v>
      </c>
      <c r="L124">
        <v>1348</v>
      </c>
      <c r="N124">
        <v>1009</v>
      </c>
      <c r="O124" t="s">
        <v>66</v>
      </c>
      <c r="P124" t="s">
        <v>66</v>
      </c>
      <c r="Q124">
        <v>1000</v>
      </c>
      <c r="W124">
        <v>0</v>
      </c>
      <c r="X124">
        <v>1613753229</v>
      </c>
      <c r="Y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7.5</v>
      </c>
      <c r="AJ124">
        <v>1</v>
      </c>
      <c r="AK124">
        <v>1</v>
      </c>
      <c r="AL124">
        <v>1</v>
      </c>
      <c r="AN124">
        <v>1</v>
      </c>
      <c r="AO124">
        <v>0</v>
      </c>
      <c r="AP124">
        <v>0</v>
      </c>
      <c r="AQ124">
        <v>0</v>
      </c>
      <c r="AR124">
        <v>0</v>
      </c>
      <c r="AS124" t="s">
        <v>6</v>
      </c>
      <c r="AT124">
        <v>0</v>
      </c>
      <c r="AU124" t="s">
        <v>6</v>
      </c>
      <c r="AV124">
        <v>0</v>
      </c>
      <c r="AW124">
        <v>2</v>
      </c>
      <c r="AX124">
        <v>34645432</v>
      </c>
      <c r="AY124">
        <v>1</v>
      </c>
      <c r="AZ124">
        <v>0</v>
      </c>
      <c r="BA124">
        <v>124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CX124">
        <f>Y124*Source!I69</f>
        <v>0</v>
      </c>
      <c r="CY124">
        <f t="shared" si="9"/>
        <v>0</v>
      </c>
      <c r="CZ124">
        <f t="shared" si="10"/>
        <v>0</v>
      </c>
      <c r="DA124">
        <f t="shared" si="11"/>
        <v>7.5</v>
      </c>
      <c r="DB124">
        <v>0</v>
      </c>
    </row>
    <row r="125" spans="1:106" x14ac:dyDescent="0.2">
      <c r="A125">
        <f>ROW(Source!A69)</f>
        <v>69</v>
      </c>
      <c r="B125">
        <v>34645224</v>
      </c>
      <c r="C125">
        <v>34645400</v>
      </c>
      <c r="D125">
        <v>31482813</v>
      </c>
      <c r="E125">
        <v>1</v>
      </c>
      <c r="F125">
        <v>1</v>
      </c>
      <c r="G125">
        <v>1</v>
      </c>
      <c r="H125">
        <v>3</v>
      </c>
      <c r="I125" t="s">
        <v>94</v>
      </c>
      <c r="J125" t="s">
        <v>96</v>
      </c>
      <c r="K125" t="s">
        <v>95</v>
      </c>
      <c r="L125">
        <v>1348</v>
      </c>
      <c r="N125">
        <v>1009</v>
      </c>
      <c r="O125" t="s">
        <v>66</v>
      </c>
      <c r="P125" t="s">
        <v>66</v>
      </c>
      <c r="Q125">
        <v>1000</v>
      </c>
      <c r="W125">
        <v>0</v>
      </c>
      <c r="X125">
        <v>-1843346877</v>
      </c>
      <c r="Y125">
        <v>0</v>
      </c>
      <c r="AA125">
        <v>117802.5</v>
      </c>
      <c r="AB125">
        <v>0</v>
      </c>
      <c r="AC125">
        <v>0</v>
      </c>
      <c r="AD125">
        <v>0</v>
      </c>
      <c r="AE125">
        <v>15707</v>
      </c>
      <c r="AF125">
        <v>0</v>
      </c>
      <c r="AG125">
        <v>0</v>
      </c>
      <c r="AH125">
        <v>0</v>
      </c>
      <c r="AI125">
        <v>7.5</v>
      </c>
      <c r="AJ125">
        <v>1</v>
      </c>
      <c r="AK125">
        <v>1</v>
      </c>
      <c r="AL125">
        <v>1</v>
      </c>
      <c r="AN125">
        <v>0</v>
      </c>
      <c r="AO125">
        <v>0</v>
      </c>
      <c r="AP125">
        <v>0</v>
      </c>
      <c r="AQ125">
        <v>0</v>
      </c>
      <c r="AR125">
        <v>0</v>
      </c>
      <c r="AS125" t="s">
        <v>6</v>
      </c>
      <c r="AT125">
        <v>0</v>
      </c>
      <c r="AU125" t="s">
        <v>6</v>
      </c>
      <c r="AV125">
        <v>0</v>
      </c>
      <c r="AW125">
        <v>2</v>
      </c>
      <c r="AX125">
        <v>34645433</v>
      </c>
      <c r="AY125">
        <v>1</v>
      </c>
      <c r="AZ125">
        <v>6144</v>
      </c>
      <c r="BA125">
        <v>125</v>
      </c>
      <c r="BB125">
        <v>3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CX125">
        <f>Y125*Source!I69</f>
        <v>0</v>
      </c>
      <c r="CY125">
        <f t="shared" si="9"/>
        <v>117802.5</v>
      </c>
      <c r="CZ125">
        <f t="shared" si="10"/>
        <v>15707</v>
      </c>
      <c r="DA125">
        <f t="shared" si="11"/>
        <v>7.5</v>
      </c>
      <c r="DB125">
        <v>0</v>
      </c>
    </row>
    <row r="126" spans="1:106" x14ac:dyDescent="0.2">
      <c r="A126">
        <f>ROW(Source!A69)</f>
        <v>69</v>
      </c>
      <c r="B126">
        <v>34645224</v>
      </c>
      <c r="C126">
        <v>34645400</v>
      </c>
      <c r="D126">
        <v>31482963</v>
      </c>
      <c r="E126">
        <v>1</v>
      </c>
      <c r="F126">
        <v>1</v>
      </c>
      <c r="G126">
        <v>1</v>
      </c>
      <c r="H126">
        <v>3</v>
      </c>
      <c r="I126" t="s">
        <v>98</v>
      </c>
      <c r="J126" t="s">
        <v>100</v>
      </c>
      <c r="K126" t="s">
        <v>99</v>
      </c>
      <c r="L126">
        <v>1348</v>
      </c>
      <c r="N126">
        <v>1009</v>
      </c>
      <c r="O126" t="s">
        <v>66</v>
      </c>
      <c r="P126" t="s">
        <v>66</v>
      </c>
      <c r="Q126">
        <v>1000</v>
      </c>
      <c r="W126">
        <v>0</v>
      </c>
      <c r="X126">
        <v>654489916</v>
      </c>
      <c r="Y126">
        <v>0</v>
      </c>
      <c r="AA126">
        <v>71625.08</v>
      </c>
      <c r="AB126">
        <v>0</v>
      </c>
      <c r="AC126">
        <v>0</v>
      </c>
      <c r="AD126">
        <v>0</v>
      </c>
      <c r="AE126">
        <v>9550.01</v>
      </c>
      <c r="AF126">
        <v>0</v>
      </c>
      <c r="AG126">
        <v>0</v>
      </c>
      <c r="AH126">
        <v>0</v>
      </c>
      <c r="AI126">
        <v>7.5</v>
      </c>
      <c r="AJ126">
        <v>1</v>
      </c>
      <c r="AK126">
        <v>1</v>
      </c>
      <c r="AL126">
        <v>1</v>
      </c>
      <c r="AN126">
        <v>0</v>
      </c>
      <c r="AO126">
        <v>0</v>
      </c>
      <c r="AP126">
        <v>0</v>
      </c>
      <c r="AQ126">
        <v>0</v>
      </c>
      <c r="AR126">
        <v>0</v>
      </c>
      <c r="AS126" t="s">
        <v>6</v>
      </c>
      <c r="AT126">
        <v>0</v>
      </c>
      <c r="AU126" t="s">
        <v>6</v>
      </c>
      <c r="AV126">
        <v>0</v>
      </c>
      <c r="AW126">
        <v>2</v>
      </c>
      <c r="AX126">
        <v>34645434</v>
      </c>
      <c r="AY126">
        <v>1</v>
      </c>
      <c r="AZ126">
        <v>6144</v>
      </c>
      <c r="BA126">
        <v>126</v>
      </c>
      <c r="BB126">
        <v>3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CX126">
        <f>Y126*Source!I69</f>
        <v>0</v>
      </c>
      <c r="CY126">
        <f t="shared" si="9"/>
        <v>71625.08</v>
      </c>
      <c r="CZ126">
        <f t="shared" si="10"/>
        <v>9550.01</v>
      </c>
      <c r="DA126">
        <f t="shared" si="11"/>
        <v>7.5</v>
      </c>
      <c r="DB126">
        <v>0</v>
      </c>
    </row>
    <row r="127" spans="1:106" x14ac:dyDescent="0.2">
      <c r="A127">
        <f>ROW(Source!A69)</f>
        <v>69</v>
      </c>
      <c r="B127">
        <v>34645224</v>
      </c>
      <c r="C127">
        <v>34645400</v>
      </c>
      <c r="D127">
        <v>31496699</v>
      </c>
      <c r="E127">
        <v>1</v>
      </c>
      <c r="F127">
        <v>1</v>
      </c>
      <c r="G127">
        <v>1</v>
      </c>
      <c r="H127">
        <v>3</v>
      </c>
      <c r="I127" t="s">
        <v>102</v>
      </c>
      <c r="J127" t="s">
        <v>105</v>
      </c>
      <c r="K127" t="s">
        <v>78</v>
      </c>
      <c r="L127">
        <v>1354</v>
      </c>
      <c r="N127">
        <v>1010</v>
      </c>
      <c r="O127" t="s">
        <v>79</v>
      </c>
      <c r="P127" t="s">
        <v>79</v>
      </c>
      <c r="Q127">
        <v>1</v>
      </c>
      <c r="W127">
        <v>0</v>
      </c>
      <c r="X127">
        <v>1819936537</v>
      </c>
      <c r="Y127">
        <v>1</v>
      </c>
      <c r="AA127">
        <v>7222.3</v>
      </c>
      <c r="AB127">
        <v>0</v>
      </c>
      <c r="AC127">
        <v>0</v>
      </c>
      <c r="AD127">
        <v>0</v>
      </c>
      <c r="AE127">
        <v>962.97</v>
      </c>
      <c r="AF127">
        <v>0</v>
      </c>
      <c r="AG127">
        <v>0</v>
      </c>
      <c r="AH127">
        <v>0</v>
      </c>
      <c r="AI127">
        <v>7.5</v>
      </c>
      <c r="AJ127">
        <v>1</v>
      </c>
      <c r="AK127">
        <v>1</v>
      </c>
      <c r="AL127">
        <v>1</v>
      </c>
      <c r="AN127">
        <v>0</v>
      </c>
      <c r="AO127">
        <v>0</v>
      </c>
      <c r="AP127">
        <v>0</v>
      </c>
      <c r="AQ127">
        <v>0</v>
      </c>
      <c r="AR127">
        <v>0</v>
      </c>
      <c r="AS127" t="s">
        <v>6</v>
      </c>
      <c r="AT127">
        <v>1</v>
      </c>
      <c r="AU127" t="s">
        <v>6</v>
      </c>
      <c r="AV127">
        <v>0</v>
      </c>
      <c r="AW127">
        <v>2</v>
      </c>
      <c r="AX127">
        <v>34645435</v>
      </c>
      <c r="AY127">
        <v>2</v>
      </c>
      <c r="AZ127">
        <v>22528</v>
      </c>
      <c r="BA127">
        <v>127</v>
      </c>
      <c r="BB127">
        <v>3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CX127">
        <f>Y127*Source!I69</f>
        <v>0</v>
      </c>
      <c r="CY127">
        <f t="shared" si="9"/>
        <v>7222.3</v>
      </c>
      <c r="CZ127">
        <f t="shared" si="10"/>
        <v>962.97</v>
      </c>
      <c r="DA127">
        <f t="shared" si="11"/>
        <v>7.5</v>
      </c>
      <c r="DB127">
        <v>0</v>
      </c>
    </row>
    <row r="128" spans="1:106" x14ac:dyDescent="0.2">
      <c r="A128">
        <f>ROW(Source!A69)</f>
        <v>69</v>
      </c>
      <c r="B128">
        <v>34645224</v>
      </c>
      <c r="C128">
        <v>34645400</v>
      </c>
      <c r="D128">
        <v>31443118</v>
      </c>
      <c r="E128">
        <v>17</v>
      </c>
      <c r="F128">
        <v>1</v>
      </c>
      <c r="G128">
        <v>1</v>
      </c>
      <c r="H128">
        <v>3</v>
      </c>
      <c r="I128" t="s">
        <v>110</v>
      </c>
      <c r="J128" t="s">
        <v>6</v>
      </c>
      <c r="K128" t="s">
        <v>124</v>
      </c>
      <c r="L128">
        <v>1354</v>
      </c>
      <c r="N128">
        <v>1010</v>
      </c>
      <c r="O128" t="s">
        <v>79</v>
      </c>
      <c r="P128" t="s">
        <v>79</v>
      </c>
      <c r="Q128">
        <v>1</v>
      </c>
      <c r="W128">
        <v>0</v>
      </c>
      <c r="X128">
        <v>977031096</v>
      </c>
      <c r="Y128">
        <v>1</v>
      </c>
      <c r="AA128">
        <v>5489</v>
      </c>
      <c r="AB128">
        <v>0</v>
      </c>
      <c r="AC128">
        <v>0</v>
      </c>
      <c r="AD128">
        <v>0</v>
      </c>
      <c r="AE128">
        <v>731.87</v>
      </c>
      <c r="AF128">
        <v>0</v>
      </c>
      <c r="AG128">
        <v>0</v>
      </c>
      <c r="AH128">
        <v>0</v>
      </c>
      <c r="AI128">
        <v>7.5</v>
      </c>
      <c r="AJ128">
        <v>1</v>
      </c>
      <c r="AK128">
        <v>1</v>
      </c>
      <c r="AL128">
        <v>1</v>
      </c>
      <c r="AN128">
        <v>1</v>
      </c>
      <c r="AO128">
        <v>0</v>
      </c>
      <c r="AP128">
        <v>0</v>
      </c>
      <c r="AQ128">
        <v>0</v>
      </c>
      <c r="AR128">
        <v>0</v>
      </c>
      <c r="AS128" t="s">
        <v>6</v>
      </c>
      <c r="AT128">
        <v>1</v>
      </c>
      <c r="AU128" t="s">
        <v>6</v>
      </c>
      <c r="AV128">
        <v>0</v>
      </c>
      <c r="AW128">
        <v>2</v>
      </c>
      <c r="AX128">
        <v>34645436</v>
      </c>
      <c r="AY128">
        <v>2</v>
      </c>
      <c r="AZ128">
        <v>22528</v>
      </c>
      <c r="BA128">
        <v>128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CX128">
        <f>Y128*Source!I69</f>
        <v>0</v>
      </c>
      <c r="CY128">
        <f t="shared" si="9"/>
        <v>5489</v>
      </c>
      <c r="CZ128">
        <f t="shared" si="10"/>
        <v>731.87</v>
      </c>
      <c r="DA128">
        <f t="shared" si="11"/>
        <v>7.5</v>
      </c>
      <c r="DB128">
        <v>0</v>
      </c>
    </row>
    <row r="129" spans="1:106" x14ac:dyDescent="0.2">
      <c r="A129">
        <f>ROW(Source!A69)</f>
        <v>69</v>
      </c>
      <c r="B129">
        <v>34645224</v>
      </c>
      <c r="C129">
        <v>34645400</v>
      </c>
      <c r="D129">
        <v>31443369</v>
      </c>
      <c r="E129">
        <v>17</v>
      </c>
      <c r="F129">
        <v>1</v>
      </c>
      <c r="G129">
        <v>1</v>
      </c>
      <c r="H129">
        <v>3</v>
      </c>
      <c r="I129" t="s">
        <v>113</v>
      </c>
      <c r="J129" t="s">
        <v>6</v>
      </c>
      <c r="K129" t="s">
        <v>127</v>
      </c>
      <c r="L129">
        <v>1354</v>
      </c>
      <c r="N129">
        <v>1010</v>
      </c>
      <c r="O129" t="s">
        <v>79</v>
      </c>
      <c r="P129" t="s">
        <v>79</v>
      </c>
      <c r="Q129">
        <v>1</v>
      </c>
      <c r="W129">
        <v>0</v>
      </c>
      <c r="X129">
        <v>2120574907</v>
      </c>
      <c r="Y129">
        <v>1</v>
      </c>
      <c r="AA129">
        <v>1129.94</v>
      </c>
      <c r="AB129">
        <v>0</v>
      </c>
      <c r="AC129">
        <v>0</v>
      </c>
      <c r="AD129">
        <v>0</v>
      </c>
      <c r="AE129">
        <v>150.66</v>
      </c>
      <c r="AF129">
        <v>0</v>
      </c>
      <c r="AG129">
        <v>0</v>
      </c>
      <c r="AH129">
        <v>0</v>
      </c>
      <c r="AI129">
        <v>7.5</v>
      </c>
      <c r="AJ129">
        <v>1</v>
      </c>
      <c r="AK129">
        <v>1</v>
      </c>
      <c r="AL129">
        <v>1</v>
      </c>
      <c r="AN129">
        <v>1</v>
      </c>
      <c r="AO129">
        <v>0</v>
      </c>
      <c r="AP129">
        <v>0</v>
      </c>
      <c r="AQ129">
        <v>0</v>
      </c>
      <c r="AR129">
        <v>0</v>
      </c>
      <c r="AS129" t="s">
        <v>6</v>
      </c>
      <c r="AT129">
        <v>1</v>
      </c>
      <c r="AU129" t="s">
        <v>6</v>
      </c>
      <c r="AV129">
        <v>0</v>
      </c>
      <c r="AW129">
        <v>2</v>
      </c>
      <c r="AX129">
        <v>34645437</v>
      </c>
      <c r="AY129">
        <v>2</v>
      </c>
      <c r="AZ129">
        <v>22528</v>
      </c>
      <c r="BA129">
        <v>129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CX129">
        <f>Y129*Source!I69</f>
        <v>0</v>
      </c>
      <c r="CY129">
        <f t="shared" si="9"/>
        <v>1129.94</v>
      </c>
      <c r="CZ129">
        <f t="shared" si="10"/>
        <v>150.66</v>
      </c>
      <c r="DA129">
        <f t="shared" si="11"/>
        <v>7.5</v>
      </c>
      <c r="DB129">
        <v>0</v>
      </c>
    </row>
    <row r="130" spans="1:106" x14ac:dyDescent="0.2">
      <c r="A130">
        <f>ROW(Source!A69)</f>
        <v>69</v>
      </c>
      <c r="B130">
        <v>34645224</v>
      </c>
      <c r="C130">
        <v>34645400</v>
      </c>
      <c r="D130">
        <v>31443336</v>
      </c>
      <c r="E130">
        <v>17</v>
      </c>
      <c r="F130">
        <v>1</v>
      </c>
      <c r="G130">
        <v>1</v>
      </c>
      <c r="H130">
        <v>3</v>
      </c>
      <c r="I130" t="s">
        <v>116</v>
      </c>
      <c r="J130" t="s">
        <v>6</v>
      </c>
      <c r="K130" t="s">
        <v>130</v>
      </c>
      <c r="L130">
        <v>1354</v>
      </c>
      <c r="N130">
        <v>1010</v>
      </c>
      <c r="O130" t="s">
        <v>79</v>
      </c>
      <c r="P130" t="s">
        <v>79</v>
      </c>
      <c r="Q130">
        <v>1</v>
      </c>
      <c r="W130">
        <v>0</v>
      </c>
      <c r="X130">
        <v>-1437464805</v>
      </c>
      <c r="Y130">
        <v>10.5</v>
      </c>
      <c r="AA130">
        <v>73.3</v>
      </c>
      <c r="AB130">
        <v>0</v>
      </c>
      <c r="AC130">
        <v>0</v>
      </c>
      <c r="AD130">
        <v>0</v>
      </c>
      <c r="AE130">
        <v>9.77</v>
      </c>
      <c r="AF130">
        <v>0</v>
      </c>
      <c r="AG130">
        <v>0</v>
      </c>
      <c r="AH130">
        <v>0</v>
      </c>
      <c r="AI130">
        <v>7.5</v>
      </c>
      <c r="AJ130">
        <v>1</v>
      </c>
      <c r="AK130">
        <v>1</v>
      </c>
      <c r="AL130">
        <v>1</v>
      </c>
      <c r="AN130">
        <v>0</v>
      </c>
      <c r="AO130">
        <v>0</v>
      </c>
      <c r="AP130">
        <v>0</v>
      </c>
      <c r="AQ130">
        <v>0</v>
      </c>
      <c r="AR130">
        <v>0</v>
      </c>
      <c r="AS130" t="s">
        <v>6</v>
      </c>
      <c r="AT130">
        <v>10.5</v>
      </c>
      <c r="AU130" t="s">
        <v>6</v>
      </c>
      <c r="AV130">
        <v>0</v>
      </c>
      <c r="AW130">
        <v>2</v>
      </c>
      <c r="AX130">
        <v>34645438</v>
      </c>
      <c r="AY130">
        <v>2</v>
      </c>
      <c r="AZ130">
        <v>22528</v>
      </c>
      <c r="BA130">
        <v>130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CX130">
        <f>Y130*Source!I69</f>
        <v>0</v>
      </c>
      <c r="CY130">
        <f t="shared" si="9"/>
        <v>73.3</v>
      </c>
      <c r="CZ130">
        <f t="shared" si="10"/>
        <v>9.77</v>
      </c>
      <c r="DA130">
        <f t="shared" si="11"/>
        <v>7.5</v>
      </c>
      <c r="DB130">
        <v>0</v>
      </c>
    </row>
    <row r="131" spans="1:106" x14ac:dyDescent="0.2">
      <c r="A131">
        <f>ROW(Source!A100)</f>
        <v>100</v>
      </c>
      <c r="B131">
        <v>34645223</v>
      </c>
      <c r="C131">
        <v>34645454</v>
      </c>
      <c r="D131">
        <v>31714816</v>
      </c>
      <c r="E131">
        <v>1</v>
      </c>
      <c r="F131">
        <v>1</v>
      </c>
      <c r="G131">
        <v>1</v>
      </c>
      <c r="H131">
        <v>1</v>
      </c>
      <c r="I131" t="s">
        <v>465</v>
      </c>
      <c r="J131" t="s">
        <v>6</v>
      </c>
      <c r="K131" t="s">
        <v>466</v>
      </c>
      <c r="L131">
        <v>1191</v>
      </c>
      <c r="N131">
        <v>1013</v>
      </c>
      <c r="O131" t="s">
        <v>435</v>
      </c>
      <c r="P131" t="s">
        <v>435</v>
      </c>
      <c r="Q131">
        <v>1</v>
      </c>
      <c r="W131">
        <v>0</v>
      </c>
      <c r="X131">
        <v>1983201532</v>
      </c>
      <c r="Y131">
        <v>78.287999999999997</v>
      </c>
      <c r="AA131">
        <v>0</v>
      </c>
      <c r="AB131">
        <v>0</v>
      </c>
      <c r="AC131">
        <v>0</v>
      </c>
      <c r="AD131">
        <v>9.51</v>
      </c>
      <c r="AE131">
        <v>0</v>
      </c>
      <c r="AF131">
        <v>0</v>
      </c>
      <c r="AG131">
        <v>0</v>
      </c>
      <c r="AH131">
        <v>9.51</v>
      </c>
      <c r="AI131">
        <v>1</v>
      </c>
      <c r="AJ131">
        <v>1</v>
      </c>
      <c r="AK131">
        <v>1</v>
      </c>
      <c r="AL131">
        <v>1</v>
      </c>
      <c r="AN131">
        <v>0</v>
      </c>
      <c r="AO131">
        <v>1</v>
      </c>
      <c r="AP131">
        <v>1</v>
      </c>
      <c r="AQ131">
        <v>0</v>
      </c>
      <c r="AR131">
        <v>0</v>
      </c>
      <c r="AS131" t="s">
        <v>6</v>
      </c>
      <c r="AT131">
        <v>65.239999999999995</v>
      </c>
      <c r="AU131" t="s">
        <v>53</v>
      </c>
      <c r="AV131">
        <v>1</v>
      </c>
      <c r="AW131">
        <v>2</v>
      </c>
      <c r="AX131">
        <v>34645476</v>
      </c>
      <c r="AY131">
        <v>1</v>
      </c>
      <c r="AZ131">
        <v>0</v>
      </c>
      <c r="BA131">
        <v>131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CX131">
        <f>Y131*Source!I100</f>
        <v>78.287999999999997</v>
      </c>
      <c r="CY131">
        <f>AD131</f>
        <v>9.51</v>
      </c>
      <c r="CZ131">
        <f>AH131</f>
        <v>9.51</v>
      </c>
      <c r="DA131">
        <f>AL131</f>
        <v>1</v>
      </c>
      <c r="DB131">
        <v>0</v>
      </c>
    </row>
    <row r="132" spans="1:106" x14ac:dyDescent="0.2">
      <c r="A132">
        <f>ROW(Source!A100)</f>
        <v>100</v>
      </c>
      <c r="B132">
        <v>34645223</v>
      </c>
      <c r="C132">
        <v>34645454</v>
      </c>
      <c r="D132">
        <v>31709492</v>
      </c>
      <c r="E132">
        <v>1</v>
      </c>
      <c r="F132">
        <v>1</v>
      </c>
      <c r="G132">
        <v>1</v>
      </c>
      <c r="H132">
        <v>1</v>
      </c>
      <c r="I132" t="s">
        <v>436</v>
      </c>
      <c r="J132" t="s">
        <v>6</v>
      </c>
      <c r="K132" t="s">
        <v>437</v>
      </c>
      <c r="L132">
        <v>1191</v>
      </c>
      <c r="N132">
        <v>1013</v>
      </c>
      <c r="O132" t="s">
        <v>435</v>
      </c>
      <c r="P132" t="s">
        <v>435</v>
      </c>
      <c r="Q132">
        <v>1</v>
      </c>
      <c r="W132">
        <v>0</v>
      </c>
      <c r="X132">
        <v>-1417349443</v>
      </c>
      <c r="Y132">
        <v>37.51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1</v>
      </c>
      <c r="AJ132">
        <v>1</v>
      </c>
      <c r="AK132">
        <v>1</v>
      </c>
      <c r="AL132">
        <v>1</v>
      </c>
      <c r="AN132">
        <v>0</v>
      </c>
      <c r="AO132">
        <v>1</v>
      </c>
      <c r="AP132">
        <v>0</v>
      </c>
      <c r="AQ132">
        <v>0</v>
      </c>
      <c r="AR132">
        <v>0</v>
      </c>
      <c r="AS132" t="s">
        <v>6</v>
      </c>
      <c r="AT132">
        <v>37.51</v>
      </c>
      <c r="AU132" t="s">
        <v>6</v>
      </c>
      <c r="AV132">
        <v>2</v>
      </c>
      <c r="AW132">
        <v>2</v>
      </c>
      <c r="AX132">
        <v>34645477</v>
      </c>
      <c r="AY132">
        <v>1</v>
      </c>
      <c r="AZ132">
        <v>2048</v>
      </c>
      <c r="BA132">
        <v>132</v>
      </c>
      <c r="BB132">
        <v>2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-7.5019999999999953</v>
      </c>
      <c r="BI132">
        <v>1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CX132">
        <f>Y132*Source!I100</f>
        <v>37.51</v>
      </c>
      <c r="CY132">
        <f>AD132</f>
        <v>0</v>
      </c>
      <c r="CZ132">
        <f>AH132</f>
        <v>0</v>
      </c>
      <c r="DA132">
        <f>AL132</f>
        <v>1</v>
      </c>
      <c r="DB132">
        <v>0</v>
      </c>
    </row>
    <row r="133" spans="1:106" x14ac:dyDescent="0.2">
      <c r="A133">
        <f>ROW(Source!A100)</f>
        <v>100</v>
      </c>
      <c r="B133">
        <v>34645223</v>
      </c>
      <c r="C133">
        <v>34645454</v>
      </c>
      <c r="D133">
        <v>31526753</v>
      </c>
      <c r="E133">
        <v>1</v>
      </c>
      <c r="F133">
        <v>1</v>
      </c>
      <c r="G133">
        <v>1</v>
      </c>
      <c r="H133">
        <v>2</v>
      </c>
      <c r="I133" t="s">
        <v>454</v>
      </c>
      <c r="J133" t="s">
        <v>455</v>
      </c>
      <c r="K133" t="s">
        <v>456</v>
      </c>
      <c r="L133">
        <v>1368</v>
      </c>
      <c r="N133">
        <v>1011</v>
      </c>
      <c r="O133" t="s">
        <v>441</v>
      </c>
      <c r="P133" t="s">
        <v>441</v>
      </c>
      <c r="Q133">
        <v>1</v>
      </c>
      <c r="W133">
        <v>0</v>
      </c>
      <c r="X133">
        <v>-1718674368</v>
      </c>
      <c r="Y133">
        <v>0.98399999999999987</v>
      </c>
      <c r="AA133">
        <v>0</v>
      </c>
      <c r="AB133">
        <v>111.99</v>
      </c>
      <c r="AC133">
        <v>13.5</v>
      </c>
      <c r="AD133">
        <v>0</v>
      </c>
      <c r="AE133">
        <v>0</v>
      </c>
      <c r="AF133">
        <v>111.99</v>
      </c>
      <c r="AG133">
        <v>13.5</v>
      </c>
      <c r="AH133">
        <v>0</v>
      </c>
      <c r="AI133">
        <v>1</v>
      </c>
      <c r="AJ133">
        <v>1</v>
      </c>
      <c r="AK133">
        <v>1</v>
      </c>
      <c r="AL133">
        <v>1</v>
      </c>
      <c r="AN133">
        <v>0</v>
      </c>
      <c r="AO133">
        <v>1</v>
      </c>
      <c r="AP133">
        <v>1</v>
      </c>
      <c r="AQ133">
        <v>0</v>
      </c>
      <c r="AR133">
        <v>0</v>
      </c>
      <c r="AS133" t="s">
        <v>6</v>
      </c>
      <c r="AT133">
        <v>0.82</v>
      </c>
      <c r="AU133" t="s">
        <v>53</v>
      </c>
      <c r="AV133">
        <v>0</v>
      </c>
      <c r="AW133">
        <v>2</v>
      </c>
      <c r="AX133">
        <v>34645478</v>
      </c>
      <c r="AY133">
        <v>1</v>
      </c>
      <c r="AZ133">
        <v>0</v>
      </c>
      <c r="BA133">
        <v>133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CX133">
        <f>Y133*Source!I100</f>
        <v>0.98399999999999987</v>
      </c>
      <c r="CY133">
        <f>AB133</f>
        <v>111.99</v>
      </c>
      <c r="CZ133">
        <f>AF133</f>
        <v>111.99</v>
      </c>
      <c r="DA133">
        <f>AJ133</f>
        <v>1</v>
      </c>
      <c r="DB133">
        <v>0</v>
      </c>
    </row>
    <row r="134" spans="1:106" x14ac:dyDescent="0.2">
      <c r="A134">
        <f>ROW(Source!A100)</f>
        <v>100</v>
      </c>
      <c r="B134">
        <v>34645223</v>
      </c>
      <c r="C134">
        <v>34645454</v>
      </c>
      <c r="D134">
        <v>31526885</v>
      </c>
      <c r="E134">
        <v>1</v>
      </c>
      <c r="F134">
        <v>1</v>
      </c>
      <c r="G134">
        <v>1</v>
      </c>
      <c r="H134">
        <v>2</v>
      </c>
      <c r="I134" t="s">
        <v>467</v>
      </c>
      <c r="J134" t="s">
        <v>468</v>
      </c>
      <c r="K134" t="s">
        <v>469</v>
      </c>
      <c r="L134">
        <v>1368</v>
      </c>
      <c r="N134">
        <v>1011</v>
      </c>
      <c r="O134" t="s">
        <v>441</v>
      </c>
      <c r="P134" t="s">
        <v>441</v>
      </c>
      <c r="Q134">
        <v>1</v>
      </c>
      <c r="W134">
        <v>0</v>
      </c>
      <c r="X134">
        <v>1231053406</v>
      </c>
      <c r="Y134">
        <v>11.712</v>
      </c>
      <c r="AA134">
        <v>0</v>
      </c>
      <c r="AB134">
        <v>0.48</v>
      </c>
      <c r="AC134">
        <v>0</v>
      </c>
      <c r="AD134">
        <v>0</v>
      </c>
      <c r="AE134">
        <v>0</v>
      </c>
      <c r="AF134">
        <v>0.48</v>
      </c>
      <c r="AG134">
        <v>0</v>
      </c>
      <c r="AH134">
        <v>0</v>
      </c>
      <c r="AI134">
        <v>1</v>
      </c>
      <c r="AJ134">
        <v>1</v>
      </c>
      <c r="AK134">
        <v>1</v>
      </c>
      <c r="AL134">
        <v>1</v>
      </c>
      <c r="AN134">
        <v>0</v>
      </c>
      <c r="AO134">
        <v>1</v>
      </c>
      <c r="AP134">
        <v>1</v>
      </c>
      <c r="AQ134">
        <v>0</v>
      </c>
      <c r="AR134">
        <v>0</v>
      </c>
      <c r="AS134" t="s">
        <v>6</v>
      </c>
      <c r="AT134">
        <v>9.76</v>
      </c>
      <c r="AU134" t="s">
        <v>53</v>
      </c>
      <c r="AV134">
        <v>0</v>
      </c>
      <c r="AW134">
        <v>2</v>
      </c>
      <c r="AX134">
        <v>34645479</v>
      </c>
      <c r="AY134">
        <v>1</v>
      </c>
      <c r="AZ134">
        <v>0</v>
      </c>
      <c r="BA134">
        <v>134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CX134">
        <f>Y134*Source!I100</f>
        <v>11.712</v>
      </c>
      <c r="CY134">
        <f>AB134</f>
        <v>0.48</v>
      </c>
      <c r="CZ134">
        <f>AF134</f>
        <v>0.48</v>
      </c>
      <c r="DA134">
        <f>AJ134</f>
        <v>1</v>
      </c>
      <c r="DB134">
        <v>0</v>
      </c>
    </row>
    <row r="135" spans="1:106" x14ac:dyDescent="0.2">
      <c r="A135">
        <f>ROW(Source!A100)</f>
        <v>100</v>
      </c>
      <c r="B135">
        <v>34645223</v>
      </c>
      <c r="C135">
        <v>34645454</v>
      </c>
      <c r="D135">
        <v>31526948</v>
      </c>
      <c r="E135">
        <v>1</v>
      </c>
      <c r="F135">
        <v>1</v>
      </c>
      <c r="G135">
        <v>1</v>
      </c>
      <c r="H135">
        <v>2</v>
      </c>
      <c r="I135" t="s">
        <v>470</v>
      </c>
      <c r="J135" t="s">
        <v>471</v>
      </c>
      <c r="K135" t="s">
        <v>472</v>
      </c>
      <c r="L135">
        <v>1368</v>
      </c>
      <c r="N135">
        <v>1011</v>
      </c>
      <c r="O135" t="s">
        <v>441</v>
      </c>
      <c r="P135" t="s">
        <v>441</v>
      </c>
      <c r="Q135">
        <v>1</v>
      </c>
      <c r="W135">
        <v>0</v>
      </c>
      <c r="X135">
        <v>1710930810</v>
      </c>
      <c r="Y135">
        <v>14.339999999999998</v>
      </c>
      <c r="AA135">
        <v>0</v>
      </c>
      <c r="AB135">
        <v>80.739999999999995</v>
      </c>
      <c r="AC135">
        <v>11.6</v>
      </c>
      <c r="AD135">
        <v>0</v>
      </c>
      <c r="AE135">
        <v>0</v>
      </c>
      <c r="AF135">
        <v>80.739999999999995</v>
      </c>
      <c r="AG135">
        <v>11.6</v>
      </c>
      <c r="AH135">
        <v>0</v>
      </c>
      <c r="AI135">
        <v>1</v>
      </c>
      <c r="AJ135">
        <v>1</v>
      </c>
      <c r="AK135">
        <v>1</v>
      </c>
      <c r="AL135">
        <v>1</v>
      </c>
      <c r="AN135">
        <v>0</v>
      </c>
      <c r="AO135">
        <v>1</v>
      </c>
      <c r="AP135">
        <v>1</v>
      </c>
      <c r="AQ135">
        <v>0</v>
      </c>
      <c r="AR135">
        <v>0</v>
      </c>
      <c r="AS135" t="s">
        <v>6</v>
      </c>
      <c r="AT135">
        <v>11.95</v>
      </c>
      <c r="AU135" t="s">
        <v>53</v>
      </c>
      <c r="AV135">
        <v>0</v>
      </c>
      <c r="AW135">
        <v>2</v>
      </c>
      <c r="AX135">
        <v>34645480</v>
      </c>
      <c r="AY135">
        <v>1</v>
      </c>
      <c r="AZ135">
        <v>0</v>
      </c>
      <c r="BA135">
        <v>135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CX135">
        <f>Y135*Source!I100</f>
        <v>14.339999999999998</v>
      </c>
      <c r="CY135">
        <f>AB135</f>
        <v>80.739999999999995</v>
      </c>
      <c r="CZ135">
        <f>AF135</f>
        <v>80.739999999999995</v>
      </c>
      <c r="DA135">
        <f>AJ135</f>
        <v>1</v>
      </c>
      <c r="DB135">
        <v>0</v>
      </c>
    </row>
    <row r="136" spans="1:106" x14ac:dyDescent="0.2">
      <c r="A136">
        <f>ROW(Source!A100)</f>
        <v>100</v>
      </c>
      <c r="B136">
        <v>34645223</v>
      </c>
      <c r="C136">
        <v>34645454</v>
      </c>
      <c r="D136">
        <v>31527023</v>
      </c>
      <c r="E136">
        <v>1</v>
      </c>
      <c r="F136">
        <v>1</v>
      </c>
      <c r="G136">
        <v>1</v>
      </c>
      <c r="H136">
        <v>2</v>
      </c>
      <c r="I136" t="s">
        <v>438</v>
      </c>
      <c r="J136" t="s">
        <v>439</v>
      </c>
      <c r="K136" t="s">
        <v>440</v>
      </c>
      <c r="L136">
        <v>1368</v>
      </c>
      <c r="N136">
        <v>1011</v>
      </c>
      <c r="O136" t="s">
        <v>441</v>
      </c>
      <c r="P136" t="s">
        <v>441</v>
      </c>
      <c r="Q136">
        <v>1</v>
      </c>
      <c r="W136">
        <v>0</v>
      </c>
      <c r="X136">
        <v>-2134233284</v>
      </c>
      <c r="Y136">
        <v>29.291999999999998</v>
      </c>
      <c r="AA136">
        <v>0</v>
      </c>
      <c r="AB136">
        <v>82.22</v>
      </c>
      <c r="AC136">
        <v>10.06</v>
      </c>
      <c r="AD136">
        <v>0</v>
      </c>
      <c r="AE136">
        <v>0</v>
      </c>
      <c r="AF136">
        <v>82.22</v>
      </c>
      <c r="AG136">
        <v>10.06</v>
      </c>
      <c r="AH136">
        <v>0</v>
      </c>
      <c r="AI136">
        <v>1</v>
      </c>
      <c r="AJ136">
        <v>1</v>
      </c>
      <c r="AK136">
        <v>1</v>
      </c>
      <c r="AL136">
        <v>1</v>
      </c>
      <c r="AN136">
        <v>0</v>
      </c>
      <c r="AO136">
        <v>1</v>
      </c>
      <c r="AP136">
        <v>1</v>
      </c>
      <c r="AQ136">
        <v>0</v>
      </c>
      <c r="AR136">
        <v>0</v>
      </c>
      <c r="AS136" t="s">
        <v>6</v>
      </c>
      <c r="AT136">
        <v>24.41</v>
      </c>
      <c r="AU136" t="s">
        <v>53</v>
      </c>
      <c r="AV136">
        <v>0</v>
      </c>
      <c r="AW136">
        <v>2</v>
      </c>
      <c r="AX136">
        <v>34645481</v>
      </c>
      <c r="AY136">
        <v>1</v>
      </c>
      <c r="AZ136">
        <v>0</v>
      </c>
      <c r="BA136">
        <v>136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CX136">
        <f>Y136*Source!I100</f>
        <v>29.291999999999998</v>
      </c>
      <c r="CY136">
        <f>AB136</f>
        <v>82.22</v>
      </c>
      <c r="CZ136">
        <f>AF136</f>
        <v>82.22</v>
      </c>
      <c r="DA136">
        <f>AJ136</f>
        <v>1</v>
      </c>
      <c r="DB136">
        <v>0</v>
      </c>
    </row>
    <row r="137" spans="1:106" x14ac:dyDescent="0.2">
      <c r="A137">
        <f>ROW(Source!A100)</f>
        <v>100</v>
      </c>
      <c r="B137">
        <v>34645223</v>
      </c>
      <c r="C137">
        <v>34645454</v>
      </c>
      <c r="D137">
        <v>31528142</v>
      </c>
      <c r="E137">
        <v>1</v>
      </c>
      <c r="F137">
        <v>1</v>
      </c>
      <c r="G137">
        <v>1</v>
      </c>
      <c r="H137">
        <v>2</v>
      </c>
      <c r="I137" t="s">
        <v>442</v>
      </c>
      <c r="J137" t="s">
        <v>443</v>
      </c>
      <c r="K137" t="s">
        <v>444</v>
      </c>
      <c r="L137">
        <v>1368</v>
      </c>
      <c r="N137">
        <v>1011</v>
      </c>
      <c r="O137" t="s">
        <v>441</v>
      </c>
      <c r="P137" t="s">
        <v>441</v>
      </c>
      <c r="Q137">
        <v>1</v>
      </c>
      <c r="W137">
        <v>0</v>
      </c>
      <c r="X137">
        <v>1372534845</v>
      </c>
      <c r="Y137">
        <v>0.39600000000000002</v>
      </c>
      <c r="AA137">
        <v>0</v>
      </c>
      <c r="AB137">
        <v>65.709999999999994</v>
      </c>
      <c r="AC137">
        <v>11.6</v>
      </c>
      <c r="AD137">
        <v>0</v>
      </c>
      <c r="AE137">
        <v>0</v>
      </c>
      <c r="AF137">
        <v>65.709999999999994</v>
      </c>
      <c r="AG137">
        <v>11.6</v>
      </c>
      <c r="AH137">
        <v>0</v>
      </c>
      <c r="AI137">
        <v>1</v>
      </c>
      <c r="AJ137">
        <v>1</v>
      </c>
      <c r="AK137">
        <v>1</v>
      </c>
      <c r="AL137">
        <v>1</v>
      </c>
      <c r="AN137">
        <v>0</v>
      </c>
      <c r="AO137">
        <v>1</v>
      </c>
      <c r="AP137">
        <v>1</v>
      </c>
      <c r="AQ137">
        <v>0</v>
      </c>
      <c r="AR137">
        <v>0</v>
      </c>
      <c r="AS137" t="s">
        <v>6</v>
      </c>
      <c r="AT137">
        <v>0.33</v>
      </c>
      <c r="AU137" t="s">
        <v>53</v>
      </c>
      <c r="AV137">
        <v>0</v>
      </c>
      <c r="AW137">
        <v>2</v>
      </c>
      <c r="AX137">
        <v>34645482</v>
      </c>
      <c r="AY137">
        <v>1</v>
      </c>
      <c r="AZ137">
        <v>0</v>
      </c>
      <c r="BA137">
        <v>137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CX137">
        <f>Y137*Source!I100</f>
        <v>0.39600000000000002</v>
      </c>
      <c r="CY137">
        <f>AB137</f>
        <v>65.709999999999994</v>
      </c>
      <c r="CZ137">
        <f>AF137</f>
        <v>65.709999999999994</v>
      </c>
      <c r="DA137">
        <f>AJ137</f>
        <v>1</v>
      </c>
      <c r="DB137">
        <v>0</v>
      </c>
    </row>
    <row r="138" spans="1:106" x14ac:dyDescent="0.2">
      <c r="A138">
        <f>ROW(Source!A100)</f>
        <v>100</v>
      </c>
      <c r="B138">
        <v>34645223</v>
      </c>
      <c r="C138">
        <v>34645454</v>
      </c>
      <c r="D138">
        <v>31496116</v>
      </c>
      <c r="E138">
        <v>1</v>
      </c>
      <c r="F138">
        <v>1</v>
      </c>
      <c r="G138">
        <v>1</v>
      </c>
      <c r="H138">
        <v>3</v>
      </c>
      <c r="I138" t="s">
        <v>172</v>
      </c>
      <c r="J138" t="s">
        <v>174</v>
      </c>
      <c r="K138" t="s">
        <v>173</v>
      </c>
      <c r="L138">
        <v>1354</v>
      </c>
      <c r="N138">
        <v>1010</v>
      </c>
      <c r="O138" t="s">
        <v>79</v>
      </c>
      <c r="P138" t="s">
        <v>79</v>
      </c>
      <c r="Q138">
        <v>1</v>
      </c>
      <c r="W138">
        <v>0</v>
      </c>
      <c r="X138">
        <v>516502224</v>
      </c>
      <c r="Y138">
        <v>32</v>
      </c>
      <c r="AA138">
        <v>30.18</v>
      </c>
      <c r="AB138">
        <v>0</v>
      </c>
      <c r="AC138">
        <v>0</v>
      </c>
      <c r="AD138">
        <v>0</v>
      </c>
      <c r="AE138">
        <v>30.18</v>
      </c>
      <c r="AF138">
        <v>0</v>
      </c>
      <c r="AG138">
        <v>0</v>
      </c>
      <c r="AH138">
        <v>0</v>
      </c>
      <c r="AI138">
        <v>1</v>
      </c>
      <c r="AJ138">
        <v>1</v>
      </c>
      <c r="AK138">
        <v>1</v>
      </c>
      <c r="AL138">
        <v>1</v>
      </c>
      <c r="AN138">
        <v>1</v>
      </c>
      <c r="AO138">
        <v>0</v>
      </c>
      <c r="AP138">
        <v>0</v>
      </c>
      <c r="AQ138">
        <v>0</v>
      </c>
      <c r="AR138">
        <v>0</v>
      </c>
      <c r="AS138" t="s">
        <v>6</v>
      </c>
      <c r="AT138">
        <v>32</v>
      </c>
      <c r="AU138" t="s">
        <v>6</v>
      </c>
      <c r="AV138">
        <v>0</v>
      </c>
      <c r="AW138">
        <v>2</v>
      </c>
      <c r="AX138">
        <v>34645483</v>
      </c>
      <c r="AY138">
        <v>2</v>
      </c>
      <c r="AZ138">
        <v>22528</v>
      </c>
      <c r="BA138">
        <v>138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CX138">
        <f>Y138*Source!I100</f>
        <v>32</v>
      </c>
      <c r="CY138">
        <f t="shared" ref="CY138:CY151" si="12">AA138</f>
        <v>30.18</v>
      </c>
      <c r="CZ138">
        <f t="shared" ref="CZ138:CZ151" si="13">AE138</f>
        <v>30.18</v>
      </c>
      <c r="DA138">
        <f t="shared" ref="DA138:DA151" si="14">AI138</f>
        <v>1</v>
      </c>
      <c r="DB138">
        <v>0</v>
      </c>
    </row>
    <row r="139" spans="1:106" x14ac:dyDescent="0.2">
      <c r="A139">
        <f>ROW(Source!A100)</f>
        <v>100</v>
      </c>
      <c r="B139">
        <v>34645223</v>
      </c>
      <c r="C139">
        <v>34645454</v>
      </c>
      <c r="D139">
        <v>31496694</v>
      </c>
      <c r="E139">
        <v>1</v>
      </c>
      <c r="F139">
        <v>1</v>
      </c>
      <c r="G139">
        <v>1</v>
      </c>
      <c r="H139">
        <v>3</v>
      </c>
      <c r="I139" t="s">
        <v>177</v>
      </c>
      <c r="J139" t="s">
        <v>179</v>
      </c>
      <c r="K139" t="s">
        <v>178</v>
      </c>
      <c r="L139">
        <v>1354</v>
      </c>
      <c r="N139">
        <v>1010</v>
      </c>
      <c r="O139" t="s">
        <v>79</v>
      </c>
      <c r="P139" t="s">
        <v>79</v>
      </c>
      <c r="Q139">
        <v>1</v>
      </c>
      <c r="W139">
        <v>0</v>
      </c>
      <c r="X139">
        <v>-1266922102</v>
      </c>
      <c r="Y139">
        <v>6</v>
      </c>
      <c r="AA139">
        <v>48.64</v>
      </c>
      <c r="AB139">
        <v>0</v>
      </c>
      <c r="AC139">
        <v>0</v>
      </c>
      <c r="AD139">
        <v>0</v>
      </c>
      <c r="AE139">
        <v>48.64</v>
      </c>
      <c r="AF139">
        <v>0</v>
      </c>
      <c r="AG139">
        <v>0</v>
      </c>
      <c r="AH139">
        <v>0</v>
      </c>
      <c r="AI139">
        <v>1</v>
      </c>
      <c r="AJ139">
        <v>1</v>
      </c>
      <c r="AK139">
        <v>1</v>
      </c>
      <c r="AL139">
        <v>1</v>
      </c>
      <c r="AN139">
        <v>1</v>
      </c>
      <c r="AO139">
        <v>0</v>
      </c>
      <c r="AP139">
        <v>0</v>
      </c>
      <c r="AQ139">
        <v>0</v>
      </c>
      <c r="AR139">
        <v>0</v>
      </c>
      <c r="AS139" t="s">
        <v>6</v>
      </c>
      <c r="AT139">
        <v>6</v>
      </c>
      <c r="AU139" t="s">
        <v>6</v>
      </c>
      <c r="AV139">
        <v>0</v>
      </c>
      <c r="AW139">
        <v>2</v>
      </c>
      <c r="AX139">
        <v>34645484</v>
      </c>
      <c r="AY139">
        <v>2</v>
      </c>
      <c r="AZ139">
        <v>22528</v>
      </c>
      <c r="BA139">
        <v>139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CX139">
        <f>Y139*Source!I100</f>
        <v>6</v>
      </c>
      <c r="CY139">
        <f t="shared" si="12"/>
        <v>48.64</v>
      </c>
      <c r="CZ139">
        <f t="shared" si="13"/>
        <v>48.64</v>
      </c>
      <c r="DA139">
        <f t="shared" si="14"/>
        <v>1</v>
      </c>
      <c r="DB139">
        <v>0</v>
      </c>
    </row>
    <row r="140" spans="1:106" x14ac:dyDescent="0.2">
      <c r="A140">
        <f>ROW(Source!A100)</f>
        <v>100</v>
      </c>
      <c r="B140">
        <v>34645223</v>
      </c>
      <c r="C140">
        <v>34645454</v>
      </c>
      <c r="D140">
        <v>31443131</v>
      </c>
      <c r="E140">
        <v>17</v>
      </c>
      <c r="F140">
        <v>1</v>
      </c>
      <c r="G140">
        <v>1</v>
      </c>
      <c r="H140">
        <v>3</v>
      </c>
      <c r="I140" t="s">
        <v>182</v>
      </c>
      <c r="J140" t="s">
        <v>6</v>
      </c>
      <c r="K140" t="s">
        <v>183</v>
      </c>
      <c r="L140">
        <v>1301</v>
      </c>
      <c r="N140">
        <v>1003</v>
      </c>
      <c r="O140" t="s">
        <v>184</v>
      </c>
      <c r="P140" t="s">
        <v>184</v>
      </c>
      <c r="Q140">
        <v>1</v>
      </c>
      <c r="W140">
        <v>0</v>
      </c>
      <c r="X140">
        <v>1932744330</v>
      </c>
      <c r="Y140">
        <v>1000</v>
      </c>
      <c r="AA140">
        <v>21.11</v>
      </c>
      <c r="AB140">
        <v>0</v>
      </c>
      <c r="AC140">
        <v>0</v>
      </c>
      <c r="AD140">
        <v>0</v>
      </c>
      <c r="AE140">
        <v>21.11</v>
      </c>
      <c r="AF140">
        <v>0</v>
      </c>
      <c r="AG140">
        <v>0</v>
      </c>
      <c r="AH140">
        <v>0</v>
      </c>
      <c r="AI140">
        <v>1</v>
      </c>
      <c r="AJ140">
        <v>1</v>
      </c>
      <c r="AK140">
        <v>1</v>
      </c>
      <c r="AL140">
        <v>1</v>
      </c>
      <c r="AN140">
        <v>0</v>
      </c>
      <c r="AO140">
        <v>0</v>
      </c>
      <c r="AP140">
        <v>0</v>
      </c>
      <c r="AQ140">
        <v>0</v>
      </c>
      <c r="AR140">
        <v>0</v>
      </c>
      <c r="AS140" t="s">
        <v>6</v>
      </c>
      <c r="AT140">
        <v>1000</v>
      </c>
      <c r="AU140" t="s">
        <v>6</v>
      </c>
      <c r="AV140">
        <v>0</v>
      </c>
      <c r="AW140">
        <v>2</v>
      </c>
      <c r="AX140">
        <v>34645485</v>
      </c>
      <c r="AY140">
        <v>2</v>
      </c>
      <c r="AZ140">
        <v>22528</v>
      </c>
      <c r="BA140">
        <v>140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CX140">
        <f>Y140*Source!I100</f>
        <v>1000</v>
      </c>
      <c r="CY140">
        <f t="shared" si="12"/>
        <v>21.11</v>
      </c>
      <c r="CZ140">
        <f t="shared" si="13"/>
        <v>21.11</v>
      </c>
      <c r="DA140">
        <f t="shared" si="14"/>
        <v>1</v>
      </c>
      <c r="DB140">
        <v>0</v>
      </c>
    </row>
    <row r="141" spans="1:106" x14ac:dyDescent="0.2">
      <c r="A141">
        <f>ROW(Source!A100)</f>
        <v>100</v>
      </c>
      <c r="B141">
        <v>34645223</v>
      </c>
      <c r="C141">
        <v>34645454</v>
      </c>
      <c r="D141">
        <v>31515694</v>
      </c>
      <c r="E141">
        <v>1</v>
      </c>
      <c r="F141">
        <v>1</v>
      </c>
      <c r="G141">
        <v>1</v>
      </c>
      <c r="H141">
        <v>3</v>
      </c>
      <c r="I141" t="s">
        <v>187</v>
      </c>
      <c r="J141" t="s">
        <v>189</v>
      </c>
      <c r="K141" t="s">
        <v>188</v>
      </c>
      <c r="L141">
        <v>1354</v>
      </c>
      <c r="N141">
        <v>1010</v>
      </c>
      <c r="O141" t="s">
        <v>79</v>
      </c>
      <c r="P141" t="s">
        <v>79</v>
      </c>
      <c r="Q141">
        <v>1</v>
      </c>
      <c r="W141">
        <v>0</v>
      </c>
      <c r="X141">
        <v>514279285</v>
      </c>
      <c r="Y141">
        <v>18</v>
      </c>
      <c r="AA141">
        <v>26.01</v>
      </c>
      <c r="AB141">
        <v>0</v>
      </c>
      <c r="AC141">
        <v>0</v>
      </c>
      <c r="AD141">
        <v>0</v>
      </c>
      <c r="AE141">
        <v>26.01</v>
      </c>
      <c r="AF141">
        <v>0</v>
      </c>
      <c r="AG141">
        <v>0</v>
      </c>
      <c r="AH141">
        <v>0</v>
      </c>
      <c r="AI141">
        <v>1</v>
      </c>
      <c r="AJ141">
        <v>1</v>
      </c>
      <c r="AK141">
        <v>1</v>
      </c>
      <c r="AL141">
        <v>1</v>
      </c>
      <c r="AN141">
        <v>0</v>
      </c>
      <c r="AO141">
        <v>0</v>
      </c>
      <c r="AP141">
        <v>0</v>
      </c>
      <c r="AQ141">
        <v>0</v>
      </c>
      <c r="AR141">
        <v>0</v>
      </c>
      <c r="AS141" t="s">
        <v>6</v>
      </c>
      <c r="AT141">
        <v>18</v>
      </c>
      <c r="AU141" t="s">
        <v>6</v>
      </c>
      <c r="AV141">
        <v>0</v>
      </c>
      <c r="AW141">
        <v>2</v>
      </c>
      <c r="AX141">
        <v>34645486</v>
      </c>
      <c r="AY141">
        <v>2</v>
      </c>
      <c r="AZ141">
        <v>22528</v>
      </c>
      <c r="BA141">
        <v>141</v>
      </c>
      <c r="BB141">
        <v>3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CX141">
        <f>Y141*Source!I100</f>
        <v>18</v>
      </c>
      <c r="CY141">
        <f t="shared" si="12"/>
        <v>26.01</v>
      </c>
      <c r="CZ141">
        <f t="shared" si="13"/>
        <v>26.01</v>
      </c>
      <c r="DA141">
        <f t="shared" si="14"/>
        <v>1</v>
      </c>
      <c r="DB141">
        <v>0</v>
      </c>
    </row>
    <row r="142" spans="1:106" x14ac:dyDescent="0.2">
      <c r="A142">
        <f>ROW(Source!A100)</f>
        <v>100</v>
      </c>
      <c r="B142">
        <v>34645223</v>
      </c>
      <c r="C142">
        <v>34645454</v>
      </c>
      <c r="D142">
        <v>31515695</v>
      </c>
      <c r="E142">
        <v>1</v>
      </c>
      <c r="F142">
        <v>1</v>
      </c>
      <c r="G142">
        <v>1</v>
      </c>
      <c r="H142">
        <v>3</v>
      </c>
      <c r="I142" t="s">
        <v>192</v>
      </c>
      <c r="J142" t="s">
        <v>194</v>
      </c>
      <c r="K142" t="s">
        <v>193</v>
      </c>
      <c r="L142">
        <v>1354</v>
      </c>
      <c r="N142">
        <v>1010</v>
      </c>
      <c r="O142" t="s">
        <v>79</v>
      </c>
      <c r="P142" t="s">
        <v>79</v>
      </c>
      <c r="Q142">
        <v>1</v>
      </c>
      <c r="W142">
        <v>0</v>
      </c>
      <c r="X142">
        <v>299904969</v>
      </c>
      <c r="Y142">
        <v>19</v>
      </c>
      <c r="AA142">
        <v>70.89</v>
      </c>
      <c r="AB142">
        <v>0</v>
      </c>
      <c r="AC142">
        <v>0</v>
      </c>
      <c r="AD142">
        <v>0</v>
      </c>
      <c r="AE142">
        <v>70.89</v>
      </c>
      <c r="AF142">
        <v>0</v>
      </c>
      <c r="AG142">
        <v>0</v>
      </c>
      <c r="AH142">
        <v>0</v>
      </c>
      <c r="AI142">
        <v>1</v>
      </c>
      <c r="AJ142">
        <v>1</v>
      </c>
      <c r="AK142">
        <v>1</v>
      </c>
      <c r="AL142">
        <v>1</v>
      </c>
      <c r="AN142">
        <v>0</v>
      </c>
      <c r="AO142">
        <v>0</v>
      </c>
      <c r="AP142">
        <v>0</v>
      </c>
      <c r="AQ142">
        <v>0</v>
      </c>
      <c r="AR142">
        <v>0</v>
      </c>
      <c r="AS142" t="s">
        <v>6</v>
      </c>
      <c r="AT142">
        <v>19</v>
      </c>
      <c r="AU142" t="s">
        <v>6</v>
      </c>
      <c r="AV142">
        <v>0</v>
      </c>
      <c r="AW142">
        <v>2</v>
      </c>
      <c r="AX142">
        <v>34645487</v>
      </c>
      <c r="AY142">
        <v>2</v>
      </c>
      <c r="AZ142">
        <v>22528</v>
      </c>
      <c r="BA142">
        <v>142</v>
      </c>
      <c r="BB142">
        <v>3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CX142">
        <f>Y142*Source!I100</f>
        <v>19</v>
      </c>
      <c r="CY142">
        <f t="shared" si="12"/>
        <v>70.89</v>
      </c>
      <c r="CZ142">
        <f t="shared" si="13"/>
        <v>70.89</v>
      </c>
      <c r="DA142">
        <f t="shared" si="14"/>
        <v>1</v>
      </c>
      <c r="DB142">
        <v>0</v>
      </c>
    </row>
    <row r="143" spans="1:106" x14ac:dyDescent="0.2">
      <c r="A143">
        <f>ROW(Source!A100)</f>
        <v>100</v>
      </c>
      <c r="B143">
        <v>34645223</v>
      </c>
      <c r="C143">
        <v>34645454</v>
      </c>
      <c r="D143">
        <v>31515748</v>
      </c>
      <c r="E143">
        <v>1</v>
      </c>
      <c r="F143">
        <v>1</v>
      </c>
      <c r="G143">
        <v>1</v>
      </c>
      <c r="H143">
        <v>3</v>
      </c>
      <c r="I143" t="s">
        <v>197</v>
      </c>
      <c r="J143" t="s">
        <v>199</v>
      </c>
      <c r="K143" t="s">
        <v>198</v>
      </c>
      <c r="L143">
        <v>1354</v>
      </c>
      <c r="N143">
        <v>1010</v>
      </c>
      <c r="O143" t="s">
        <v>79</v>
      </c>
      <c r="P143" t="s">
        <v>79</v>
      </c>
      <c r="Q143">
        <v>1</v>
      </c>
      <c r="W143">
        <v>0</v>
      </c>
      <c r="X143">
        <v>-1932377642</v>
      </c>
      <c r="Y143">
        <v>16</v>
      </c>
      <c r="AA143">
        <v>26.18</v>
      </c>
      <c r="AB143">
        <v>0</v>
      </c>
      <c r="AC143">
        <v>0</v>
      </c>
      <c r="AD143">
        <v>0</v>
      </c>
      <c r="AE143">
        <v>26.18</v>
      </c>
      <c r="AF143">
        <v>0</v>
      </c>
      <c r="AG143">
        <v>0</v>
      </c>
      <c r="AH143">
        <v>0</v>
      </c>
      <c r="AI143">
        <v>1</v>
      </c>
      <c r="AJ143">
        <v>1</v>
      </c>
      <c r="AK143">
        <v>1</v>
      </c>
      <c r="AL143">
        <v>1</v>
      </c>
      <c r="AN143">
        <v>1</v>
      </c>
      <c r="AO143">
        <v>0</v>
      </c>
      <c r="AP143">
        <v>0</v>
      </c>
      <c r="AQ143">
        <v>0</v>
      </c>
      <c r="AR143">
        <v>0</v>
      </c>
      <c r="AS143" t="s">
        <v>6</v>
      </c>
      <c r="AT143">
        <v>16</v>
      </c>
      <c r="AU143" t="s">
        <v>6</v>
      </c>
      <c r="AV143">
        <v>0</v>
      </c>
      <c r="AW143">
        <v>2</v>
      </c>
      <c r="AX143">
        <v>34645488</v>
      </c>
      <c r="AY143">
        <v>2</v>
      </c>
      <c r="AZ143">
        <v>22528</v>
      </c>
      <c r="BA143">
        <v>143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CX143">
        <f>Y143*Source!I100</f>
        <v>16</v>
      </c>
      <c r="CY143">
        <f t="shared" si="12"/>
        <v>26.18</v>
      </c>
      <c r="CZ143">
        <f t="shared" si="13"/>
        <v>26.18</v>
      </c>
      <c r="DA143">
        <f t="shared" si="14"/>
        <v>1</v>
      </c>
      <c r="DB143">
        <v>0</v>
      </c>
    </row>
    <row r="144" spans="1:106" x14ac:dyDescent="0.2">
      <c r="A144">
        <f>ROW(Source!A100)</f>
        <v>100</v>
      </c>
      <c r="B144">
        <v>34645223</v>
      </c>
      <c r="C144">
        <v>34645454</v>
      </c>
      <c r="D144">
        <v>31515771</v>
      </c>
      <c r="E144">
        <v>1</v>
      </c>
      <c r="F144">
        <v>1</v>
      </c>
      <c r="G144">
        <v>1</v>
      </c>
      <c r="H144">
        <v>3</v>
      </c>
      <c r="I144" t="s">
        <v>202</v>
      </c>
      <c r="J144" t="s">
        <v>205</v>
      </c>
      <c r="K144" t="s">
        <v>203</v>
      </c>
      <c r="L144">
        <v>12232234</v>
      </c>
      <c r="N144">
        <v>1013</v>
      </c>
      <c r="O144" t="s">
        <v>204</v>
      </c>
      <c r="P144" t="s">
        <v>204</v>
      </c>
      <c r="Q144">
        <v>1</v>
      </c>
      <c r="W144">
        <v>0</v>
      </c>
      <c r="X144">
        <v>2093517811</v>
      </c>
      <c r="Y144">
        <v>10</v>
      </c>
      <c r="AA144">
        <v>140.6</v>
      </c>
      <c r="AB144">
        <v>0</v>
      </c>
      <c r="AC144">
        <v>0</v>
      </c>
      <c r="AD144">
        <v>0</v>
      </c>
      <c r="AE144">
        <v>140.6</v>
      </c>
      <c r="AF144">
        <v>0</v>
      </c>
      <c r="AG144">
        <v>0</v>
      </c>
      <c r="AH144">
        <v>0</v>
      </c>
      <c r="AI144">
        <v>1</v>
      </c>
      <c r="AJ144">
        <v>1</v>
      </c>
      <c r="AK144">
        <v>1</v>
      </c>
      <c r="AL144">
        <v>1</v>
      </c>
      <c r="AN144">
        <v>0</v>
      </c>
      <c r="AO144">
        <v>0</v>
      </c>
      <c r="AP144">
        <v>0</v>
      </c>
      <c r="AQ144">
        <v>0</v>
      </c>
      <c r="AR144">
        <v>0</v>
      </c>
      <c r="AS144" t="s">
        <v>6</v>
      </c>
      <c r="AT144">
        <v>10</v>
      </c>
      <c r="AU144" t="s">
        <v>6</v>
      </c>
      <c r="AV144">
        <v>0</v>
      </c>
      <c r="AW144">
        <v>2</v>
      </c>
      <c r="AX144">
        <v>34645489</v>
      </c>
      <c r="AY144">
        <v>2</v>
      </c>
      <c r="AZ144">
        <v>22528</v>
      </c>
      <c r="BA144">
        <v>144</v>
      </c>
      <c r="BB144">
        <v>3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CX144">
        <f>Y144*Source!I100</f>
        <v>10</v>
      </c>
      <c r="CY144">
        <f t="shared" si="12"/>
        <v>140.6</v>
      </c>
      <c r="CZ144">
        <f t="shared" si="13"/>
        <v>140.6</v>
      </c>
      <c r="DA144">
        <f t="shared" si="14"/>
        <v>1</v>
      </c>
      <c r="DB144">
        <v>0</v>
      </c>
    </row>
    <row r="145" spans="1:106" x14ac:dyDescent="0.2">
      <c r="A145">
        <f>ROW(Source!A100)</f>
        <v>100</v>
      </c>
      <c r="B145">
        <v>34645223</v>
      </c>
      <c r="C145">
        <v>34645454</v>
      </c>
      <c r="D145">
        <v>31515774</v>
      </c>
      <c r="E145">
        <v>1</v>
      </c>
      <c r="F145">
        <v>1</v>
      </c>
      <c r="G145">
        <v>1</v>
      </c>
      <c r="H145">
        <v>3</v>
      </c>
      <c r="I145" t="s">
        <v>208</v>
      </c>
      <c r="J145" t="s">
        <v>210</v>
      </c>
      <c r="K145" t="s">
        <v>209</v>
      </c>
      <c r="L145">
        <v>1354</v>
      </c>
      <c r="N145">
        <v>1010</v>
      </c>
      <c r="O145" t="s">
        <v>79</v>
      </c>
      <c r="P145" t="s">
        <v>79</v>
      </c>
      <c r="Q145">
        <v>1</v>
      </c>
      <c r="W145">
        <v>0</v>
      </c>
      <c r="X145">
        <v>1795385233</v>
      </c>
      <c r="Y145">
        <v>200</v>
      </c>
      <c r="AA145">
        <v>2.91</v>
      </c>
      <c r="AB145">
        <v>0</v>
      </c>
      <c r="AC145">
        <v>0</v>
      </c>
      <c r="AD145">
        <v>0</v>
      </c>
      <c r="AE145">
        <v>2.91</v>
      </c>
      <c r="AF145">
        <v>0</v>
      </c>
      <c r="AG145">
        <v>0</v>
      </c>
      <c r="AH145">
        <v>0</v>
      </c>
      <c r="AI145">
        <v>1</v>
      </c>
      <c r="AJ145">
        <v>1</v>
      </c>
      <c r="AK145">
        <v>1</v>
      </c>
      <c r="AL145">
        <v>1</v>
      </c>
      <c r="AN145">
        <v>0</v>
      </c>
      <c r="AO145">
        <v>0</v>
      </c>
      <c r="AP145">
        <v>0</v>
      </c>
      <c r="AQ145">
        <v>0</v>
      </c>
      <c r="AR145">
        <v>0</v>
      </c>
      <c r="AS145" t="s">
        <v>6</v>
      </c>
      <c r="AT145">
        <v>200</v>
      </c>
      <c r="AU145" t="s">
        <v>6</v>
      </c>
      <c r="AV145">
        <v>0</v>
      </c>
      <c r="AW145">
        <v>2</v>
      </c>
      <c r="AX145">
        <v>34645490</v>
      </c>
      <c r="AY145">
        <v>2</v>
      </c>
      <c r="AZ145">
        <v>22528</v>
      </c>
      <c r="BA145">
        <v>145</v>
      </c>
      <c r="BB145">
        <v>3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CX145">
        <f>Y145*Source!I100</f>
        <v>200</v>
      </c>
      <c r="CY145">
        <f t="shared" si="12"/>
        <v>2.91</v>
      </c>
      <c r="CZ145">
        <f t="shared" si="13"/>
        <v>2.91</v>
      </c>
      <c r="DA145">
        <f t="shared" si="14"/>
        <v>1</v>
      </c>
      <c r="DB145">
        <v>0</v>
      </c>
    </row>
    <row r="146" spans="1:106" x14ac:dyDescent="0.2">
      <c r="A146">
        <f>ROW(Source!A100)</f>
        <v>100</v>
      </c>
      <c r="B146">
        <v>34645223</v>
      </c>
      <c r="C146">
        <v>34645454</v>
      </c>
      <c r="D146">
        <v>0</v>
      </c>
      <c r="E146">
        <v>0</v>
      </c>
      <c r="F146">
        <v>1</v>
      </c>
      <c r="G146">
        <v>1</v>
      </c>
      <c r="H146">
        <v>3</v>
      </c>
      <c r="I146" t="s">
        <v>153</v>
      </c>
      <c r="J146" t="s">
        <v>6</v>
      </c>
      <c r="K146" t="s">
        <v>169</v>
      </c>
      <c r="L146">
        <v>1354</v>
      </c>
      <c r="N146">
        <v>1010</v>
      </c>
      <c r="O146" t="s">
        <v>79</v>
      </c>
      <c r="P146" t="s">
        <v>79</v>
      </c>
      <c r="Q146">
        <v>1</v>
      </c>
      <c r="W146">
        <v>0</v>
      </c>
      <c r="X146">
        <v>150996679</v>
      </c>
      <c r="Y146">
        <v>0</v>
      </c>
      <c r="AA146">
        <v>148.91</v>
      </c>
      <c r="AB146">
        <v>0</v>
      </c>
      <c r="AC146">
        <v>0</v>
      </c>
      <c r="AD146">
        <v>0</v>
      </c>
      <c r="AE146">
        <v>148.91</v>
      </c>
      <c r="AF146">
        <v>0</v>
      </c>
      <c r="AG146">
        <v>0</v>
      </c>
      <c r="AH146">
        <v>0</v>
      </c>
      <c r="AI146">
        <v>1</v>
      </c>
      <c r="AJ146">
        <v>1</v>
      </c>
      <c r="AK146">
        <v>1</v>
      </c>
      <c r="AL146">
        <v>1</v>
      </c>
      <c r="AN146">
        <v>0</v>
      </c>
      <c r="AO146">
        <v>0</v>
      </c>
      <c r="AP146">
        <v>0</v>
      </c>
      <c r="AQ146">
        <v>0</v>
      </c>
      <c r="AR146">
        <v>0</v>
      </c>
      <c r="AS146" t="s">
        <v>6</v>
      </c>
      <c r="AT146">
        <v>0</v>
      </c>
      <c r="AU146" t="s">
        <v>6</v>
      </c>
      <c r="AV146">
        <v>0</v>
      </c>
      <c r="AW146">
        <v>1</v>
      </c>
      <c r="AX146">
        <v>-1</v>
      </c>
      <c r="AY146">
        <v>0</v>
      </c>
      <c r="AZ146">
        <v>0</v>
      </c>
      <c r="BA146" t="s">
        <v>6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CX146">
        <f>Y146*Source!I100</f>
        <v>0</v>
      </c>
      <c r="CY146">
        <f t="shared" si="12"/>
        <v>148.91</v>
      </c>
      <c r="CZ146">
        <f t="shared" si="13"/>
        <v>148.91</v>
      </c>
      <c r="DA146">
        <f t="shared" si="14"/>
        <v>1</v>
      </c>
      <c r="DB146">
        <v>0</v>
      </c>
    </row>
    <row r="147" spans="1:106" x14ac:dyDescent="0.2">
      <c r="A147">
        <f>ROW(Source!A100)</f>
        <v>100</v>
      </c>
      <c r="B147">
        <v>34645223</v>
      </c>
      <c r="C147">
        <v>34645454</v>
      </c>
      <c r="D147">
        <v>0</v>
      </c>
      <c r="E147">
        <v>0</v>
      </c>
      <c r="F147">
        <v>1</v>
      </c>
      <c r="G147">
        <v>1</v>
      </c>
      <c r="H147">
        <v>3</v>
      </c>
      <c r="I147" t="s">
        <v>153</v>
      </c>
      <c r="J147" t="s">
        <v>6</v>
      </c>
      <c r="K147" t="s">
        <v>166</v>
      </c>
      <c r="L147">
        <v>1354</v>
      </c>
      <c r="N147">
        <v>1010</v>
      </c>
      <c r="O147" t="s">
        <v>79</v>
      </c>
      <c r="P147" t="s">
        <v>79</v>
      </c>
      <c r="Q147">
        <v>1</v>
      </c>
      <c r="W147">
        <v>0</v>
      </c>
      <c r="X147">
        <v>-1803002224</v>
      </c>
      <c r="Y147">
        <v>18</v>
      </c>
      <c r="AA147">
        <v>61.31</v>
      </c>
      <c r="AB147">
        <v>0</v>
      </c>
      <c r="AC147">
        <v>0</v>
      </c>
      <c r="AD147">
        <v>0</v>
      </c>
      <c r="AE147">
        <v>61.31</v>
      </c>
      <c r="AF147">
        <v>0</v>
      </c>
      <c r="AG147">
        <v>0</v>
      </c>
      <c r="AH147">
        <v>0</v>
      </c>
      <c r="AI147">
        <v>1</v>
      </c>
      <c r="AJ147">
        <v>1</v>
      </c>
      <c r="AK147">
        <v>1</v>
      </c>
      <c r="AL147">
        <v>1</v>
      </c>
      <c r="AN147">
        <v>0</v>
      </c>
      <c r="AO147">
        <v>0</v>
      </c>
      <c r="AP147">
        <v>0</v>
      </c>
      <c r="AQ147">
        <v>0</v>
      </c>
      <c r="AR147">
        <v>0</v>
      </c>
      <c r="AS147" t="s">
        <v>6</v>
      </c>
      <c r="AT147">
        <v>18</v>
      </c>
      <c r="AU147" t="s">
        <v>6</v>
      </c>
      <c r="AV147">
        <v>0</v>
      </c>
      <c r="AW147">
        <v>1</v>
      </c>
      <c r="AX147">
        <v>-1</v>
      </c>
      <c r="AY147">
        <v>0</v>
      </c>
      <c r="AZ147">
        <v>0</v>
      </c>
      <c r="BA147" t="s">
        <v>6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CX147">
        <f>Y147*Source!I100</f>
        <v>18</v>
      </c>
      <c r="CY147">
        <f t="shared" si="12"/>
        <v>61.31</v>
      </c>
      <c r="CZ147">
        <f t="shared" si="13"/>
        <v>61.31</v>
      </c>
      <c r="DA147">
        <f t="shared" si="14"/>
        <v>1</v>
      </c>
      <c r="DB147">
        <v>0</v>
      </c>
    </row>
    <row r="148" spans="1:106" x14ac:dyDescent="0.2">
      <c r="A148">
        <f>ROW(Source!A100)</f>
        <v>100</v>
      </c>
      <c r="B148">
        <v>34645223</v>
      </c>
      <c r="C148">
        <v>34645454</v>
      </c>
      <c r="D148">
        <v>0</v>
      </c>
      <c r="E148">
        <v>0</v>
      </c>
      <c r="F148">
        <v>1</v>
      </c>
      <c r="G148">
        <v>1</v>
      </c>
      <c r="H148">
        <v>3</v>
      </c>
      <c r="I148" t="s">
        <v>153</v>
      </c>
      <c r="J148" t="s">
        <v>6</v>
      </c>
      <c r="K148" t="s">
        <v>163</v>
      </c>
      <c r="L148">
        <v>1354</v>
      </c>
      <c r="N148">
        <v>1010</v>
      </c>
      <c r="O148" t="s">
        <v>79</v>
      </c>
      <c r="P148" t="s">
        <v>79</v>
      </c>
      <c r="Q148">
        <v>1</v>
      </c>
      <c r="W148">
        <v>0</v>
      </c>
      <c r="X148">
        <v>700096182</v>
      </c>
      <c r="Y148">
        <v>0</v>
      </c>
      <c r="AA148">
        <v>94.4</v>
      </c>
      <c r="AB148">
        <v>0</v>
      </c>
      <c r="AC148">
        <v>0</v>
      </c>
      <c r="AD148">
        <v>0</v>
      </c>
      <c r="AE148">
        <v>94.4</v>
      </c>
      <c r="AF148">
        <v>0</v>
      </c>
      <c r="AG148">
        <v>0</v>
      </c>
      <c r="AH148">
        <v>0</v>
      </c>
      <c r="AI148">
        <v>1</v>
      </c>
      <c r="AJ148">
        <v>1</v>
      </c>
      <c r="AK148">
        <v>1</v>
      </c>
      <c r="AL148">
        <v>1</v>
      </c>
      <c r="AN148">
        <v>0</v>
      </c>
      <c r="AO148">
        <v>0</v>
      </c>
      <c r="AP148">
        <v>0</v>
      </c>
      <c r="AQ148">
        <v>0</v>
      </c>
      <c r="AR148">
        <v>0</v>
      </c>
      <c r="AS148" t="s">
        <v>6</v>
      </c>
      <c r="AT148">
        <v>0</v>
      </c>
      <c r="AU148" t="s">
        <v>6</v>
      </c>
      <c r="AV148">
        <v>0</v>
      </c>
      <c r="AW148">
        <v>1</v>
      </c>
      <c r="AX148">
        <v>-1</v>
      </c>
      <c r="AY148">
        <v>0</v>
      </c>
      <c r="AZ148">
        <v>0</v>
      </c>
      <c r="BA148" t="s">
        <v>6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CX148">
        <f>Y148*Source!I100</f>
        <v>0</v>
      </c>
      <c r="CY148">
        <f t="shared" si="12"/>
        <v>94.4</v>
      </c>
      <c r="CZ148">
        <f t="shared" si="13"/>
        <v>94.4</v>
      </c>
      <c r="DA148">
        <f t="shared" si="14"/>
        <v>1</v>
      </c>
      <c r="DB148">
        <v>0</v>
      </c>
    </row>
    <row r="149" spans="1:106" x14ac:dyDescent="0.2">
      <c r="A149">
        <f>ROW(Source!A100)</f>
        <v>100</v>
      </c>
      <c r="B149">
        <v>34645223</v>
      </c>
      <c r="C149">
        <v>34645454</v>
      </c>
      <c r="D149">
        <v>0</v>
      </c>
      <c r="E149">
        <v>0</v>
      </c>
      <c r="F149">
        <v>1</v>
      </c>
      <c r="G149">
        <v>1</v>
      </c>
      <c r="H149">
        <v>3</v>
      </c>
      <c r="I149" t="s">
        <v>153</v>
      </c>
      <c r="J149" t="s">
        <v>6</v>
      </c>
      <c r="K149" t="s">
        <v>160</v>
      </c>
      <c r="L149">
        <v>1354</v>
      </c>
      <c r="N149">
        <v>1010</v>
      </c>
      <c r="O149" t="s">
        <v>79</v>
      </c>
      <c r="P149" t="s">
        <v>79</v>
      </c>
      <c r="Q149">
        <v>1</v>
      </c>
      <c r="W149">
        <v>0</v>
      </c>
      <c r="X149">
        <v>-1063727215</v>
      </c>
      <c r="Y149">
        <v>0</v>
      </c>
      <c r="AA149">
        <v>48.41</v>
      </c>
      <c r="AB149">
        <v>0</v>
      </c>
      <c r="AC149">
        <v>0</v>
      </c>
      <c r="AD149">
        <v>0</v>
      </c>
      <c r="AE149">
        <v>48.41</v>
      </c>
      <c r="AF149">
        <v>0</v>
      </c>
      <c r="AG149">
        <v>0</v>
      </c>
      <c r="AH149">
        <v>0</v>
      </c>
      <c r="AI149">
        <v>1</v>
      </c>
      <c r="AJ149">
        <v>1</v>
      </c>
      <c r="AK149">
        <v>1</v>
      </c>
      <c r="AL149">
        <v>1</v>
      </c>
      <c r="AN149">
        <v>0</v>
      </c>
      <c r="AO149">
        <v>0</v>
      </c>
      <c r="AP149">
        <v>0</v>
      </c>
      <c r="AQ149">
        <v>0</v>
      </c>
      <c r="AR149">
        <v>0</v>
      </c>
      <c r="AS149" t="s">
        <v>6</v>
      </c>
      <c r="AT149">
        <v>0</v>
      </c>
      <c r="AU149" t="s">
        <v>6</v>
      </c>
      <c r="AV149">
        <v>0</v>
      </c>
      <c r="AW149">
        <v>1</v>
      </c>
      <c r="AX149">
        <v>-1</v>
      </c>
      <c r="AY149">
        <v>0</v>
      </c>
      <c r="AZ149">
        <v>0</v>
      </c>
      <c r="BA149" t="s">
        <v>6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CX149">
        <f>Y149*Source!I100</f>
        <v>0</v>
      </c>
      <c r="CY149">
        <f t="shared" si="12"/>
        <v>48.41</v>
      </c>
      <c r="CZ149">
        <f t="shared" si="13"/>
        <v>48.41</v>
      </c>
      <c r="DA149">
        <f t="shared" si="14"/>
        <v>1</v>
      </c>
      <c r="DB149">
        <v>0</v>
      </c>
    </row>
    <row r="150" spans="1:106" x14ac:dyDescent="0.2">
      <c r="A150">
        <f>ROW(Source!A100)</f>
        <v>100</v>
      </c>
      <c r="B150">
        <v>34645223</v>
      </c>
      <c r="C150">
        <v>34645454</v>
      </c>
      <c r="D150">
        <v>0</v>
      </c>
      <c r="E150">
        <v>0</v>
      </c>
      <c r="F150">
        <v>1</v>
      </c>
      <c r="G150">
        <v>1</v>
      </c>
      <c r="H150">
        <v>3</v>
      </c>
      <c r="I150" t="s">
        <v>153</v>
      </c>
      <c r="J150" t="s">
        <v>6</v>
      </c>
      <c r="K150" t="s">
        <v>157</v>
      </c>
      <c r="L150">
        <v>1354</v>
      </c>
      <c r="N150">
        <v>1010</v>
      </c>
      <c r="O150" t="s">
        <v>79</v>
      </c>
      <c r="P150" t="s">
        <v>79</v>
      </c>
      <c r="Q150">
        <v>1</v>
      </c>
      <c r="W150">
        <v>0</v>
      </c>
      <c r="X150">
        <v>-1646988984</v>
      </c>
      <c r="Y150">
        <v>172</v>
      </c>
      <c r="AA150">
        <v>14.99</v>
      </c>
      <c r="AB150">
        <v>0</v>
      </c>
      <c r="AC150">
        <v>0</v>
      </c>
      <c r="AD150">
        <v>0</v>
      </c>
      <c r="AE150">
        <v>14.99</v>
      </c>
      <c r="AF150">
        <v>0</v>
      </c>
      <c r="AG150">
        <v>0</v>
      </c>
      <c r="AH150">
        <v>0</v>
      </c>
      <c r="AI150">
        <v>1</v>
      </c>
      <c r="AJ150">
        <v>1</v>
      </c>
      <c r="AK150">
        <v>1</v>
      </c>
      <c r="AL150">
        <v>1</v>
      </c>
      <c r="AN150">
        <v>0</v>
      </c>
      <c r="AO150">
        <v>0</v>
      </c>
      <c r="AP150">
        <v>0</v>
      </c>
      <c r="AQ150">
        <v>0</v>
      </c>
      <c r="AR150">
        <v>0</v>
      </c>
      <c r="AS150" t="s">
        <v>6</v>
      </c>
      <c r="AT150">
        <v>172</v>
      </c>
      <c r="AU150" t="s">
        <v>6</v>
      </c>
      <c r="AV150">
        <v>0</v>
      </c>
      <c r="AW150">
        <v>1</v>
      </c>
      <c r="AX150">
        <v>-1</v>
      </c>
      <c r="AY150">
        <v>0</v>
      </c>
      <c r="AZ150">
        <v>0</v>
      </c>
      <c r="BA150" t="s">
        <v>6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CX150">
        <f>Y150*Source!I100</f>
        <v>172</v>
      </c>
      <c r="CY150">
        <f t="shared" si="12"/>
        <v>14.99</v>
      </c>
      <c r="CZ150">
        <f t="shared" si="13"/>
        <v>14.99</v>
      </c>
      <c r="DA150">
        <f t="shared" si="14"/>
        <v>1</v>
      </c>
      <c r="DB150">
        <v>0</v>
      </c>
    </row>
    <row r="151" spans="1:106" x14ac:dyDescent="0.2">
      <c r="A151">
        <f>ROW(Source!A100)</f>
        <v>100</v>
      </c>
      <c r="B151">
        <v>34645223</v>
      </c>
      <c r="C151">
        <v>34645454</v>
      </c>
      <c r="D151">
        <v>0</v>
      </c>
      <c r="E151">
        <v>0</v>
      </c>
      <c r="F151">
        <v>1</v>
      </c>
      <c r="G151">
        <v>1</v>
      </c>
      <c r="H151">
        <v>3</v>
      </c>
      <c r="I151" t="s">
        <v>153</v>
      </c>
      <c r="J151" t="s">
        <v>6</v>
      </c>
      <c r="K151" t="s">
        <v>154</v>
      </c>
      <c r="L151">
        <v>1354</v>
      </c>
      <c r="N151">
        <v>1010</v>
      </c>
      <c r="O151" t="s">
        <v>79</v>
      </c>
      <c r="P151" t="s">
        <v>79</v>
      </c>
      <c r="Q151">
        <v>1</v>
      </c>
      <c r="W151">
        <v>0</v>
      </c>
      <c r="X151">
        <v>887026887</v>
      </c>
      <c r="Y151">
        <v>31</v>
      </c>
      <c r="AA151">
        <v>26.07</v>
      </c>
      <c r="AB151">
        <v>0</v>
      </c>
      <c r="AC151">
        <v>0</v>
      </c>
      <c r="AD151">
        <v>0</v>
      </c>
      <c r="AE151">
        <v>26.07</v>
      </c>
      <c r="AF151">
        <v>0</v>
      </c>
      <c r="AG151">
        <v>0</v>
      </c>
      <c r="AH151">
        <v>0</v>
      </c>
      <c r="AI151">
        <v>1</v>
      </c>
      <c r="AJ151">
        <v>1</v>
      </c>
      <c r="AK151">
        <v>1</v>
      </c>
      <c r="AL151">
        <v>1</v>
      </c>
      <c r="AN151">
        <v>0</v>
      </c>
      <c r="AO151">
        <v>0</v>
      </c>
      <c r="AP151">
        <v>0</v>
      </c>
      <c r="AQ151">
        <v>0</v>
      </c>
      <c r="AR151">
        <v>0</v>
      </c>
      <c r="AS151" t="s">
        <v>6</v>
      </c>
      <c r="AT151">
        <v>31</v>
      </c>
      <c r="AU151" t="s">
        <v>6</v>
      </c>
      <c r="AV151">
        <v>0</v>
      </c>
      <c r="AW151">
        <v>1</v>
      </c>
      <c r="AX151">
        <v>-1</v>
      </c>
      <c r="AY151">
        <v>0</v>
      </c>
      <c r="AZ151">
        <v>0</v>
      </c>
      <c r="BA151" t="s">
        <v>6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CX151">
        <f>Y151*Source!I100</f>
        <v>31</v>
      </c>
      <c r="CY151">
        <f t="shared" si="12"/>
        <v>26.07</v>
      </c>
      <c r="CZ151">
        <f t="shared" si="13"/>
        <v>26.07</v>
      </c>
      <c r="DA151">
        <f t="shared" si="14"/>
        <v>1</v>
      </c>
      <c r="DB151">
        <v>0</v>
      </c>
    </row>
    <row r="152" spans="1:106" x14ac:dyDescent="0.2">
      <c r="A152">
        <f>ROW(Source!A101)</f>
        <v>101</v>
      </c>
      <c r="B152">
        <v>34645224</v>
      </c>
      <c r="C152">
        <v>34645454</v>
      </c>
      <c r="D152">
        <v>31714816</v>
      </c>
      <c r="E152">
        <v>1</v>
      </c>
      <c r="F152">
        <v>1</v>
      </c>
      <c r="G152">
        <v>1</v>
      </c>
      <c r="H152">
        <v>1</v>
      </c>
      <c r="I152" t="s">
        <v>465</v>
      </c>
      <c r="J152" t="s">
        <v>6</v>
      </c>
      <c r="K152" t="s">
        <v>466</v>
      </c>
      <c r="L152">
        <v>1191</v>
      </c>
      <c r="N152">
        <v>1013</v>
      </c>
      <c r="O152" t="s">
        <v>435</v>
      </c>
      <c r="P152" t="s">
        <v>435</v>
      </c>
      <c r="Q152">
        <v>1</v>
      </c>
      <c r="W152">
        <v>0</v>
      </c>
      <c r="X152">
        <v>1983201532</v>
      </c>
      <c r="Y152">
        <v>78.287999999999997</v>
      </c>
      <c r="AA152">
        <v>0</v>
      </c>
      <c r="AB152">
        <v>0</v>
      </c>
      <c r="AC152">
        <v>0</v>
      </c>
      <c r="AD152">
        <v>174.03</v>
      </c>
      <c r="AE152">
        <v>0</v>
      </c>
      <c r="AF152">
        <v>0</v>
      </c>
      <c r="AG152">
        <v>0</v>
      </c>
      <c r="AH152">
        <v>9.51</v>
      </c>
      <c r="AI152">
        <v>1</v>
      </c>
      <c r="AJ152">
        <v>1</v>
      </c>
      <c r="AK152">
        <v>1</v>
      </c>
      <c r="AL152">
        <v>18.3</v>
      </c>
      <c r="AN152">
        <v>0</v>
      </c>
      <c r="AO152">
        <v>1</v>
      </c>
      <c r="AP152">
        <v>1</v>
      </c>
      <c r="AQ152">
        <v>0</v>
      </c>
      <c r="AR152">
        <v>0</v>
      </c>
      <c r="AS152" t="s">
        <v>6</v>
      </c>
      <c r="AT152">
        <v>65.239999999999995</v>
      </c>
      <c r="AU152" t="s">
        <v>53</v>
      </c>
      <c r="AV152">
        <v>1</v>
      </c>
      <c r="AW152">
        <v>2</v>
      </c>
      <c r="AX152">
        <v>34645476</v>
      </c>
      <c r="AY152">
        <v>1</v>
      </c>
      <c r="AZ152">
        <v>0</v>
      </c>
      <c r="BA152">
        <v>146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CX152">
        <f>Y152*Source!I101</f>
        <v>78.287999999999997</v>
      </c>
      <c r="CY152">
        <f>AD152</f>
        <v>174.03</v>
      </c>
      <c r="CZ152">
        <f>AH152</f>
        <v>9.51</v>
      </c>
      <c r="DA152">
        <f>AL152</f>
        <v>18.3</v>
      </c>
      <c r="DB152">
        <v>0</v>
      </c>
    </row>
    <row r="153" spans="1:106" x14ac:dyDescent="0.2">
      <c r="A153">
        <f>ROW(Source!A101)</f>
        <v>101</v>
      </c>
      <c r="B153">
        <v>34645224</v>
      </c>
      <c r="C153">
        <v>34645454</v>
      </c>
      <c r="D153">
        <v>31709492</v>
      </c>
      <c r="E153">
        <v>1</v>
      </c>
      <c r="F153">
        <v>1</v>
      </c>
      <c r="G153">
        <v>1</v>
      </c>
      <c r="H153">
        <v>1</v>
      </c>
      <c r="I153" t="s">
        <v>436</v>
      </c>
      <c r="J153" t="s">
        <v>6</v>
      </c>
      <c r="K153" t="s">
        <v>437</v>
      </c>
      <c r="L153">
        <v>1191</v>
      </c>
      <c r="N153">
        <v>1013</v>
      </c>
      <c r="O153" t="s">
        <v>435</v>
      </c>
      <c r="P153" t="s">
        <v>435</v>
      </c>
      <c r="Q153">
        <v>1</v>
      </c>
      <c r="W153">
        <v>0</v>
      </c>
      <c r="X153">
        <v>-1417349443</v>
      </c>
      <c r="Y153">
        <v>37.51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1</v>
      </c>
      <c r="AJ153">
        <v>1</v>
      </c>
      <c r="AK153">
        <v>18.3</v>
      </c>
      <c r="AL153">
        <v>1</v>
      </c>
      <c r="AN153">
        <v>0</v>
      </c>
      <c r="AO153">
        <v>1</v>
      </c>
      <c r="AP153">
        <v>0</v>
      </c>
      <c r="AQ153">
        <v>0</v>
      </c>
      <c r="AR153">
        <v>0</v>
      </c>
      <c r="AS153" t="s">
        <v>6</v>
      </c>
      <c r="AT153">
        <v>37.51</v>
      </c>
      <c r="AU153" t="s">
        <v>6</v>
      </c>
      <c r="AV153">
        <v>2</v>
      </c>
      <c r="AW153">
        <v>2</v>
      </c>
      <c r="AX153">
        <v>34645477</v>
      </c>
      <c r="AY153">
        <v>1</v>
      </c>
      <c r="AZ153">
        <v>2048</v>
      </c>
      <c r="BA153">
        <v>147</v>
      </c>
      <c r="BB153">
        <v>2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-7.5019999999999953</v>
      </c>
      <c r="BI153">
        <v>1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CX153">
        <f>Y153*Source!I101</f>
        <v>37.51</v>
      </c>
      <c r="CY153">
        <f>AD153</f>
        <v>0</v>
      </c>
      <c r="CZ153">
        <f>AH153</f>
        <v>0</v>
      </c>
      <c r="DA153">
        <f>AL153</f>
        <v>1</v>
      </c>
      <c r="DB153">
        <v>0</v>
      </c>
    </row>
    <row r="154" spans="1:106" x14ac:dyDescent="0.2">
      <c r="A154">
        <f>ROW(Source!A101)</f>
        <v>101</v>
      </c>
      <c r="B154">
        <v>34645224</v>
      </c>
      <c r="C154">
        <v>34645454</v>
      </c>
      <c r="D154">
        <v>31526753</v>
      </c>
      <c r="E154">
        <v>1</v>
      </c>
      <c r="F154">
        <v>1</v>
      </c>
      <c r="G154">
        <v>1</v>
      </c>
      <c r="H154">
        <v>2</v>
      </c>
      <c r="I154" t="s">
        <v>454</v>
      </c>
      <c r="J154" t="s">
        <v>455</v>
      </c>
      <c r="K154" t="s">
        <v>456</v>
      </c>
      <c r="L154">
        <v>1368</v>
      </c>
      <c r="N154">
        <v>1011</v>
      </c>
      <c r="O154" t="s">
        <v>441</v>
      </c>
      <c r="P154" t="s">
        <v>441</v>
      </c>
      <c r="Q154">
        <v>1</v>
      </c>
      <c r="W154">
        <v>0</v>
      </c>
      <c r="X154">
        <v>-1718674368</v>
      </c>
      <c r="Y154">
        <v>0.98399999999999987</v>
      </c>
      <c r="AA154">
        <v>0</v>
      </c>
      <c r="AB154">
        <v>1399.88</v>
      </c>
      <c r="AC154">
        <v>247.05</v>
      </c>
      <c r="AD154">
        <v>0</v>
      </c>
      <c r="AE154">
        <v>0</v>
      </c>
      <c r="AF154">
        <v>111.99</v>
      </c>
      <c r="AG154">
        <v>13.5</v>
      </c>
      <c r="AH154">
        <v>0</v>
      </c>
      <c r="AI154">
        <v>1</v>
      </c>
      <c r="AJ154">
        <v>12.5</v>
      </c>
      <c r="AK154">
        <v>18.3</v>
      </c>
      <c r="AL154">
        <v>1</v>
      </c>
      <c r="AN154">
        <v>0</v>
      </c>
      <c r="AO154">
        <v>1</v>
      </c>
      <c r="AP154">
        <v>1</v>
      </c>
      <c r="AQ154">
        <v>0</v>
      </c>
      <c r="AR154">
        <v>0</v>
      </c>
      <c r="AS154" t="s">
        <v>6</v>
      </c>
      <c r="AT154">
        <v>0.82</v>
      </c>
      <c r="AU154" t="s">
        <v>53</v>
      </c>
      <c r="AV154">
        <v>0</v>
      </c>
      <c r="AW154">
        <v>2</v>
      </c>
      <c r="AX154">
        <v>34645478</v>
      </c>
      <c r="AY154">
        <v>1</v>
      </c>
      <c r="AZ154">
        <v>0</v>
      </c>
      <c r="BA154">
        <v>148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CX154">
        <f>Y154*Source!I101</f>
        <v>0.98399999999999987</v>
      </c>
      <c r="CY154">
        <f>AB154</f>
        <v>1399.88</v>
      </c>
      <c r="CZ154">
        <f>AF154</f>
        <v>111.99</v>
      </c>
      <c r="DA154">
        <f>AJ154</f>
        <v>12.5</v>
      </c>
      <c r="DB154">
        <v>0</v>
      </c>
    </row>
    <row r="155" spans="1:106" x14ac:dyDescent="0.2">
      <c r="A155">
        <f>ROW(Source!A101)</f>
        <v>101</v>
      </c>
      <c r="B155">
        <v>34645224</v>
      </c>
      <c r="C155">
        <v>34645454</v>
      </c>
      <c r="D155">
        <v>31526885</v>
      </c>
      <c r="E155">
        <v>1</v>
      </c>
      <c r="F155">
        <v>1</v>
      </c>
      <c r="G155">
        <v>1</v>
      </c>
      <c r="H155">
        <v>2</v>
      </c>
      <c r="I155" t="s">
        <v>467</v>
      </c>
      <c r="J155" t="s">
        <v>468</v>
      </c>
      <c r="K155" t="s">
        <v>469</v>
      </c>
      <c r="L155">
        <v>1368</v>
      </c>
      <c r="N155">
        <v>1011</v>
      </c>
      <c r="O155" t="s">
        <v>441</v>
      </c>
      <c r="P155" t="s">
        <v>441</v>
      </c>
      <c r="Q155">
        <v>1</v>
      </c>
      <c r="W155">
        <v>0</v>
      </c>
      <c r="X155">
        <v>1231053406</v>
      </c>
      <c r="Y155">
        <v>11.712</v>
      </c>
      <c r="AA155">
        <v>0</v>
      </c>
      <c r="AB155">
        <v>6</v>
      </c>
      <c r="AC155">
        <v>0</v>
      </c>
      <c r="AD155">
        <v>0</v>
      </c>
      <c r="AE155">
        <v>0</v>
      </c>
      <c r="AF155">
        <v>0.48</v>
      </c>
      <c r="AG155">
        <v>0</v>
      </c>
      <c r="AH155">
        <v>0</v>
      </c>
      <c r="AI155">
        <v>1</v>
      </c>
      <c r="AJ155">
        <v>12.5</v>
      </c>
      <c r="AK155">
        <v>18.3</v>
      </c>
      <c r="AL155">
        <v>1</v>
      </c>
      <c r="AN155">
        <v>0</v>
      </c>
      <c r="AO155">
        <v>1</v>
      </c>
      <c r="AP155">
        <v>1</v>
      </c>
      <c r="AQ155">
        <v>0</v>
      </c>
      <c r="AR155">
        <v>0</v>
      </c>
      <c r="AS155" t="s">
        <v>6</v>
      </c>
      <c r="AT155">
        <v>9.76</v>
      </c>
      <c r="AU155" t="s">
        <v>53</v>
      </c>
      <c r="AV155">
        <v>0</v>
      </c>
      <c r="AW155">
        <v>2</v>
      </c>
      <c r="AX155">
        <v>34645479</v>
      </c>
      <c r="AY155">
        <v>1</v>
      </c>
      <c r="AZ155">
        <v>0</v>
      </c>
      <c r="BA155">
        <v>149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CX155">
        <f>Y155*Source!I101</f>
        <v>11.712</v>
      </c>
      <c r="CY155">
        <f>AB155</f>
        <v>6</v>
      </c>
      <c r="CZ155">
        <f>AF155</f>
        <v>0.48</v>
      </c>
      <c r="DA155">
        <f>AJ155</f>
        <v>12.5</v>
      </c>
      <c r="DB155">
        <v>0</v>
      </c>
    </row>
    <row r="156" spans="1:106" x14ac:dyDescent="0.2">
      <c r="A156">
        <f>ROW(Source!A101)</f>
        <v>101</v>
      </c>
      <c r="B156">
        <v>34645224</v>
      </c>
      <c r="C156">
        <v>34645454</v>
      </c>
      <c r="D156">
        <v>31526948</v>
      </c>
      <c r="E156">
        <v>1</v>
      </c>
      <c r="F156">
        <v>1</v>
      </c>
      <c r="G156">
        <v>1</v>
      </c>
      <c r="H156">
        <v>2</v>
      </c>
      <c r="I156" t="s">
        <v>470</v>
      </c>
      <c r="J156" t="s">
        <v>471</v>
      </c>
      <c r="K156" t="s">
        <v>472</v>
      </c>
      <c r="L156">
        <v>1368</v>
      </c>
      <c r="N156">
        <v>1011</v>
      </c>
      <c r="O156" t="s">
        <v>441</v>
      </c>
      <c r="P156" t="s">
        <v>441</v>
      </c>
      <c r="Q156">
        <v>1</v>
      </c>
      <c r="W156">
        <v>0</v>
      </c>
      <c r="X156">
        <v>1710930810</v>
      </c>
      <c r="Y156">
        <v>14.339999999999998</v>
      </c>
      <c r="AA156">
        <v>0</v>
      </c>
      <c r="AB156">
        <v>1009.25</v>
      </c>
      <c r="AC156">
        <v>212.28</v>
      </c>
      <c r="AD156">
        <v>0</v>
      </c>
      <c r="AE156">
        <v>0</v>
      </c>
      <c r="AF156">
        <v>80.739999999999995</v>
      </c>
      <c r="AG156">
        <v>11.6</v>
      </c>
      <c r="AH156">
        <v>0</v>
      </c>
      <c r="AI156">
        <v>1</v>
      </c>
      <c r="AJ156">
        <v>12.5</v>
      </c>
      <c r="AK156">
        <v>18.3</v>
      </c>
      <c r="AL156">
        <v>1</v>
      </c>
      <c r="AN156">
        <v>0</v>
      </c>
      <c r="AO156">
        <v>1</v>
      </c>
      <c r="AP156">
        <v>1</v>
      </c>
      <c r="AQ156">
        <v>0</v>
      </c>
      <c r="AR156">
        <v>0</v>
      </c>
      <c r="AS156" t="s">
        <v>6</v>
      </c>
      <c r="AT156">
        <v>11.95</v>
      </c>
      <c r="AU156" t="s">
        <v>53</v>
      </c>
      <c r="AV156">
        <v>0</v>
      </c>
      <c r="AW156">
        <v>2</v>
      </c>
      <c r="AX156">
        <v>34645480</v>
      </c>
      <c r="AY156">
        <v>1</v>
      </c>
      <c r="AZ156">
        <v>0</v>
      </c>
      <c r="BA156">
        <v>150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CX156">
        <f>Y156*Source!I101</f>
        <v>14.339999999999998</v>
      </c>
      <c r="CY156">
        <f>AB156</f>
        <v>1009.25</v>
      </c>
      <c r="CZ156">
        <f>AF156</f>
        <v>80.739999999999995</v>
      </c>
      <c r="DA156">
        <f>AJ156</f>
        <v>12.5</v>
      </c>
      <c r="DB156">
        <v>0</v>
      </c>
    </row>
    <row r="157" spans="1:106" x14ac:dyDescent="0.2">
      <c r="A157">
        <f>ROW(Source!A101)</f>
        <v>101</v>
      </c>
      <c r="B157">
        <v>34645224</v>
      </c>
      <c r="C157">
        <v>34645454</v>
      </c>
      <c r="D157">
        <v>31527023</v>
      </c>
      <c r="E157">
        <v>1</v>
      </c>
      <c r="F157">
        <v>1</v>
      </c>
      <c r="G157">
        <v>1</v>
      </c>
      <c r="H157">
        <v>2</v>
      </c>
      <c r="I157" t="s">
        <v>438</v>
      </c>
      <c r="J157" t="s">
        <v>439</v>
      </c>
      <c r="K157" t="s">
        <v>440</v>
      </c>
      <c r="L157">
        <v>1368</v>
      </c>
      <c r="N157">
        <v>1011</v>
      </c>
      <c r="O157" t="s">
        <v>441</v>
      </c>
      <c r="P157" t="s">
        <v>441</v>
      </c>
      <c r="Q157">
        <v>1</v>
      </c>
      <c r="W157">
        <v>0</v>
      </c>
      <c r="X157">
        <v>-2134233284</v>
      </c>
      <c r="Y157">
        <v>29.291999999999998</v>
      </c>
      <c r="AA157">
        <v>0</v>
      </c>
      <c r="AB157">
        <v>1027.75</v>
      </c>
      <c r="AC157">
        <v>184.1</v>
      </c>
      <c r="AD157">
        <v>0</v>
      </c>
      <c r="AE157">
        <v>0</v>
      </c>
      <c r="AF157">
        <v>82.22</v>
      </c>
      <c r="AG157">
        <v>10.06</v>
      </c>
      <c r="AH157">
        <v>0</v>
      </c>
      <c r="AI157">
        <v>1</v>
      </c>
      <c r="AJ157">
        <v>12.5</v>
      </c>
      <c r="AK157">
        <v>18.3</v>
      </c>
      <c r="AL157">
        <v>1</v>
      </c>
      <c r="AN157">
        <v>0</v>
      </c>
      <c r="AO157">
        <v>1</v>
      </c>
      <c r="AP157">
        <v>1</v>
      </c>
      <c r="AQ157">
        <v>0</v>
      </c>
      <c r="AR157">
        <v>0</v>
      </c>
      <c r="AS157" t="s">
        <v>6</v>
      </c>
      <c r="AT157">
        <v>24.41</v>
      </c>
      <c r="AU157" t="s">
        <v>53</v>
      </c>
      <c r="AV157">
        <v>0</v>
      </c>
      <c r="AW157">
        <v>2</v>
      </c>
      <c r="AX157">
        <v>34645481</v>
      </c>
      <c r="AY157">
        <v>1</v>
      </c>
      <c r="AZ157">
        <v>0</v>
      </c>
      <c r="BA157">
        <v>151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CX157">
        <f>Y157*Source!I101</f>
        <v>29.291999999999998</v>
      </c>
      <c r="CY157">
        <f>AB157</f>
        <v>1027.75</v>
      </c>
      <c r="CZ157">
        <f>AF157</f>
        <v>82.22</v>
      </c>
      <c r="DA157">
        <f>AJ157</f>
        <v>12.5</v>
      </c>
      <c r="DB157">
        <v>0</v>
      </c>
    </row>
    <row r="158" spans="1:106" x14ac:dyDescent="0.2">
      <c r="A158">
        <f>ROW(Source!A101)</f>
        <v>101</v>
      </c>
      <c r="B158">
        <v>34645224</v>
      </c>
      <c r="C158">
        <v>34645454</v>
      </c>
      <c r="D158">
        <v>31528142</v>
      </c>
      <c r="E158">
        <v>1</v>
      </c>
      <c r="F158">
        <v>1</v>
      </c>
      <c r="G158">
        <v>1</v>
      </c>
      <c r="H158">
        <v>2</v>
      </c>
      <c r="I158" t="s">
        <v>442</v>
      </c>
      <c r="J158" t="s">
        <v>443</v>
      </c>
      <c r="K158" t="s">
        <v>444</v>
      </c>
      <c r="L158">
        <v>1368</v>
      </c>
      <c r="N158">
        <v>1011</v>
      </c>
      <c r="O158" t="s">
        <v>441</v>
      </c>
      <c r="P158" t="s">
        <v>441</v>
      </c>
      <c r="Q158">
        <v>1</v>
      </c>
      <c r="W158">
        <v>0</v>
      </c>
      <c r="X158">
        <v>1372534845</v>
      </c>
      <c r="Y158">
        <v>0.39600000000000002</v>
      </c>
      <c r="AA158">
        <v>0</v>
      </c>
      <c r="AB158">
        <v>821.38</v>
      </c>
      <c r="AC158">
        <v>212.28</v>
      </c>
      <c r="AD158">
        <v>0</v>
      </c>
      <c r="AE158">
        <v>0</v>
      </c>
      <c r="AF158">
        <v>65.709999999999994</v>
      </c>
      <c r="AG158">
        <v>11.6</v>
      </c>
      <c r="AH158">
        <v>0</v>
      </c>
      <c r="AI158">
        <v>1</v>
      </c>
      <c r="AJ158">
        <v>12.5</v>
      </c>
      <c r="AK158">
        <v>18.3</v>
      </c>
      <c r="AL158">
        <v>1</v>
      </c>
      <c r="AN158">
        <v>0</v>
      </c>
      <c r="AO158">
        <v>1</v>
      </c>
      <c r="AP158">
        <v>1</v>
      </c>
      <c r="AQ158">
        <v>0</v>
      </c>
      <c r="AR158">
        <v>0</v>
      </c>
      <c r="AS158" t="s">
        <v>6</v>
      </c>
      <c r="AT158">
        <v>0.33</v>
      </c>
      <c r="AU158" t="s">
        <v>53</v>
      </c>
      <c r="AV158">
        <v>0</v>
      </c>
      <c r="AW158">
        <v>2</v>
      </c>
      <c r="AX158">
        <v>34645482</v>
      </c>
      <c r="AY158">
        <v>1</v>
      </c>
      <c r="AZ158">
        <v>0</v>
      </c>
      <c r="BA158">
        <v>152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CX158">
        <f>Y158*Source!I101</f>
        <v>0.39600000000000002</v>
      </c>
      <c r="CY158">
        <f>AB158</f>
        <v>821.38</v>
      </c>
      <c r="CZ158">
        <f>AF158</f>
        <v>65.709999999999994</v>
      </c>
      <c r="DA158">
        <f>AJ158</f>
        <v>12.5</v>
      </c>
      <c r="DB158">
        <v>0</v>
      </c>
    </row>
    <row r="159" spans="1:106" x14ac:dyDescent="0.2">
      <c r="A159">
        <f>ROW(Source!A101)</f>
        <v>101</v>
      </c>
      <c r="B159">
        <v>34645224</v>
      </c>
      <c r="C159">
        <v>34645454</v>
      </c>
      <c r="D159">
        <v>31496116</v>
      </c>
      <c r="E159">
        <v>1</v>
      </c>
      <c r="F159">
        <v>1</v>
      </c>
      <c r="G159">
        <v>1</v>
      </c>
      <c r="H159">
        <v>3</v>
      </c>
      <c r="I159" t="s">
        <v>172</v>
      </c>
      <c r="J159" t="s">
        <v>174</v>
      </c>
      <c r="K159" t="s">
        <v>173</v>
      </c>
      <c r="L159">
        <v>1354</v>
      </c>
      <c r="N159">
        <v>1010</v>
      </c>
      <c r="O159" t="s">
        <v>79</v>
      </c>
      <c r="P159" t="s">
        <v>79</v>
      </c>
      <c r="Q159">
        <v>1</v>
      </c>
      <c r="W159">
        <v>0</v>
      </c>
      <c r="X159">
        <v>516502224</v>
      </c>
      <c r="Y159">
        <v>32</v>
      </c>
      <c r="AA159">
        <v>226.36</v>
      </c>
      <c r="AB159">
        <v>0</v>
      </c>
      <c r="AC159">
        <v>0</v>
      </c>
      <c r="AD159">
        <v>0</v>
      </c>
      <c r="AE159">
        <v>30.18</v>
      </c>
      <c r="AF159">
        <v>0</v>
      </c>
      <c r="AG159">
        <v>0</v>
      </c>
      <c r="AH159">
        <v>0</v>
      </c>
      <c r="AI159">
        <v>7.5</v>
      </c>
      <c r="AJ159">
        <v>1</v>
      </c>
      <c r="AK159">
        <v>1</v>
      </c>
      <c r="AL159">
        <v>1</v>
      </c>
      <c r="AN159">
        <v>1</v>
      </c>
      <c r="AO159">
        <v>0</v>
      </c>
      <c r="AP159">
        <v>0</v>
      </c>
      <c r="AQ159">
        <v>0</v>
      </c>
      <c r="AR159">
        <v>0</v>
      </c>
      <c r="AS159" t="s">
        <v>6</v>
      </c>
      <c r="AT159">
        <v>32</v>
      </c>
      <c r="AU159" t="s">
        <v>6</v>
      </c>
      <c r="AV159">
        <v>0</v>
      </c>
      <c r="AW159">
        <v>2</v>
      </c>
      <c r="AX159">
        <v>34645483</v>
      </c>
      <c r="AY159">
        <v>2</v>
      </c>
      <c r="AZ159">
        <v>22528</v>
      </c>
      <c r="BA159">
        <v>153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CX159">
        <f>Y159*Source!I101</f>
        <v>32</v>
      </c>
      <c r="CY159">
        <f t="shared" ref="CY159:CY172" si="15">AA159</f>
        <v>226.36</v>
      </c>
      <c r="CZ159">
        <f t="shared" ref="CZ159:CZ172" si="16">AE159</f>
        <v>30.18</v>
      </c>
      <c r="DA159">
        <f t="shared" ref="DA159:DA172" si="17">AI159</f>
        <v>7.5</v>
      </c>
      <c r="DB159">
        <v>0</v>
      </c>
    </row>
    <row r="160" spans="1:106" x14ac:dyDescent="0.2">
      <c r="A160">
        <f>ROW(Source!A101)</f>
        <v>101</v>
      </c>
      <c r="B160">
        <v>34645224</v>
      </c>
      <c r="C160">
        <v>34645454</v>
      </c>
      <c r="D160">
        <v>31496694</v>
      </c>
      <c r="E160">
        <v>1</v>
      </c>
      <c r="F160">
        <v>1</v>
      </c>
      <c r="G160">
        <v>1</v>
      </c>
      <c r="H160">
        <v>3</v>
      </c>
      <c r="I160" t="s">
        <v>177</v>
      </c>
      <c r="J160" t="s">
        <v>179</v>
      </c>
      <c r="K160" t="s">
        <v>178</v>
      </c>
      <c r="L160">
        <v>1354</v>
      </c>
      <c r="N160">
        <v>1010</v>
      </c>
      <c r="O160" t="s">
        <v>79</v>
      </c>
      <c r="P160" t="s">
        <v>79</v>
      </c>
      <c r="Q160">
        <v>1</v>
      </c>
      <c r="W160">
        <v>0</v>
      </c>
      <c r="X160">
        <v>-1266922102</v>
      </c>
      <c r="Y160">
        <v>6</v>
      </c>
      <c r="AA160">
        <v>364.8</v>
      </c>
      <c r="AB160">
        <v>0</v>
      </c>
      <c r="AC160">
        <v>0</v>
      </c>
      <c r="AD160">
        <v>0</v>
      </c>
      <c r="AE160">
        <v>48.64</v>
      </c>
      <c r="AF160">
        <v>0</v>
      </c>
      <c r="AG160">
        <v>0</v>
      </c>
      <c r="AH160">
        <v>0</v>
      </c>
      <c r="AI160">
        <v>7.5</v>
      </c>
      <c r="AJ160">
        <v>1</v>
      </c>
      <c r="AK160">
        <v>1</v>
      </c>
      <c r="AL160">
        <v>1</v>
      </c>
      <c r="AN160">
        <v>1</v>
      </c>
      <c r="AO160">
        <v>0</v>
      </c>
      <c r="AP160">
        <v>0</v>
      </c>
      <c r="AQ160">
        <v>0</v>
      </c>
      <c r="AR160">
        <v>0</v>
      </c>
      <c r="AS160" t="s">
        <v>6</v>
      </c>
      <c r="AT160">
        <v>6</v>
      </c>
      <c r="AU160" t="s">
        <v>6</v>
      </c>
      <c r="AV160">
        <v>0</v>
      </c>
      <c r="AW160">
        <v>2</v>
      </c>
      <c r="AX160">
        <v>34645484</v>
      </c>
      <c r="AY160">
        <v>2</v>
      </c>
      <c r="AZ160">
        <v>22528</v>
      </c>
      <c r="BA160">
        <v>154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CX160">
        <f>Y160*Source!I101</f>
        <v>6</v>
      </c>
      <c r="CY160">
        <f t="shared" si="15"/>
        <v>364.8</v>
      </c>
      <c r="CZ160">
        <f t="shared" si="16"/>
        <v>48.64</v>
      </c>
      <c r="DA160">
        <f t="shared" si="17"/>
        <v>7.5</v>
      </c>
      <c r="DB160">
        <v>0</v>
      </c>
    </row>
    <row r="161" spans="1:106" x14ac:dyDescent="0.2">
      <c r="A161">
        <f>ROW(Source!A101)</f>
        <v>101</v>
      </c>
      <c r="B161">
        <v>34645224</v>
      </c>
      <c r="C161">
        <v>34645454</v>
      </c>
      <c r="D161">
        <v>31443131</v>
      </c>
      <c r="E161">
        <v>17</v>
      </c>
      <c r="F161">
        <v>1</v>
      </c>
      <c r="G161">
        <v>1</v>
      </c>
      <c r="H161">
        <v>3</v>
      </c>
      <c r="I161" t="s">
        <v>182</v>
      </c>
      <c r="J161" t="s">
        <v>6</v>
      </c>
      <c r="K161" t="s">
        <v>183</v>
      </c>
      <c r="L161">
        <v>1301</v>
      </c>
      <c r="N161">
        <v>1003</v>
      </c>
      <c r="O161" t="s">
        <v>184</v>
      </c>
      <c r="P161" t="s">
        <v>184</v>
      </c>
      <c r="Q161">
        <v>1</v>
      </c>
      <c r="W161">
        <v>0</v>
      </c>
      <c r="X161">
        <v>1932744330</v>
      </c>
      <c r="Y161">
        <v>1000</v>
      </c>
      <c r="AA161">
        <v>158.29</v>
      </c>
      <c r="AB161">
        <v>0</v>
      </c>
      <c r="AC161">
        <v>0</v>
      </c>
      <c r="AD161">
        <v>0</v>
      </c>
      <c r="AE161">
        <v>21.11</v>
      </c>
      <c r="AF161">
        <v>0</v>
      </c>
      <c r="AG161">
        <v>0</v>
      </c>
      <c r="AH161">
        <v>0</v>
      </c>
      <c r="AI161">
        <v>7.5</v>
      </c>
      <c r="AJ161">
        <v>1</v>
      </c>
      <c r="AK161">
        <v>1</v>
      </c>
      <c r="AL161">
        <v>1</v>
      </c>
      <c r="AN161">
        <v>0</v>
      </c>
      <c r="AO161">
        <v>0</v>
      </c>
      <c r="AP161">
        <v>0</v>
      </c>
      <c r="AQ161">
        <v>0</v>
      </c>
      <c r="AR161">
        <v>0</v>
      </c>
      <c r="AS161" t="s">
        <v>6</v>
      </c>
      <c r="AT161">
        <v>1000</v>
      </c>
      <c r="AU161" t="s">
        <v>6</v>
      </c>
      <c r="AV161">
        <v>0</v>
      </c>
      <c r="AW161">
        <v>2</v>
      </c>
      <c r="AX161">
        <v>34645485</v>
      </c>
      <c r="AY161">
        <v>2</v>
      </c>
      <c r="AZ161">
        <v>22528</v>
      </c>
      <c r="BA161">
        <v>155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CX161">
        <f>Y161*Source!I101</f>
        <v>1000</v>
      </c>
      <c r="CY161">
        <f t="shared" si="15"/>
        <v>158.29</v>
      </c>
      <c r="CZ161">
        <f t="shared" si="16"/>
        <v>21.11</v>
      </c>
      <c r="DA161">
        <f t="shared" si="17"/>
        <v>7.5</v>
      </c>
      <c r="DB161">
        <v>0</v>
      </c>
    </row>
    <row r="162" spans="1:106" x14ac:dyDescent="0.2">
      <c r="A162">
        <f>ROW(Source!A101)</f>
        <v>101</v>
      </c>
      <c r="B162">
        <v>34645224</v>
      </c>
      <c r="C162">
        <v>34645454</v>
      </c>
      <c r="D162">
        <v>31515694</v>
      </c>
      <c r="E162">
        <v>1</v>
      </c>
      <c r="F162">
        <v>1</v>
      </c>
      <c r="G162">
        <v>1</v>
      </c>
      <c r="H162">
        <v>3</v>
      </c>
      <c r="I162" t="s">
        <v>187</v>
      </c>
      <c r="J162" t="s">
        <v>189</v>
      </c>
      <c r="K162" t="s">
        <v>188</v>
      </c>
      <c r="L162">
        <v>1354</v>
      </c>
      <c r="N162">
        <v>1010</v>
      </c>
      <c r="O162" t="s">
        <v>79</v>
      </c>
      <c r="P162" t="s">
        <v>79</v>
      </c>
      <c r="Q162">
        <v>1</v>
      </c>
      <c r="W162">
        <v>0</v>
      </c>
      <c r="X162">
        <v>514279285</v>
      </c>
      <c r="Y162">
        <v>18</v>
      </c>
      <c r="AA162">
        <v>195.05</v>
      </c>
      <c r="AB162">
        <v>0</v>
      </c>
      <c r="AC162">
        <v>0</v>
      </c>
      <c r="AD162">
        <v>0</v>
      </c>
      <c r="AE162">
        <v>26.01</v>
      </c>
      <c r="AF162">
        <v>0</v>
      </c>
      <c r="AG162">
        <v>0</v>
      </c>
      <c r="AH162">
        <v>0</v>
      </c>
      <c r="AI162">
        <v>7.5</v>
      </c>
      <c r="AJ162">
        <v>1</v>
      </c>
      <c r="AK162">
        <v>1</v>
      </c>
      <c r="AL162">
        <v>1</v>
      </c>
      <c r="AN162">
        <v>0</v>
      </c>
      <c r="AO162">
        <v>0</v>
      </c>
      <c r="AP162">
        <v>0</v>
      </c>
      <c r="AQ162">
        <v>0</v>
      </c>
      <c r="AR162">
        <v>0</v>
      </c>
      <c r="AS162" t="s">
        <v>6</v>
      </c>
      <c r="AT162">
        <v>18</v>
      </c>
      <c r="AU162" t="s">
        <v>6</v>
      </c>
      <c r="AV162">
        <v>0</v>
      </c>
      <c r="AW162">
        <v>2</v>
      </c>
      <c r="AX162">
        <v>34645486</v>
      </c>
      <c r="AY162">
        <v>2</v>
      </c>
      <c r="AZ162">
        <v>22528</v>
      </c>
      <c r="BA162">
        <v>156</v>
      </c>
      <c r="BB162">
        <v>3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CX162">
        <f>Y162*Source!I101</f>
        <v>18</v>
      </c>
      <c r="CY162">
        <f t="shared" si="15"/>
        <v>195.05</v>
      </c>
      <c r="CZ162">
        <f t="shared" si="16"/>
        <v>26.01</v>
      </c>
      <c r="DA162">
        <f t="shared" si="17"/>
        <v>7.5</v>
      </c>
      <c r="DB162">
        <v>0</v>
      </c>
    </row>
    <row r="163" spans="1:106" x14ac:dyDescent="0.2">
      <c r="A163">
        <f>ROW(Source!A101)</f>
        <v>101</v>
      </c>
      <c r="B163">
        <v>34645224</v>
      </c>
      <c r="C163">
        <v>34645454</v>
      </c>
      <c r="D163">
        <v>31515695</v>
      </c>
      <c r="E163">
        <v>1</v>
      </c>
      <c r="F163">
        <v>1</v>
      </c>
      <c r="G163">
        <v>1</v>
      </c>
      <c r="H163">
        <v>3</v>
      </c>
      <c r="I163" t="s">
        <v>192</v>
      </c>
      <c r="J163" t="s">
        <v>194</v>
      </c>
      <c r="K163" t="s">
        <v>193</v>
      </c>
      <c r="L163">
        <v>1354</v>
      </c>
      <c r="N163">
        <v>1010</v>
      </c>
      <c r="O163" t="s">
        <v>79</v>
      </c>
      <c r="P163" t="s">
        <v>79</v>
      </c>
      <c r="Q163">
        <v>1</v>
      </c>
      <c r="W163">
        <v>0</v>
      </c>
      <c r="X163">
        <v>299904969</v>
      </c>
      <c r="Y163">
        <v>19</v>
      </c>
      <c r="AA163">
        <v>531.66</v>
      </c>
      <c r="AB163">
        <v>0</v>
      </c>
      <c r="AC163">
        <v>0</v>
      </c>
      <c r="AD163">
        <v>0</v>
      </c>
      <c r="AE163">
        <v>70.89</v>
      </c>
      <c r="AF163">
        <v>0</v>
      </c>
      <c r="AG163">
        <v>0</v>
      </c>
      <c r="AH163">
        <v>0</v>
      </c>
      <c r="AI163">
        <v>7.5</v>
      </c>
      <c r="AJ163">
        <v>1</v>
      </c>
      <c r="AK163">
        <v>1</v>
      </c>
      <c r="AL163">
        <v>1</v>
      </c>
      <c r="AN163">
        <v>0</v>
      </c>
      <c r="AO163">
        <v>0</v>
      </c>
      <c r="AP163">
        <v>0</v>
      </c>
      <c r="AQ163">
        <v>0</v>
      </c>
      <c r="AR163">
        <v>0</v>
      </c>
      <c r="AS163" t="s">
        <v>6</v>
      </c>
      <c r="AT163">
        <v>19</v>
      </c>
      <c r="AU163" t="s">
        <v>6</v>
      </c>
      <c r="AV163">
        <v>0</v>
      </c>
      <c r="AW163">
        <v>2</v>
      </c>
      <c r="AX163">
        <v>34645487</v>
      </c>
      <c r="AY163">
        <v>2</v>
      </c>
      <c r="AZ163">
        <v>22528</v>
      </c>
      <c r="BA163">
        <v>157</v>
      </c>
      <c r="BB163">
        <v>3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CX163">
        <f>Y163*Source!I101</f>
        <v>19</v>
      </c>
      <c r="CY163">
        <f t="shared" si="15"/>
        <v>531.66</v>
      </c>
      <c r="CZ163">
        <f t="shared" si="16"/>
        <v>70.89</v>
      </c>
      <c r="DA163">
        <f t="shared" si="17"/>
        <v>7.5</v>
      </c>
      <c r="DB163">
        <v>0</v>
      </c>
    </row>
    <row r="164" spans="1:106" x14ac:dyDescent="0.2">
      <c r="A164">
        <f>ROW(Source!A101)</f>
        <v>101</v>
      </c>
      <c r="B164">
        <v>34645224</v>
      </c>
      <c r="C164">
        <v>34645454</v>
      </c>
      <c r="D164">
        <v>31515748</v>
      </c>
      <c r="E164">
        <v>1</v>
      </c>
      <c r="F164">
        <v>1</v>
      </c>
      <c r="G164">
        <v>1</v>
      </c>
      <c r="H164">
        <v>3</v>
      </c>
      <c r="I164" t="s">
        <v>197</v>
      </c>
      <c r="J164" t="s">
        <v>199</v>
      </c>
      <c r="K164" t="s">
        <v>198</v>
      </c>
      <c r="L164">
        <v>1354</v>
      </c>
      <c r="N164">
        <v>1010</v>
      </c>
      <c r="O164" t="s">
        <v>79</v>
      </c>
      <c r="P164" t="s">
        <v>79</v>
      </c>
      <c r="Q164">
        <v>1</v>
      </c>
      <c r="W164">
        <v>0</v>
      </c>
      <c r="X164">
        <v>-1932377642</v>
      </c>
      <c r="Y164">
        <v>16</v>
      </c>
      <c r="AA164">
        <v>196.36</v>
      </c>
      <c r="AB164">
        <v>0</v>
      </c>
      <c r="AC164">
        <v>0</v>
      </c>
      <c r="AD164">
        <v>0</v>
      </c>
      <c r="AE164">
        <v>26.18</v>
      </c>
      <c r="AF164">
        <v>0</v>
      </c>
      <c r="AG164">
        <v>0</v>
      </c>
      <c r="AH164">
        <v>0</v>
      </c>
      <c r="AI164">
        <v>7.5</v>
      </c>
      <c r="AJ164">
        <v>1</v>
      </c>
      <c r="AK164">
        <v>1</v>
      </c>
      <c r="AL164">
        <v>1</v>
      </c>
      <c r="AN164">
        <v>1</v>
      </c>
      <c r="AO164">
        <v>0</v>
      </c>
      <c r="AP164">
        <v>0</v>
      </c>
      <c r="AQ164">
        <v>0</v>
      </c>
      <c r="AR164">
        <v>0</v>
      </c>
      <c r="AS164" t="s">
        <v>6</v>
      </c>
      <c r="AT164">
        <v>16</v>
      </c>
      <c r="AU164" t="s">
        <v>6</v>
      </c>
      <c r="AV164">
        <v>0</v>
      </c>
      <c r="AW164">
        <v>2</v>
      </c>
      <c r="AX164">
        <v>34645488</v>
      </c>
      <c r="AY164">
        <v>2</v>
      </c>
      <c r="AZ164">
        <v>22528</v>
      </c>
      <c r="BA164">
        <v>158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CX164">
        <f>Y164*Source!I101</f>
        <v>16</v>
      </c>
      <c r="CY164">
        <f t="shared" si="15"/>
        <v>196.36</v>
      </c>
      <c r="CZ164">
        <f t="shared" si="16"/>
        <v>26.18</v>
      </c>
      <c r="DA164">
        <f t="shared" si="17"/>
        <v>7.5</v>
      </c>
      <c r="DB164">
        <v>0</v>
      </c>
    </row>
    <row r="165" spans="1:106" x14ac:dyDescent="0.2">
      <c r="A165">
        <f>ROW(Source!A101)</f>
        <v>101</v>
      </c>
      <c r="B165">
        <v>34645224</v>
      </c>
      <c r="C165">
        <v>34645454</v>
      </c>
      <c r="D165">
        <v>31515771</v>
      </c>
      <c r="E165">
        <v>1</v>
      </c>
      <c r="F165">
        <v>1</v>
      </c>
      <c r="G165">
        <v>1</v>
      </c>
      <c r="H165">
        <v>3</v>
      </c>
      <c r="I165" t="s">
        <v>202</v>
      </c>
      <c r="J165" t="s">
        <v>205</v>
      </c>
      <c r="K165" t="s">
        <v>203</v>
      </c>
      <c r="L165">
        <v>12232234</v>
      </c>
      <c r="N165">
        <v>1013</v>
      </c>
      <c r="O165" t="s">
        <v>204</v>
      </c>
      <c r="P165" t="s">
        <v>204</v>
      </c>
      <c r="Q165">
        <v>1</v>
      </c>
      <c r="W165">
        <v>0</v>
      </c>
      <c r="X165">
        <v>2093517811</v>
      </c>
      <c r="Y165">
        <v>10</v>
      </c>
      <c r="AA165">
        <v>1054.5</v>
      </c>
      <c r="AB165">
        <v>0</v>
      </c>
      <c r="AC165">
        <v>0</v>
      </c>
      <c r="AD165">
        <v>0</v>
      </c>
      <c r="AE165">
        <v>140.6</v>
      </c>
      <c r="AF165">
        <v>0</v>
      </c>
      <c r="AG165">
        <v>0</v>
      </c>
      <c r="AH165">
        <v>0</v>
      </c>
      <c r="AI165">
        <v>7.5</v>
      </c>
      <c r="AJ165">
        <v>1</v>
      </c>
      <c r="AK165">
        <v>1</v>
      </c>
      <c r="AL165">
        <v>1</v>
      </c>
      <c r="AN165">
        <v>0</v>
      </c>
      <c r="AO165">
        <v>0</v>
      </c>
      <c r="AP165">
        <v>0</v>
      </c>
      <c r="AQ165">
        <v>0</v>
      </c>
      <c r="AR165">
        <v>0</v>
      </c>
      <c r="AS165" t="s">
        <v>6</v>
      </c>
      <c r="AT165">
        <v>10</v>
      </c>
      <c r="AU165" t="s">
        <v>6</v>
      </c>
      <c r="AV165">
        <v>0</v>
      </c>
      <c r="AW165">
        <v>2</v>
      </c>
      <c r="AX165">
        <v>34645489</v>
      </c>
      <c r="AY165">
        <v>2</v>
      </c>
      <c r="AZ165">
        <v>22528</v>
      </c>
      <c r="BA165">
        <v>159</v>
      </c>
      <c r="BB165">
        <v>3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CX165">
        <f>Y165*Source!I101</f>
        <v>10</v>
      </c>
      <c r="CY165">
        <f t="shared" si="15"/>
        <v>1054.5</v>
      </c>
      <c r="CZ165">
        <f t="shared" si="16"/>
        <v>140.6</v>
      </c>
      <c r="DA165">
        <f t="shared" si="17"/>
        <v>7.5</v>
      </c>
      <c r="DB165">
        <v>0</v>
      </c>
    </row>
    <row r="166" spans="1:106" x14ac:dyDescent="0.2">
      <c r="A166">
        <f>ROW(Source!A101)</f>
        <v>101</v>
      </c>
      <c r="B166">
        <v>34645224</v>
      </c>
      <c r="C166">
        <v>34645454</v>
      </c>
      <c r="D166">
        <v>31515774</v>
      </c>
      <c r="E166">
        <v>1</v>
      </c>
      <c r="F166">
        <v>1</v>
      </c>
      <c r="G166">
        <v>1</v>
      </c>
      <c r="H166">
        <v>3</v>
      </c>
      <c r="I166" t="s">
        <v>208</v>
      </c>
      <c r="J166" t="s">
        <v>210</v>
      </c>
      <c r="K166" t="s">
        <v>209</v>
      </c>
      <c r="L166">
        <v>1354</v>
      </c>
      <c r="N166">
        <v>1010</v>
      </c>
      <c r="O166" t="s">
        <v>79</v>
      </c>
      <c r="P166" t="s">
        <v>79</v>
      </c>
      <c r="Q166">
        <v>1</v>
      </c>
      <c r="W166">
        <v>0</v>
      </c>
      <c r="X166">
        <v>1795385233</v>
      </c>
      <c r="Y166">
        <v>200</v>
      </c>
      <c r="AA166">
        <v>21.8</v>
      </c>
      <c r="AB166">
        <v>0</v>
      </c>
      <c r="AC166">
        <v>0</v>
      </c>
      <c r="AD166">
        <v>0</v>
      </c>
      <c r="AE166">
        <v>2.91</v>
      </c>
      <c r="AF166">
        <v>0</v>
      </c>
      <c r="AG166">
        <v>0</v>
      </c>
      <c r="AH166">
        <v>0</v>
      </c>
      <c r="AI166">
        <v>7.5</v>
      </c>
      <c r="AJ166">
        <v>1</v>
      </c>
      <c r="AK166">
        <v>1</v>
      </c>
      <c r="AL166">
        <v>1</v>
      </c>
      <c r="AN166">
        <v>0</v>
      </c>
      <c r="AO166">
        <v>0</v>
      </c>
      <c r="AP166">
        <v>0</v>
      </c>
      <c r="AQ166">
        <v>0</v>
      </c>
      <c r="AR166">
        <v>0</v>
      </c>
      <c r="AS166" t="s">
        <v>6</v>
      </c>
      <c r="AT166">
        <v>200</v>
      </c>
      <c r="AU166" t="s">
        <v>6</v>
      </c>
      <c r="AV166">
        <v>0</v>
      </c>
      <c r="AW166">
        <v>2</v>
      </c>
      <c r="AX166">
        <v>34645490</v>
      </c>
      <c r="AY166">
        <v>2</v>
      </c>
      <c r="AZ166">
        <v>22528</v>
      </c>
      <c r="BA166">
        <v>160</v>
      </c>
      <c r="BB166">
        <v>3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CX166">
        <f>Y166*Source!I101</f>
        <v>200</v>
      </c>
      <c r="CY166">
        <f t="shared" si="15"/>
        <v>21.8</v>
      </c>
      <c r="CZ166">
        <f t="shared" si="16"/>
        <v>2.91</v>
      </c>
      <c r="DA166">
        <f t="shared" si="17"/>
        <v>7.5</v>
      </c>
      <c r="DB166">
        <v>0</v>
      </c>
    </row>
    <row r="167" spans="1:106" x14ac:dyDescent="0.2">
      <c r="A167">
        <f>ROW(Source!A101)</f>
        <v>101</v>
      </c>
      <c r="B167">
        <v>34645224</v>
      </c>
      <c r="C167">
        <v>34645454</v>
      </c>
      <c r="D167">
        <v>0</v>
      </c>
      <c r="E167">
        <v>0</v>
      </c>
      <c r="F167">
        <v>1</v>
      </c>
      <c r="G167">
        <v>1</v>
      </c>
      <c r="H167">
        <v>3</v>
      </c>
      <c r="I167" t="s">
        <v>153</v>
      </c>
      <c r="J167" t="s">
        <v>6</v>
      </c>
      <c r="K167" t="s">
        <v>169</v>
      </c>
      <c r="L167">
        <v>1354</v>
      </c>
      <c r="N167">
        <v>1010</v>
      </c>
      <c r="O167" t="s">
        <v>79</v>
      </c>
      <c r="P167" t="s">
        <v>79</v>
      </c>
      <c r="Q167">
        <v>1</v>
      </c>
      <c r="W167">
        <v>0</v>
      </c>
      <c r="X167">
        <v>150996679</v>
      </c>
      <c r="Y167">
        <v>0</v>
      </c>
      <c r="AA167">
        <v>1116.82</v>
      </c>
      <c r="AB167">
        <v>0</v>
      </c>
      <c r="AC167">
        <v>0</v>
      </c>
      <c r="AD167">
        <v>0</v>
      </c>
      <c r="AE167">
        <v>148.91</v>
      </c>
      <c r="AF167">
        <v>0</v>
      </c>
      <c r="AG167">
        <v>0</v>
      </c>
      <c r="AH167">
        <v>0</v>
      </c>
      <c r="AI167">
        <v>7.5</v>
      </c>
      <c r="AJ167">
        <v>1</v>
      </c>
      <c r="AK167">
        <v>1</v>
      </c>
      <c r="AL167">
        <v>1</v>
      </c>
      <c r="AN167">
        <v>0</v>
      </c>
      <c r="AO167">
        <v>0</v>
      </c>
      <c r="AP167">
        <v>0</v>
      </c>
      <c r="AQ167">
        <v>0</v>
      </c>
      <c r="AR167">
        <v>0</v>
      </c>
      <c r="AS167" t="s">
        <v>6</v>
      </c>
      <c r="AT167">
        <v>0</v>
      </c>
      <c r="AU167" t="s">
        <v>6</v>
      </c>
      <c r="AV167">
        <v>0</v>
      </c>
      <c r="AW167">
        <v>1</v>
      </c>
      <c r="AX167">
        <v>-1</v>
      </c>
      <c r="AY167">
        <v>0</v>
      </c>
      <c r="AZ167">
        <v>0</v>
      </c>
      <c r="BA167" t="s">
        <v>6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CX167">
        <f>Y167*Source!I101</f>
        <v>0</v>
      </c>
      <c r="CY167">
        <f t="shared" si="15"/>
        <v>1116.82</v>
      </c>
      <c r="CZ167">
        <f t="shared" si="16"/>
        <v>148.91</v>
      </c>
      <c r="DA167">
        <f t="shared" si="17"/>
        <v>7.5</v>
      </c>
      <c r="DB167">
        <v>0</v>
      </c>
    </row>
    <row r="168" spans="1:106" x14ac:dyDescent="0.2">
      <c r="A168">
        <f>ROW(Source!A101)</f>
        <v>101</v>
      </c>
      <c r="B168">
        <v>34645224</v>
      </c>
      <c r="C168">
        <v>34645454</v>
      </c>
      <c r="D168">
        <v>0</v>
      </c>
      <c r="E168">
        <v>0</v>
      </c>
      <c r="F168">
        <v>1</v>
      </c>
      <c r="G168">
        <v>1</v>
      </c>
      <c r="H168">
        <v>3</v>
      </c>
      <c r="I168" t="s">
        <v>153</v>
      </c>
      <c r="J168" t="s">
        <v>6</v>
      </c>
      <c r="K168" t="s">
        <v>166</v>
      </c>
      <c r="L168">
        <v>1354</v>
      </c>
      <c r="N168">
        <v>1010</v>
      </c>
      <c r="O168" t="s">
        <v>79</v>
      </c>
      <c r="P168" t="s">
        <v>79</v>
      </c>
      <c r="Q168">
        <v>1</v>
      </c>
      <c r="W168">
        <v>0</v>
      </c>
      <c r="X168">
        <v>-1803002224</v>
      </c>
      <c r="Y168">
        <v>18</v>
      </c>
      <c r="AA168">
        <v>459.82</v>
      </c>
      <c r="AB168">
        <v>0</v>
      </c>
      <c r="AC168">
        <v>0</v>
      </c>
      <c r="AD168">
        <v>0</v>
      </c>
      <c r="AE168">
        <v>61.31</v>
      </c>
      <c r="AF168">
        <v>0</v>
      </c>
      <c r="AG168">
        <v>0</v>
      </c>
      <c r="AH168">
        <v>0</v>
      </c>
      <c r="AI168">
        <v>7.5</v>
      </c>
      <c r="AJ168">
        <v>1</v>
      </c>
      <c r="AK168">
        <v>1</v>
      </c>
      <c r="AL168">
        <v>1</v>
      </c>
      <c r="AN168">
        <v>0</v>
      </c>
      <c r="AO168">
        <v>0</v>
      </c>
      <c r="AP168">
        <v>0</v>
      </c>
      <c r="AQ168">
        <v>0</v>
      </c>
      <c r="AR168">
        <v>0</v>
      </c>
      <c r="AS168" t="s">
        <v>6</v>
      </c>
      <c r="AT168">
        <v>18</v>
      </c>
      <c r="AU168" t="s">
        <v>6</v>
      </c>
      <c r="AV168">
        <v>0</v>
      </c>
      <c r="AW168">
        <v>1</v>
      </c>
      <c r="AX168">
        <v>-1</v>
      </c>
      <c r="AY168">
        <v>0</v>
      </c>
      <c r="AZ168">
        <v>0</v>
      </c>
      <c r="BA168" t="s">
        <v>6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CX168">
        <f>Y168*Source!I101</f>
        <v>18</v>
      </c>
      <c r="CY168">
        <f t="shared" si="15"/>
        <v>459.82</v>
      </c>
      <c r="CZ168">
        <f t="shared" si="16"/>
        <v>61.31</v>
      </c>
      <c r="DA168">
        <f t="shared" si="17"/>
        <v>7.5</v>
      </c>
      <c r="DB168">
        <v>0</v>
      </c>
    </row>
    <row r="169" spans="1:106" x14ac:dyDescent="0.2">
      <c r="A169">
        <f>ROW(Source!A101)</f>
        <v>101</v>
      </c>
      <c r="B169">
        <v>34645224</v>
      </c>
      <c r="C169">
        <v>34645454</v>
      </c>
      <c r="D169">
        <v>0</v>
      </c>
      <c r="E169">
        <v>0</v>
      </c>
      <c r="F169">
        <v>1</v>
      </c>
      <c r="G169">
        <v>1</v>
      </c>
      <c r="H169">
        <v>3</v>
      </c>
      <c r="I169" t="s">
        <v>153</v>
      </c>
      <c r="J169" t="s">
        <v>6</v>
      </c>
      <c r="K169" t="s">
        <v>163</v>
      </c>
      <c r="L169">
        <v>1354</v>
      </c>
      <c r="N169">
        <v>1010</v>
      </c>
      <c r="O169" t="s">
        <v>79</v>
      </c>
      <c r="P169" t="s">
        <v>79</v>
      </c>
      <c r="Q169">
        <v>1</v>
      </c>
      <c r="W169">
        <v>0</v>
      </c>
      <c r="X169">
        <v>700096182</v>
      </c>
      <c r="Y169">
        <v>0</v>
      </c>
      <c r="AA169">
        <v>707.98</v>
      </c>
      <c r="AB169">
        <v>0</v>
      </c>
      <c r="AC169">
        <v>0</v>
      </c>
      <c r="AD169">
        <v>0</v>
      </c>
      <c r="AE169">
        <v>94.4</v>
      </c>
      <c r="AF169">
        <v>0</v>
      </c>
      <c r="AG169">
        <v>0</v>
      </c>
      <c r="AH169">
        <v>0</v>
      </c>
      <c r="AI169">
        <v>7.5</v>
      </c>
      <c r="AJ169">
        <v>1</v>
      </c>
      <c r="AK169">
        <v>1</v>
      </c>
      <c r="AL169">
        <v>1</v>
      </c>
      <c r="AN169">
        <v>0</v>
      </c>
      <c r="AO169">
        <v>0</v>
      </c>
      <c r="AP169">
        <v>0</v>
      </c>
      <c r="AQ169">
        <v>0</v>
      </c>
      <c r="AR169">
        <v>0</v>
      </c>
      <c r="AS169" t="s">
        <v>6</v>
      </c>
      <c r="AT169">
        <v>0</v>
      </c>
      <c r="AU169" t="s">
        <v>6</v>
      </c>
      <c r="AV169">
        <v>0</v>
      </c>
      <c r="AW169">
        <v>1</v>
      </c>
      <c r="AX169">
        <v>-1</v>
      </c>
      <c r="AY169">
        <v>0</v>
      </c>
      <c r="AZ169">
        <v>0</v>
      </c>
      <c r="BA169" t="s">
        <v>6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CX169">
        <f>Y169*Source!I101</f>
        <v>0</v>
      </c>
      <c r="CY169">
        <f t="shared" si="15"/>
        <v>707.98</v>
      </c>
      <c r="CZ169">
        <f t="shared" si="16"/>
        <v>94.4</v>
      </c>
      <c r="DA169">
        <f t="shared" si="17"/>
        <v>7.5</v>
      </c>
      <c r="DB169">
        <v>0</v>
      </c>
    </row>
    <row r="170" spans="1:106" x14ac:dyDescent="0.2">
      <c r="A170">
        <f>ROW(Source!A101)</f>
        <v>101</v>
      </c>
      <c r="B170">
        <v>34645224</v>
      </c>
      <c r="C170">
        <v>34645454</v>
      </c>
      <c r="D170">
        <v>0</v>
      </c>
      <c r="E170">
        <v>0</v>
      </c>
      <c r="F170">
        <v>1</v>
      </c>
      <c r="G170">
        <v>1</v>
      </c>
      <c r="H170">
        <v>3</v>
      </c>
      <c r="I170" t="s">
        <v>153</v>
      </c>
      <c r="J170" t="s">
        <v>6</v>
      </c>
      <c r="K170" t="s">
        <v>160</v>
      </c>
      <c r="L170">
        <v>1354</v>
      </c>
      <c r="N170">
        <v>1010</v>
      </c>
      <c r="O170" t="s">
        <v>79</v>
      </c>
      <c r="P170" t="s">
        <v>79</v>
      </c>
      <c r="Q170">
        <v>1</v>
      </c>
      <c r="W170">
        <v>0</v>
      </c>
      <c r="X170">
        <v>-1063727215</v>
      </c>
      <c r="Y170">
        <v>0</v>
      </c>
      <c r="AA170">
        <v>363.06</v>
      </c>
      <c r="AB170">
        <v>0</v>
      </c>
      <c r="AC170">
        <v>0</v>
      </c>
      <c r="AD170">
        <v>0</v>
      </c>
      <c r="AE170">
        <v>48.41</v>
      </c>
      <c r="AF170">
        <v>0</v>
      </c>
      <c r="AG170">
        <v>0</v>
      </c>
      <c r="AH170">
        <v>0</v>
      </c>
      <c r="AI170">
        <v>7.5</v>
      </c>
      <c r="AJ170">
        <v>1</v>
      </c>
      <c r="AK170">
        <v>1</v>
      </c>
      <c r="AL170">
        <v>1</v>
      </c>
      <c r="AN170">
        <v>0</v>
      </c>
      <c r="AO170">
        <v>0</v>
      </c>
      <c r="AP170">
        <v>0</v>
      </c>
      <c r="AQ170">
        <v>0</v>
      </c>
      <c r="AR170">
        <v>0</v>
      </c>
      <c r="AS170" t="s">
        <v>6</v>
      </c>
      <c r="AT170">
        <v>0</v>
      </c>
      <c r="AU170" t="s">
        <v>6</v>
      </c>
      <c r="AV170">
        <v>0</v>
      </c>
      <c r="AW170">
        <v>1</v>
      </c>
      <c r="AX170">
        <v>-1</v>
      </c>
      <c r="AY170">
        <v>0</v>
      </c>
      <c r="AZ170">
        <v>0</v>
      </c>
      <c r="BA170" t="s">
        <v>6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  <c r="CX170">
        <f>Y170*Source!I101</f>
        <v>0</v>
      </c>
      <c r="CY170">
        <f t="shared" si="15"/>
        <v>363.06</v>
      </c>
      <c r="CZ170">
        <f t="shared" si="16"/>
        <v>48.41</v>
      </c>
      <c r="DA170">
        <f t="shared" si="17"/>
        <v>7.5</v>
      </c>
      <c r="DB170">
        <v>0</v>
      </c>
    </row>
    <row r="171" spans="1:106" x14ac:dyDescent="0.2">
      <c r="A171">
        <f>ROW(Source!A101)</f>
        <v>101</v>
      </c>
      <c r="B171">
        <v>34645224</v>
      </c>
      <c r="C171">
        <v>34645454</v>
      </c>
      <c r="D171">
        <v>0</v>
      </c>
      <c r="E171">
        <v>0</v>
      </c>
      <c r="F171">
        <v>1</v>
      </c>
      <c r="G171">
        <v>1</v>
      </c>
      <c r="H171">
        <v>3</v>
      </c>
      <c r="I171" t="s">
        <v>153</v>
      </c>
      <c r="J171" t="s">
        <v>6</v>
      </c>
      <c r="K171" t="s">
        <v>157</v>
      </c>
      <c r="L171">
        <v>1354</v>
      </c>
      <c r="N171">
        <v>1010</v>
      </c>
      <c r="O171" t="s">
        <v>79</v>
      </c>
      <c r="P171" t="s">
        <v>79</v>
      </c>
      <c r="Q171">
        <v>1</v>
      </c>
      <c r="W171">
        <v>0</v>
      </c>
      <c r="X171">
        <v>-1646988984</v>
      </c>
      <c r="Y171">
        <v>172</v>
      </c>
      <c r="AA171">
        <v>112.43</v>
      </c>
      <c r="AB171">
        <v>0</v>
      </c>
      <c r="AC171">
        <v>0</v>
      </c>
      <c r="AD171">
        <v>0</v>
      </c>
      <c r="AE171">
        <v>14.99</v>
      </c>
      <c r="AF171">
        <v>0</v>
      </c>
      <c r="AG171">
        <v>0</v>
      </c>
      <c r="AH171">
        <v>0</v>
      </c>
      <c r="AI171">
        <v>7.5</v>
      </c>
      <c r="AJ171">
        <v>1</v>
      </c>
      <c r="AK171">
        <v>1</v>
      </c>
      <c r="AL171">
        <v>1</v>
      </c>
      <c r="AN171">
        <v>0</v>
      </c>
      <c r="AO171">
        <v>0</v>
      </c>
      <c r="AP171">
        <v>0</v>
      </c>
      <c r="AQ171">
        <v>0</v>
      </c>
      <c r="AR171">
        <v>0</v>
      </c>
      <c r="AS171" t="s">
        <v>6</v>
      </c>
      <c r="AT171">
        <v>172</v>
      </c>
      <c r="AU171" t="s">
        <v>6</v>
      </c>
      <c r="AV171">
        <v>0</v>
      </c>
      <c r="AW171">
        <v>1</v>
      </c>
      <c r="AX171">
        <v>-1</v>
      </c>
      <c r="AY171">
        <v>0</v>
      </c>
      <c r="AZ171">
        <v>0</v>
      </c>
      <c r="BA171" t="s">
        <v>6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CX171">
        <f>Y171*Source!I101</f>
        <v>172</v>
      </c>
      <c r="CY171">
        <f t="shared" si="15"/>
        <v>112.43</v>
      </c>
      <c r="CZ171">
        <f t="shared" si="16"/>
        <v>14.99</v>
      </c>
      <c r="DA171">
        <f t="shared" si="17"/>
        <v>7.5</v>
      </c>
      <c r="DB171">
        <v>0</v>
      </c>
    </row>
    <row r="172" spans="1:106" x14ac:dyDescent="0.2">
      <c r="A172">
        <f>ROW(Source!A101)</f>
        <v>101</v>
      </c>
      <c r="B172">
        <v>34645224</v>
      </c>
      <c r="C172">
        <v>34645454</v>
      </c>
      <c r="D172">
        <v>0</v>
      </c>
      <c r="E172">
        <v>0</v>
      </c>
      <c r="F172">
        <v>1</v>
      </c>
      <c r="G172">
        <v>1</v>
      </c>
      <c r="H172">
        <v>3</v>
      </c>
      <c r="I172" t="s">
        <v>153</v>
      </c>
      <c r="J172" t="s">
        <v>6</v>
      </c>
      <c r="K172" t="s">
        <v>154</v>
      </c>
      <c r="L172">
        <v>1354</v>
      </c>
      <c r="N172">
        <v>1010</v>
      </c>
      <c r="O172" t="s">
        <v>79</v>
      </c>
      <c r="P172" t="s">
        <v>79</v>
      </c>
      <c r="Q172">
        <v>1</v>
      </c>
      <c r="W172">
        <v>0</v>
      </c>
      <c r="X172">
        <v>887026887</v>
      </c>
      <c r="Y172">
        <v>31</v>
      </c>
      <c r="AA172">
        <v>195.5</v>
      </c>
      <c r="AB172">
        <v>0</v>
      </c>
      <c r="AC172">
        <v>0</v>
      </c>
      <c r="AD172">
        <v>0</v>
      </c>
      <c r="AE172">
        <v>26.07</v>
      </c>
      <c r="AF172">
        <v>0</v>
      </c>
      <c r="AG172">
        <v>0</v>
      </c>
      <c r="AH172">
        <v>0</v>
      </c>
      <c r="AI172">
        <v>7.5</v>
      </c>
      <c r="AJ172">
        <v>1</v>
      </c>
      <c r="AK172">
        <v>1</v>
      </c>
      <c r="AL172">
        <v>1</v>
      </c>
      <c r="AN172">
        <v>0</v>
      </c>
      <c r="AO172">
        <v>0</v>
      </c>
      <c r="AP172">
        <v>0</v>
      </c>
      <c r="AQ172">
        <v>0</v>
      </c>
      <c r="AR172">
        <v>0</v>
      </c>
      <c r="AS172" t="s">
        <v>6</v>
      </c>
      <c r="AT172">
        <v>31</v>
      </c>
      <c r="AU172" t="s">
        <v>6</v>
      </c>
      <c r="AV172">
        <v>0</v>
      </c>
      <c r="AW172">
        <v>1</v>
      </c>
      <c r="AX172">
        <v>-1</v>
      </c>
      <c r="AY172">
        <v>0</v>
      </c>
      <c r="AZ172">
        <v>0</v>
      </c>
      <c r="BA172" t="s">
        <v>6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  <c r="CX172">
        <f>Y172*Source!I101</f>
        <v>31</v>
      </c>
      <c r="CY172">
        <f t="shared" si="15"/>
        <v>195.5</v>
      </c>
      <c r="CZ172">
        <f t="shared" si="16"/>
        <v>26.07</v>
      </c>
      <c r="DA172">
        <f t="shared" si="17"/>
        <v>7.5</v>
      </c>
      <c r="DB172">
        <v>0</v>
      </c>
    </row>
    <row r="173" spans="1:106" x14ac:dyDescent="0.2">
      <c r="A173">
        <f>ROW(Source!A130)</f>
        <v>130</v>
      </c>
      <c r="B173">
        <v>34645223</v>
      </c>
      <c r="C173">
        <v>34645505</v>
      </c>
      <c r="D173">
        <v>31709544</v>
      </c>
      <c r="E173">
        <v>1</v>
      </c>
      <c r="F173">
        <v>1</v>
      </c>
      <c r="G173">
        <v>1</v>
      </c>
      <c r="H173">
        <v>1</v>
      </c>
      <c r="I173" t="s">
        <v>449</v>
      </c>
      <c r="J173" t="s">
        <v>6</v>
      </c>
      <c r="K173" t="s">
        <v>450</v>
      </c>
      <c r="L173">
        <v>1191</v>
      </c>
      <c r="N173">
        <v>1013</v>
      </c>
      <c r="O173" t="s">
        <v>435</v>
      </c>
      <c r="P173" t="s">
        <v>435</v>
      </c>
      <c r="Q173">
        <v>1</v>
      </c>
      <c r="W173">
        <v>0</v>
      </c>
      <c r="X173">
        <v>145020957</v>
      </c>
      <c r="Y173">
        <v>2.3639999999999999</v>
      </c>
      <c r="AA173">
        <v>0</v>
      </c>
      <c r="AB173">
        <v>0</v>
      </c>
      <c r="AC173">
        <v>0</v>
      </c>
      <c r="AD173">
        <v>9.07</v>
      </c>
      <c r="AE173">
        <v>0</v>
      </c>
      <c r="AF173">
        <v>0</v>
      </c>
      <c r="AG173">
        <v>0</v>
      </c>
      <c r="AH173">
        <v>9.07</v>
      </c>
      <c r="AI173">
        <v>1</v>
      </c>
      <c r="AJ173">
        <v>1</v>
      </c>
      <c r="AK173">
        <v>1</v>
      </c>
      <c r="AL173">
        <v>1</v>
      </c>
      <c r="AN173">
        <v>0</v>
      </c>
      <c r="AO173">
        <v>1</v>
      </c>
      <c r="AP173">
        <v>1</v>
      </c>
      <c r="AQ173">
        <v>0</v>
      </c>
      <c r="AR173">
        <v>0</v>
      </c>
      <c r="AS173" t="s">
        <v>6</v>
      </c>
      <c r="AT173">
        <v>1.97</v>
      </c>
      <c r="AU173" t="s">
        <v>53</v>
      </c>
      <c r="AV173">
        <v>1</v>
      </c>
      <c r="AW173">
        <v>2</v>
      </c>
      <c r="AX173">
        <v>34645518</v>
      </c>
      <c r="AY173">
        <v>1</v>
      </c>
      <c r="AZ173">
        <v>0</v>
      </c>
      <c r="BA173">
        <v>161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CX173">
        <f>Y173*Source!I130</f>
        <v>0</v>
      </c>
      <c r="CY173">
        <f>AD173</f>
        <v>9.07</v>
      </c>
      <c r="CZ173">
        <f>AH173</f>
        <v>9.07</v>
      </c>
      <c r="DA173">
        <f>AL173</f>
        <v>1</v>
      </c>
      <c r="DB173">
        <v>0</v>
      </c>
    </row>
    <row r="174" spans="1:106" x14ac:dyDescent="0.2">
      <c r="A174">
        <f>ROW(Source!A130)</f>
        <v>130</v>
      </c>
      <c r="B174">
        <v>34645223</v>
      </c>
      <c r="C174">
        <v>34645505</v>
      </c>
      <c r="D174">
        <v>31709492</v>
      </c>
      <c r="E174">
        <v>1</v>
      </c>
      <c r="F174">
        <v>1</v>
      </c>
      <c r="G174">
        <v>1</v>
      </c>
      <c r="H174">
        <v>1</v>
      </c>
      <c r="I174" t="s">
        <v>436</v>
      </c>
      <c r="J174" t="s">
        <v>6</v>
      </c>
      <c r="K174" t="s">
        <v>437</v>
      </c>
      <c r="L174">
        <v>1191</v>
      </c>
      <c r="N174">
        <v>1013</v>
      </c>
      <c r="O174" t="s">
        <v>435</v>
      </c>
      <c r="P174" t="s">
        <v>435</v>
      </c>
      <c r="Q174">
        <v>1</v>
      </c>
      <c r="W174">
        <v>0</v>
      </c>
      <c r="X174">
        <v>-1417349443</v>
      </c>
      <c r="Y174">
        <v>0.84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1</v>
      </c>
      <c r="AJ174">
        <v>1</v>
      </c>
      <c r="AK174">
        <v>1</v>
      </c>
      <c r="AL174">
        <v>1</v>
      </c>
      <c r="AN174">
        <v>0</v>
      </c>
      <c r="AO174">
        <v>1</v>
      </c>
      <c r="AP174">
        <v>0</v>
      </c>
      <c r="AQ174">
        <v>0</v>
      </c>
      <c r="AR174">
        <v>0</v>
      </c>
      <c r="AS174" t="s">
        <v>6</v>
      </c>
      <c r="AT174">
        <v>0.84</v>
      </c>
      <c r="AU174" t="s">
        <v>6</v>
      </c>
      <c r="AV174">
        <v>2</v>
      </c>
      <c r="AW174">
        <v>2</v>
      </c>
      <c r="AX174">
        <v>34645519</v>
      </c>
      <c r="AY174">
        <v>1</v>
      </c>
      <c r="AZ174">
        <v>2048</v>
      </c>
      <c r="BA174">
        <v>162</v>
      </c>
      <c r="BB174">
        <v>2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-0.16800000000000004</v>
      </c>
      <c r="BI174">
        <v>1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CX174">
        <f>Y174*Source!I130</f>
        <v>0</v>
      </c>
      <c r="CY174">
        <f>AD174</f>
        <v>0</v>
      </c>
      <c r="CZ174">
        <f>AH174</f>
        <v>0</v>
      </c>
      <c r="DA174">
        <f>AL174</f>
        <v>1</v>
      </c>
      <c r="DB174">
        <v>0</v>
      </c>
    </row>
    <row r="175" spans="1:106" x14ac:dyDescent="0.2">
      <c r="A175">
        <f>ROW(Source!A130)</f>
        <v>130</v>
      </c>
      <c r="B175">
        <v>34645223</v>
      </c>
      <c r="C175">
        <v>34645505</v>
      </c>
      <c r="D175">
        <v>31527023</v>
      </c>
      <c r="E175">
        <v>1</v>
      </c>
      <c r="F175">
        <v>1</v>
      </c>
      <c r="G175">
        <v>1</v>
      </c>
      <c r="H175">
        <v>2</v>
      </c>
      <c r="I175" t="s">
        <v>438</v>
      </c>
      <c r="J175" t="s">
        <v>439</v>
      </c>
      <c r="K175" t="s">
        <v>440</v>
      </c>
      <c r="L175">
        <v>1368</v>
      </c>
      <c r="N175">
        <v>1011</v>
      </c>
      <c r="O175" t="s">
        <v>441</v>
      </c>
      <c r="P175" t="s">
        <v>441</v>
      </c>
      <c r="Q175">
        <v>1</v>
      </c>
      <c r="W175">
        <v>0</v>
      </c>
      <c r="X175">
        <v>-2134233284</v>
      </c>
      <c r="Y175">
        <v>0.88800000000000001</v>
      </c>
      <c r="AA175">
        <v>0</v>
      </c>
      <c r="AB175">
        <v>82.22</v>
      </c>
      <c r="AC175">
        <v>10.06</v>
      </c>
      <c r="AD175">
        <v>0</v>
      </c>
      <c r="AE175">
        <v>0</v>
      </c>
      <c r="AF175">
        <v>82.22</v>
      </c>
      <c r="AG175">
        <v>10.06</v>
      </c>
      <c r="AH175">
        <v>0</v>
      </c>
      <c r="AI175">
        <v>1</v>
      </c>
      <c r="AJ175">
        <v>1</v>
      </c>
      <c r="AK175">
        <v>1</v>
      </c>
      <c r="AL175">
        <v>1</v>
      </c>
      <c r="AN175">
        <v>0</v>
      </c>
      <c r="AO175">
        <v>1</v>
      </c>
      <c r="AP175">
        <v>1</v>
      </c>
      <c r="AQ175">
        <v>0</v>
      </c>
      <c r="AR175">
        <v>0</v>
      </c>
      <c r="AS175" t="s">
        <v>6</v>
      </c>
      <c r="AT175">
        <v>0.74</v>
      </c>
      <c r="AU175" t="s">
        <v>53</v>
      </c>
      <c r="AV175">
        <v>0</v>
      </c>
      <c r="AW175">
        <v>2</v>
      </c>
      <c r="AX175">
        <v>34645520</v>
      </c>
      <c r="AY175">
        <v>1</v>
      </c>
      <c r="AZ175">
        <v>0</v>
      </c>
      <c r="BA175">
        <v>163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CX175">
        <f>Y175*Source!I130</f>
        <v>0</v>
      </c>
      <c r="CY175">
        <f>AB175</f>
        <v>82.22</v>
      </c>
      <c r="CZ175">
        <f>AF175</f>
        <v>82.22</v>
      </c>
      <c r="DA175">
        <f>AJ175</f>
        <v>1</v>
      </c>
      <c r="DB175">
        <v>0</v>
      </c>
    </row>
    <row r="176" spans="1:106" x14ac:dyDescent="0.2">
      <c r="A176">
        <f>ROW(Source!A130)</f>
        <v>130</v>
      </c>
      <c r="B176">
        <v>34645223</v>
      </c>
      <c r="C176">
        <v>34645505</v>
      </c>
      <c r="D176">
        <v>31528142</v>
      </c>
      <c r="E176">
        <v>1</v>
      </c>
      <c r="F176">
        <v>1</v>
      </c>
      <c r="G176">
        <v>1</v>
      </c>
      <c r="H176">
        <v>2</v>
      </c>
      <c r="I176" t="s">
        <v>442</v>
      </c>
      <c r="J176" t="s">
        <v>443</v>
      </c>
      <c r="K176" t="s">
        <v>444</v>
      </c>
      <c r="L176">
        <v>1368</v>
      </c>
      <c r="N176">
        <v>1011</v>
      </c>
      <c r="O176" t="s">
        <v>441</v>
      </c>
      <c r="P176" t="s">
        <v>441</v>
      </c>
      <c r="Q176">
        <v>1</v>
      </c>
      <c r="W176">
        <v>0</v>
      </c>
      <c r="X176">
        <v>1372534845</v>
      </c>
      <c r="Y176">
        <v>0.12</v>
      </c>
      <c r="AA176">
        <v>0</v>
      </c>
      <c r="AB176">
        <v>65.709999999999994</v>
      </c>
      <c r="AC176">
        <v>11.6</v>
      </c>
      <c r="AD176">
        <v>0</v>
      </c>
      <c r="AE176">
        <v>0</v>
      </c>
      <c r="AF176">
        <v>65.709999999999994</v>
      </c>
      <c r="AG176">
        <v>11.6</v>
      </c>
      <c r="AH176">
        <v>0</v>
      </c>
      <c r="AI176">
        <v>1</v>
      </c>
      <c r="AJ176">
        <v>1</v>
      </c>
      <c r="AK176">
        <v>1</v>
      </c>
      <c r="AL176">
        <v>1</v>
      </c>
      <c r="AN176">
        <v>0</v>
      </c>
      <c r="AO176">
        <v>1</v>
      </c>
      <c r="AP176">
        <v>1</v>
      </c>
      <c r="AQ176">
        <v>0</v>
      </c>
      <c r="AR176">
        <v>0</v>
      </c>
      <c r="AS176" t="s">
        <v>6</v>
      </c>
      <c r="AT176">
        <v>0.1</v>
      </c>
      <c r="AU176" t="s">
        <v>53</v>
      </c>
      <c r="AV176">
        <v>0</v>
      </c>
      <c r="AW176">
        <v>2</v>
      </c>
      <c r="AX176">
        <v>34645521</v>
      </c>
      <c r="AY176">
        <v>1</v>
      </c>
      <c r="AZ176">
        <v>0</v>
      </c>
      <c r="BA176">
        <v>164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CX176">
        <f>Y176*Source!I130</f>
        <v>0</v>
      </c>
      <c r="CY176">
        <f>AB176</f>
        <v>65.709999999999994</v>
      </c>
      <c r="CZ176">
        <f>AF176</f>
        <v>65.709999999999994</v>
      </c>
      <c r="DA176">
        <f>AJ176</f>
        <v>1</v>
      </c>
      <c r="DB176">
        <v>0</v>
      </c>
    </row>
    <row r="177" spans="1:106" x14ac:dyDescent="0.2">
      <c r="A177">
        <f>ROW(Source!A130)</f>
        <v>130</v>
      </c>
      <c r="B177">
        <v>34645223</v>
      </c>
      <c r="C177">
        <v>34645505</v>
      </c>
      <c r="D177">
        <v>31444692</v>
      </c>
      <c r="E177">
        <v>1</v>
      </c>
      <c r="F177">
        <v>1</v>
      </c>
      <c r="G177">
        <v>1</v>
      </c>
      <c r="H177">
        <v>3</v>
      </c>
      <c r="I177" t="s">
        <v>56</v>
      </c>
      <c r="J177" t="s">
        <v>59</v>
      </c>
      <c r="K177" t="s">
        <v>219</v>
      </c>
      <c r="L177">
        <v>1301</v>
      </c>
      <c r="N177">
        <v>1003</v>
      </c>
      <c r="O177" t="s">
        <v>184</v>
      </c>
      <c r="P177" t="s">
        <v>184</v>
      </c>
      <c r="Q177">
        <v>1</v>
      </c>
      <c r="W177">
        <v>0</v>
      </c>
      <c r="X177">
        <v>582172944</v>
      </c>
      <c r="Y177">
        <v>25</v>
      </c>
      <c r="AA177">
        <v>3.8</v>
      </c>
      <c r="AB177">
        <v>0</v>
      </c>
      <c r="AC177">
        <v>0</v>
      </c>
      <c r="AD177">
        <v>0</v>
      </c>
      <c r="AE177">
        <v>3.8</v>
      </c>
      <c r="AF177">
        <v>0</v>
      </c>
      <c r="AG177">
        <v>0</v>
      </c>
      <c r="AH177">
        <v>0</v>
      </c>
      <c r="AI177">
        <v>1</v>
      </c>
      <c r="AJ177">
        <v>1</v>
      </c>
      <c r="AK177">
        <v>1</v>
      </c>
      <c r="AL177">
        <v>1</v>
      </c>
      <c r="AN177">
        <v>0</v>
      </c>
      <c r="AO177">
        <v>0</v>
      </c>
      <c r="AP177">
        <v>0</v>
      </c>
      <c r="AQ177">
        <v>0</v>
      </c>
      <c r="AR177">
        <v>0</v>
      </c>
      <c r="AS177" t="s">
        <v>6</v>
      </c>
      <c r="AT177">
        <v>25</v>
      </c>
      <c r="AU177" t="s">
        <v>6</v>
      </c>
      <c r="AV177">
        <v>0</v>
      </c>
      <c r="AW177">
        <v>2</v>
      </c>
      <c r="AX177">
        <v>34645522</v>
      </c>
      <c r="AY177">
        <v>2</v>
      </c>
      <c r="AZ177">
        <v>22528</v>
      </c>
      <c r="BA177">
        <v>165</v>
      </c>
      <c r="BB177">
        <v>3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CX177">
        <f>Y177*Source!I130</f>
        <v>0</v>
      </c>
      <c r="CY177">
        <f t="shared" ref="CY177:CY184" si="18">AA177</f>
        <v>3.8</v>
      </c>
      <c r="CZ177">
        <f t="shared" ref="CZ177:CZ184" si="19">AE177</f>
        <v>3.8</v>
      </c>
      <c r="DA177">
        <f t="shared" ref="DA177:DA184" si="20">AI177</f>
        <v>1</v>
      </c>
      <c r="DB177">
        <v>0</v>
      </c>
    </row>
    <row r="178" spans="1:106" x14ac:dyDescent="0.2">
      <c r="A178">
        <f>ROW(Source!A130)</f>
        <v>130</v>
      </c>
      <c r="B178">
        <v>34645223</v>
      </c>
      <c r="C178">
        <v>34645505</v>
      </c>
      <c r="D178">
        <v>31449050</v>
      </c>
      <c r="E178">
        <v>1</v>
      </c>
      <c r="F178">
        <v>1</v>
      </c>
      <c r="G178">
        <v>1</v>
      </c>
      <c r="H178">
        <v>3</v>
      </c>
      <c r="I178" t="s">
        <v>69</v>
      </c>
      <c r="J178" t="s">
        <v>71</v>
      </c>
      <c r="K178" t="s">
        <v>222</v>
      </c>
      <c r="L178">
        <v>1354</v>
      </c>
      <c r="N178">
        <v>1010</v>
      </c>
      <c r="O178" t="s">
        <v>79</v>
      </c>
      <c r="P178" t="s">
        <v>79</v>
      </c>
      <c r="Q178">
        <v>1</v>
      </c>
      <c r="W178">
        <v>0</v>
      </c>
      <c r="X178">
        <v>1907950714</v>
      </c>
      <c r="Y178">
        <v>3.125</v>
      </c>
      <c r="AA178">
        <v>12.3</v>
      </c>
      <c r="AB178">
        <v>0</v>
      </c>
      <c r="AC178">
        <v>0</v>
      </c>
      <c r="AD178">
        <v>0</v>
      </c>
      <c r="AE178">
        <v>12.3</v>
      </c>
      <c r="AF178">
        <v>0</v>
      </c>
      <c r="AG178">
        <v>0</v>
      </c>
      <c r="AH178">
        <v>0</v>
      </c>
      <c r="AI178">
        <v>1</v>
      </c>
      <c r="AJ178">
        <v>1</v>
      </c>
      <c r="AK178">
        <v>1</v>
      </c>
      <c r="AL178">
        <v>1</v>
      </c>
      <c r="AN178">
        <v>1</v>
      </c>
      <c r="AO178">
        <v>0</v>
      </c>
      <c r="AP178">
        <v>0</v>
      </c>
      <c r="AQ178">
        <v>0</v>
      </c>
      <c r="AR178">
        <v>0</v>
      </c>
      <c r="AS178" t="s">
        <v>6</v>
      </c>
      <c r="AT178">
        <v>3.125</v>
      </c>
      <c r="AU178" t="s">
        <v>6</v>
      </c>
      <c r="AV178">
        <v>0</v>
      </c>
      <c r="AW178">
        <v>2</v>
      </c>
      <c r="AX178">
        <v>34645523</v>
      </c>
      <c r="AY178">
        <v>2</v>
      </c>
      <c r="AZ178">
        <v>22528</v>
      </c>
      <c r="BA178">
        <v>166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CX178">
        <f>Y178*Source!I130</f>
        <v>0</v>
      </c>
      <c r="CY178">
        <f t="shared" si="18"/>
        <v>12.3</v>
      </c>
      <c r="CZ178">
        <f t="shared" si="19"/>
        <v>12.3</v>
      </c>
      <c r="DA178">
        <f t="shared" si="20"/>
        <v>1</v>
      </c>
      <c r="DB178">
        <v>0</v>
      </c>
    </row>
    <row r="179" spans="1:106" x14ac:dyDescent="0.2">
      <c r="A179">
        <f>ROW(Source!A130)</f>
        <v>130</v>
      </c>
      <c r="B179">
        <v>34645223</v>
      </c>
      <c r="C179">
        <v>34645505</v>
      </c>
      <c r="D179">
        <v>31443366</v>
      </c>
      <c r="E179">
        <v>17</v>
      </c>
      <c r="F179">
        <v>1</v>
      </c>
      <c r="G179">
        <v>1</v>
      </c>
      <c r="H179">
        <v>3</v>
      </c>
      <c r="I179" t="s">
        <v>83</v>
      </c>
      <c r="J179" t="s">
        <v>6</v>
      </c>
      <c r="K179" t="s">
        <v>188</v>
      </c>
      <c r="L179">
        <v>1354</v>
      </c>
      <c r="N179">
        <v>1010</v>
      </c>
      <c r="O179" t="s">
        <v>79</v>
      </c>
      <c r="P179" t="s">
        <v>79</v>
      </c>
      <c r="Q179">
        <v>1</v>
      </c>
      <c r="W179">
        <v>0</v>
      </c>
      <c r="X179">
        <v>470751337</v>
      </c>
      <c r="Y179">
        <v>0.6875</v>
      </c>
      <c r="AA179">
        <v>26.01</v>
      </c>
      <c r="AB179">
        <v>0</v>
      </c>
      <c r="AC179">
        <v>0</v>
      </c>
      <c r="AD179">
        <v>0</v>
      </c>
      <c r="AE179">
        <v>26.01</v>
      </c>
      <c r="AF179">
        <v>0</v>
      </c>
      <c r="AG179">
        <v>0</v>
      </c>
      <c r="AH179">
        <v>0</v>
      </c>
      <c r="AI179">
        <v>1</v>
      </c>
      <c r="AJ179">
        <v>1</v>
      </c>
      <c r="AK179">
        <v>1</v>
      </c>
      <c r="AL179">
        <v>1</v>
      </c>
      <c r="AN179">
        <v>1</v>
      </c>
      <c r="AO179">
        <v>0</v>
      </c>
      <c r="AP179">
        <v>0</v>
      </c>
      <c r="AQ179">
        <v>0</v>
      </c>
      <c r="AR179">
        <v>0</v>
      </c>
      <c r="AS179" t="s">
        <v>6</v>
      </c>
      <c r="AT179">
        <v>0.6875</v>
      </c>
      <c r="AU179" t="s">
        <v>6</v>
      </c>
      <c r="AV179">
        <v>0</v>
      </c>
      <c r="AW179">
        <v>2</v>
      </c>
      <c r="AX179">
        <v>34645524</v>
      </c>
      <c r="AY179">
        <v>2</v>
      </c>
      <c r="AZ179">
        <v>22528</v>
      </c>
      <c r="BA179">
        <v>167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CX179">
        <f>Y179*Source!I130</f>
        <v>0</v>
      </c>
      <c r="CY179">
        <f t="shared" si="18"/>
        <v>26.01</v>
      </c>
      <c r="CZ179">
        <f t="shared" si="19"/>
        <v>26.01</v>
      </c>
      <c r="DA179">
        <f t="shared" si="20"/>
        <v>1</v>
      </c>
      <c r="DB179">
        <v>0</v>
      </c>
    </row>
    <row r="180" spans="1:106" x14ac:dyDescent="0.2">
      <c r="A180">
        <f>ROW(Source!A130)</f>
        <v>130</v>
      </c>
      <c r="B180">
        <v>34645223</v>
      </c>
      <c r="C180">
        <v>34645505</v>
      </c>
      <c r="D180">
        <v>31440934</v>
      </c>
      <c r="E180">
        <v>17</v>
      </c>
      <c r="F180">
        <v>1</v>
      </c>
      <c r="G180">
        <v>1</v>
      </c>
      <c r="H180">
        <v>3</v>
      </c>
      <c r="I180" t="s">
        <v>88</v>
      </c>
      <c r="J180" t="s">
        <v>6</v>
      </c>
      <c r="K180" t="s">
        <v>226</v>
      </c>
      <c r="L180">
        <v>1354</v>
      </c>
      <c r="N180">
        <v>1010</v>
      </c>
      <c r="O180" t="s">
        <v>79</v>
      </c>
      <c r="P180" t="s">
        <v>79</v>
      </c>
      <c r="Q180">
        <v>1</v>
      </c>
      <c r="W180">
        <v>0</v>
      </c>
      <c r="X180">
        <v>877405892</v>
      </c>
      <c r="Y180">
        <v>2.5</v>
      </c>
      <c r="AA180">
        <v>20.57</v>
      </c>
      <c r="AB180">
        <v>0</v>
      </c>
      <c r="AC180">
        <v>0</v>
      </c>
      <c r="AD180">
        <v>0</v>
      </c>
      <c r="AE180">
        <v>20.57</v>
      </c>
      <c r="AF180">
        <v>0</v>
      </c>
      <c r="AG180">
        <v>0</v>
      </c>
      <c r="AH180">
        <v>0</v>
      </c>
      <c r="AI180">
        <v>1</v>
      </c>
      <c r="AJ180">
        <v>1</v>
      </c>
      <c r="AK180">
        <v>1</v>
      </c>
      <c r="AL180">
        <v>1</v>
      </c>
      <c r="AN180">
        <v>1</v>
      </c>
      <c r="AO180">
        <v>0</v>
      </c>
      <c r="AP180">
        <v>0</v>
      </c>
      <c r="AQ180">
        <v>0</v>
      </c>
      <c r="AR180">
        <v>0</v>
      </c>
      <c r="AS180" t="s">
        <v>6</v>
      </c>
      <c r="AT180">
        <v>2.5</v>
      </c>
      <c r="AU180" t="s">
        <v>6</v>
      </c>
      <c r="AV180">
        <v>0</v>
      </c>
      <c r="AW180">
        <v>2</v>
      </c>
      <c r="AX180">
        <v>34645525</v>
      </c>
      <c r="AY180">
        <v>2</v>
      </c>
      <c r="AZ180">
        <v>22528</v>
      </c>
      <c r="BA180">
        <v>168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CX180">
        <f>Y180*Source!I130</f>
        <v>0</v>
      </c>
      <c r="CY180">
        <f t="shared" si="18"/>
        <v>20.57</v>
      </c>
      <c r="CZ180">
        <f t="shared" si="19"/>
        <v>20.57</v>
      </c>
      <c r="DA180">
        <f t="shared" si="20"/>
        <v>1</v>
      </c>
      <c r="DB180">
        <v>0</v>
      </c>
    </row>
    <row r="181" spans="1:106" x14ac:dyDescent="0.2">
      <c r="A181">
        <f>ROW(Source!A130)</f>
        <v>130</v>
      </c>
      <c r="B181">
        <v>34645223</v>
      </c>
      <c r="C181">
        <v>34645505</v>
      </c>
      <c r="D181">
        <v>31443123</v>
      </c>
      <c r="E181">
        <v>17</v>
      </c>
      <c r="F181">
        <v>1</v>
      </c>
      <c r="G181">
        <v>1</v>
      </c>
      <c r="H181">
        <v>3</v>
      </c>
      <c r="I181" t="s">
        <v>229</v>
      </c>
      <c r="J181" t="s">
        <v>6</v>
      </c>
      <c r="K181" t="s">
        <v>230</v>
      </c>
      <c r="L181">
        <v>1354</v>
      </c>
      <c r="N181">
        <v>1010</v>
      </c>
      <c r="O181" t="s">
        <v>79</v>
      </c>
      <c r="P181" t="s">
        <v>79</v>
      </c>
      <c r="Q181">
        <v>1</v>
      </c>
      <c r="W181">
        <v>0</v>
      </c>
      <c r="X181">
        <v>-877181162</v>
      </c>
      <c r="Y181">
        <v>0.21875</v>
      </c>
      <c r="AA181">
        <v>26.07</v>
      </c>
      <c r="AB181">
        <v>0</v>
      </c>
      <c r="AC181">
        <v>0</v>
      </c>
      <c r="AD181">
        <v>0</v>
      </c>
      <c r="AE181">
        <v>26.07</v>
      </c>
      <c r="AF181">
        <v>0</v>
      </c>
      <c r="AG181">
        <v>0</v>
      </c>
      <c r="AH181">
        <v>0</v>
      </c>
      <c r="AI181">
        <v>1</v>
      </c>
      <c r="AJ181">
        <v>1</v>
      </c>
      <c r="AK181">
        <v>1</v>
      </c>
      <c r="AL181">
        <v>1</v>
      </c>
      <c r="AN181">
        <v>1</v>
      </c>
      <c r="AO181">
        <v>0</v>
      </c>
      <c r="AP181">
        <v>0</v>
      </c>
      <c r="AQ181">
        <v>0</v>
      </c>
      <c r="AR181">
        <v>0</v>
      </c>
      <c r="AS181" t="s">
        <v>6</v>
      </c>
      <c r="AT181">
        <v>0.21875</v>
      </c>
      <c r="AU181" t="s">
        <v>6</v>
      </c>
      <c r="AV181">
        <v>0</v>
      </c>
      <c r="AW181">
        <v>2</v>
      </c>
      <c r="AX181">
        <v>34645526</v>
      </c>
      <c r="AY181">
        <v>2</v>
      </c>
      <c r="AZ181">
        <v>22528</v>
      </c>
      <c r="BA181">
        <v>169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CX181">
        <f>Y181*Source!I130</f>
        <v>0</v>
      </c>
      <c r="CY181">
        <f t="shared" si="18"/>
        <v>26.07</v>
      </c>
      <c r="CZ181">
        <f t="shared" si="19"/>
        <v>26.07</v>
      </c>
      <c r="DA181">
        <f t="shared" si="20"/>
        <v>1</v>
      </c>
      <c r="DB181">
        <v>0</v>
      </c>
    </row>
    <row r="182" spans="1:106" x14ac:dyDescent="0.2">
      <c r="A182">
        <f>ROW(Source!A130)</f>
        <v>130</v>
      </c>
      <c r="B182">
        <v>34645223</v>
      </c>
      <c r="C182">
        <v>34645505</v>
      </c>
      <c r="D182">
        <v>31443118</v>
      </c>
      <c r="E182">
        <v>17</v>
      </c>
      <c r="F182">
        <v>1</v>
      </c>
      <c r="G182">
        <v>1</v>
      </c>
      <c r="H182">
        <v>3</v>
      </c>
      <c r="I182" t="s">
        <v>110</v>
      </c>
      <c r="J182" t="s">
        <v>6</v>
      </c>
      <c r="K182" t="s">
        <v>232</v>
      </c>
      <c r="L182">
        <v>1354</v>
      </c>
      <c r="N182">
        <v>1010</v>
      </c>
      <c r="O182" t="s">
        <v>79</v>
      </c>
      <c r="P182" t="s">
        <v>79</v>
      </c>
      <c r="Q182">
        <v>1</v>
      </c>
      <c r="W182">
        <v>0</v>
      </c>
      <c r="X182">
        <v>-1791706928</v>
      </c>
      <c r="Y182">
        <v>0.15625</v>
      </c>
      <c r="AA182">
        <v>20.239999999999998</v>
      </c>
      <c r="AB182">
        <v>0</v>
      </c>
      <c r="AC182">
        <v>0</v>
      </c>
      <c r="AD182">
        <v>0</v>
      </c>
      <c r="AE182">
        <v>20.239999999999998</v>
      </c>
      <c r="AF182">
        <v>0</v>
      </c>
      <c r="AG182">
        <v>0</v>
      </c>
      <c r="AH182">
        <v>0</v>
      </c>
      <c r="AI182">
        <v>1</v>
      </c>
      <c r="AJ182">
        <v>1</v>
      </c>
      <c r="AK182">
        <v>1</v>
      </c>
      <c r="AL182">
        <v>1</v>
      </c>
      <c r="AN182">
        <v>1</v>
      </c>
      <c r="AO182">
        <v>0</v>
      </c>
      <c r="AP182">
        <v>0</v>
      </c>
      <c r="AQ182">
        <v>0</v>
      </c>
      <c r="AR182">
        <v>0</v>
      </c>
      <c r="AS182" t="s">
        <v>6</v>
      </c>
      <c r="AT182">
        <v>0.15625</v>
      </c>
      <c r="AU182" t="s">
        <v>6</v>
      </c>
      <c r="AV182">
        <v>0</v>
      </c>
      <c r="AW182">
        <v>2</v>
      </c>
      <c r="AX182">
        <v>34645527</v>
      </c>
      <c r="AY182">
        <v>2</v>
      </c>
      <c r="AZ182">
        <v>22528</v>
      </c>
      <c r="BA182">
        <v>170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CX182">
        <f>Y182*Source!I130</f>
        <v>0</v>
      </c>
      <c r="CY182">
        <f t="shared" si="18"/>
        <v>20.239999999999998</v>
      </c>
      <c r="CZ182">
        <f t="shared" si="19"/>
        <v>20.239999999999998</v>
      </c>
      <c r="DA182">
        <f t="shared" si="20"/>
        <v>1</v>
      </c>
      <c r="DB182">
        <v>0</v>
      </c>
    </row>
    <row r="183" spans="1:106" x14ac:dyDescent="0.2">
      <c r="A183">
        <f>ROW(Source!A130)</f>
        <v>130</v>
      </c>
      <c r="B183">
        <v>34645223</v>
      </c>
      <c r="C183">
        <v>34645505</v>
      </c>
      <c r="D183">
        <v>31443361</v>
      </c>
      <c r="E183">
        <v>17</v>
      </c>
      <c r="F183">
        <v>1</v>
      </c>
      <c r="G183">
        <v>1</v>
      </c>
      <c r="H183">
        <v>3</v>
      </c>
      <c r="I183" t="s">
        <v>235</v>
      </c>
      <c r="J183" t="s">
        <v>6</v>
      </c>
      <c r="K183" t="s">
        <v>236</v>
      </c>
      <c r="L183">
        <v>1354</v>
      </c>
      <c r="N183">
        <v>1010</v>
      </c>
      <c r="O183" t="s">
        <v>79</v>
      </c>
      <c r="P183" t="s">
        <v>79</v>
      </c>
      <c r="Q183">
        <v>1</v>
      </c>
      <c r="W183">
        <v>0</v>
      </c>
      <c r="X183">
        <v>1558183951</v>
      </c>
      <c r="Y183">
        <v>0.1875</v>
      </c>
      <c r="AA183">
        <v>2.0099999999999998</v>
      </c>
      <c r="AB183">
        <v>0</v>
      </c>
      <c r="AC183">
        <v>0</v>
      </c>
      <c r="AD183">
        <v>0</v>
      </c>
      <c r="AE183">
        <v>2.0099999999999998</v>
      </c>
      <c r="AF183">
        <v>0</v>
      </c>
      <c r="AG183">
        <v>0</v>
      </c>
      <c r="AH183">
        <v>0</v>
      </c>
      <c r="AI183">
        <v>1</v>
      </c>
      <c r="AJ183">
        <v>1</v>
      </c>
      <c r="AK183">
        <v>1</v>
      </c>
      <c r="AL183">
        <v>1</v>
      </c>
      <c r="AN183">
        <v>1</v>
      </c>
      <c r="AO183">
        <v>0</v>
      </c>
      <c r="AP183">
        <v>0</v>
      </c>
      <c r="AQ183">
        <v>0</v>
      </c>
      <c r="AR183">
        <v>0</v>
      </c>
      <c r="AS183" t="s">
        <v>6</v>
      </c>
      <c r="AT183">
        <v>0.1875</v>
      </c>
      <c r="AU183" t="s">
        <v>6</v>
      </c>
      <c r="AV183">
        <v>0</v>
      </c>
      <c r="AW183">
        <v>2</v>
      </c>
      <c r="AX183">
        <v>34645528</v>
      </c>
      <c r="AY183">
        <v>2</v>
      </c>
      <c r="AZ183">
        <v>22528</v>
      </c>
      <c r="BA183">
        <v>171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  <c r="CX183">
        <f>Y183*Source!I130</f>
        <v>0</v>
      </c>
      <c r="CY183">
        <f t="shared" si="18"/>
        <v>2.0099999999999998</v>
      </c>
      <c r="CZ183">
        <f t="shared" si="19"/>
        <v>2.0099999999999998</v>
      </c>
      <c r="DA183">
        <f t="shared" si="20"/>
        <v>1</v>
      </c>
      <c r="DB183">
        <v>0</v>
      </c>
    </row>
    <row r="184" spans="1:106" x14ac:dyDescent="0.2">
      <c r="A184">
        <f>ROW(Source!A130)</f>
        <v>130</v>
      </c>
      <c r="B184">
        <v>34645223</v>
      </c>
      <c r="C184">
        <v>34645505</v>
      </c>
      <c r="D184">
        <v>0</v>
      </c>
      <c r="E184">
        <v>0</v>
      </c>
      <c r="F184">
        <v>1</v>
      </c>
      <c r="G184">
        <v>1</v>
      </c>
      <c r="H184">
        <v>3</v>
      </c>
      <c r="I184" t="s">
        <v>153</v>
      </c>
      <c r="J184" t="s">
        <v>6</v>
      </c>
      <c r="K184" t="s">
        <v>217</v>
      </c>
      <c r="L184">
        <v>1354</v>
      </c>
      <c r="N184">
        <v>1010</v>
      </c>
      <c r="O184" t="s">
        <v>79</v>
      </c>
      <c r="P184" t="s">
        <v>79</v>
      </c>
      <c r="Q184">
        <v>1</v>
      </c>
      <c r="W184">
        <v>0</v>
      </c>
      <c r="X184">
        <v>-1541461398</v>
      </c>
      <c r="Y184">
        <v>3.3125</v>
      </c>
      <c r="AA184">
        <v>14.99</v>
      </c>
      <c r="AB184">
        <v>0</v>
      </c>
      <c r="AC184">
        <v>0</v>
      </c>
      <c r="AD184">
        <v>0</v>
      </c>
      <c r="AE184">
        <v>14.99</v>
      </c>
      <c r="AF184">
        <v>0</v>
      </c>
      <c r="AG184">
        <v>0</v>
      </c>
      <c r="AH184">
        <v>0</v>
      </c>
      <c r="AI184">
        <v>1</v>
      </c>
      <c r="AJ184">
        <v>1</v>
      </c>
      <c r="AK184">
        <v>1</v>
      </c>
      <c r="AL184">
        <v>1</v>
      </c>
      <c r="AN184">
        <v>0</v>
      </c>
      <c r="AO184">
        <v>0</v>
      </c>
      <c r="AP184">
        <v>0</v>
      </c>
      <c r="AQ184">
        <v>0</v>
      </c>
      <c r="AR184">
        <v>0</v>
      </c>
      <c r="AS184" t="s">
        <v>6</v>
      </c>
      <c r="AT184">
        <v>3.3125</v>
      </c>
      <c r="AU184" t="s">
        <v>6</v>
      </c>
      <c r="AV184">
        <v>0</v>
      </c>
      <c r="AW184">
        <v>1</v>
      </c>
      <c r="AX184">
        <v>-1</v>
      </c>
      <c r="AY184">
        <v>0</v>
      </c>
      <c r="AZ184">
        <v>0</v>
      </c>
      <c r="BA184" t="s">
        <v>6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CX184">
        <f>Y184*Source!I130</f>
        <v>0</v>
      </c>
      <c r="CY184">
        <f t="shared" si="18"/>
        <v>14.99</v>
      </c>
      <c r="CZ184">
        <f t="shared" si="19"/>
        <v>14.99</v>
      </c>
      <c r="DA184">
        <f t="shared" si="20"/>
        <v>1</v>
      </c>
      <c r="DB184">
        <v>0</v>
      </c>
    </row>
    <row r="185" spans="1:106" x14ac:dyDescent="0.2">
      <c r="A185">
        <f>ROW(Source!A131)</f>
        <v>131</v>
      </c>
      <c r="B185">
        <v>34645224</v>
      </c>
      <c r="C185">
        <v>34645505</v>
      </c>
      <c r="D185">
        <v>31709544</v>
      </c>
      <c r="E185">
        <v>1</v>
      </c>
      <c r="F185">
        <v>1</v>
      </c>
      <c r="G185">
        <v>1</v>
      </c>
      <c r="H185">
        <v>1</v>
      </c>
      <c r="I185" t="s">
        <v>449</v>
      </c>
      <c r="J185" t="s">
        <v>6</v>
      </c>
      <c r="K185" t="s">
        <v>450</v>
      </c>
      <c r="L185">
        <v>1191</v>
      </c>
      <c r="N185">
        <v>1013</v>
      </c>
      <c r="O185" t="s">
        <v>435</v>
      </c>
      <c r="P185" t="s">
        <v>435</v>
      </c>
      <c r="Q185">
        <v>1</v>
      </c>
      <c r="W185">
        <v>0</v>
      </c>
      <c r="X185">
        <v>145020957</v>
      </c>
      <c r="Y185">
        <v>2.3639999999999999</v>
      </c>
      <c r="AA185">
        <v>0</v>
      </c>
      <c r="AB185">
        <v>0</v>
      </c>
      <c r="AC185">
        <v>0</v>
      </c>
      <c r="AD185">
        <v>165.98</v>
      </c>
      <c r="AE185">
        <v>0</v>
      </c>
      <c r="AF185">
        <v>0</v>
      </c>
      <c r="AG185">
        <v>0</v>
      </c>
      <c r="AH185">
        <v>9.07</v>
      </c>
      <c r="AI185">
        <v>1</v>
      </c>
      <c r="AJ185">
        <v>1</v>
      </c>
      <c r="AK185">
        <v>1</v>
      </c>
      <c r="AL185">
        <v>18.3</v>
      </c>
      <c r="AN185">
        <v>0</v>
      </c>
      <c r="AO185">
        <v>1</v>
      </c>
      <c r="AP185">
        <v>1</v>
      </c>
      <c r="AQ185">
        <v>0</v>
      </c>
      <c r="AR185">
        <v>0</v>
      </c>
      <c r="AS185" t="s">
        <v>6</v>
      </c>
      <c r="AT185">
        <v>1.97</v>
      </c>
      <c r="AU185" t="s">
        <v>53</v>
      </c>
      <c r="AV185">
        <v>1</v>
      </c>
      <c r="AW185">
        <v>2</v>
      </c>
      <c r="AX185">
        <v>34645518</v>
      </c>
      <c r="AY185">
        <v>1</v>
      </c>
      <c r="AZ185">
        <v>0</v>
      </c>
      <c r="BA185">
        <v>172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CX185">
        <f>Y185*Source!I131</f>
        <v>0</v>
      </c>
      <c r="CY185">
        <f>AD185</f>
        <v>165.98</v>
      </c>
      <c r="CZ185">
        <f>AH185</f>
        <v>9.07</v>
      </c>
      <c r="DA185">
        <f>AL185</f>
        <v>18.3</v>
      </c>
      <c r="DB185">
        <v>0</v>
      </c>
    </row>
    <row r="186" spans="1:106" x14ac:dyDescent="0.2">
      <c r="A186">
        <f>ROW(Source!A131)</f>
        <v>131</v>
      </c>
      <c r="B186">
        <v>34645224</v>
      </c>
      <c r="C186">
        <v>34645505</v>
      </c>
      <c r="D186">
        <v>31709492</v>
      </c>
      <c r="E186">
        <v>1</v>
      </c>
      <c r="F186">
        <v>1</v>
      </c>
      <c r="G186">
        <v>1</v>
      </c>
      <c r="H186">
        <v>1</v>
      </c>
      <c r="I186" t="s">
        <v>436</v>
      </c>
      <c r="J186" t="s">
        <v>6</v>
      </c>
      <c r="K186" t="s">
        <v>437</v>
      </c>
      <c r="L186">
        <v>1191</v>
      </c>
      <c r="N186">
        <v>1013</v>
      </c>
      <c r="O186" t="s">
        <v>435</v>
      </c>
      <c r="P186" t="s">
        <v>435</v>
      </c>
      <c r="Q186">
        <v>1</v>
      </c>
      <c r="W186">
        <v>0</v>
      </c>
      <c r="X186">
        <v>-1417349443</v>
      </c>
      <c r="Y186">
        <v>0.84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1</v>
      </c>
      <c r="AJ186">
        <v>1</v>
      </c>
      <c r="AK186">
        <v>18.3</v>
      </c>
      <c r="AL186">
        <v>1</v>
      </c>
      <c r="AN186">
        <v>0</v>
      </c>
      <c r="AO186">
        <v>1</v>
      </c>
      <c r="AP186">
        <v>0</v>
      </c>
      <c r="AQ186">
        <v>0</v>
      </c>
      <c r="AR186">
        <v>0</v>
      </c>
      <c r="AS186" t="s">
        <v>6</v>
      </c>
      <c r="AT186">
        <v>0.84</v>
      </c>
      <c r="AU186" t="s">
        <v>6</v>
      </c>
      <c r="AV186">
        <v>2</v>
      </c>
      <c r="AW186">
        <v>2</v>
      </c>
      <c r="AX186">
        <v>34645519</v>
      </c>
      <c r="AY186">
        <v>1</v>
      </c>
      <c r="AZ186">
        <v>2048</v>
      </c>
      <c r="BA186">
        <v>173</v>
      </c>
      <c r="BB186">
        <v>2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-0.16800000000000004</v>
      </c>
      <c r="BI186">
        <v>1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CX186">
        <f>Y186*Source!I131</f>
        <v>0</v>
      </c>
      <c r="CY186">
        <f>AD186</f>
        <v>0</v>
      </c>
      <c r="CZ186">
        <f>AH186</f>
        <v>0</v>
      </c>
      <c r="DA186">
        <f>AL186</f>
        <v>1</v>
      </c>
      <c r="DB186">
        <v>0</v>
      </c>
    </row>
    <row r="187" spans="1:106" x14ac:dyDescent="0.2">
      <c r="A187">
        <f>ROW(Source!A131)</f>
        <v>131</v>
      </c>
      <c r="B187">
        <v>34645224</v>
      </c>
      <c r="C187">
        <v>34645505</v>
      </c>
      <c r="D187">
        <v>31527023</v>
      </c>
      <c r="E187">
        <v>1</v>
      </c>
      <c r="F187">
        <v>1</v>
      </c>
      <c r="G187">
        <v>1</v>
      </c>
      <c r="H187">
        <v>2</v>
      </c>
      <c r="I187" t="s">
        <v>438</v>
      </c>
      <c r="J187" t="s">
        <v>439</v>
      </c>
      <c r="K187" t="s">
        <v>440</v>
      </c>
      <c r="L187">
        <v>1368</v>
      </c>
      <c r="N187">
        <v>1011</v>
      </c>
      <c r="O187" t="s">
        <v>441</v>
      </c>
      <c r="P187" t="s">
        <v>441</v>
      </c>
      <c r="Q187">
        <v>1</v>
      </c>
      <c r="W187">
        <v>0</v>
      </c>
      <c r="X187">
        <v>-2134233284</v>
      </c>
      <c r="Y187">
        <v>0.88800000000000001</v>
      </c>
      <c r="AA187">
        <v>0</v>
      </c>
      <c r="AB187">
        <v>1027.75</v>
      </c>
      <c r="AC187">
        <v>184.1</v>
      </c>
      <c r="AD187">
        <v>0</v>
      </c>
      <c r="AE187">
        <v>0</v>
      </c>
      <c r="AF187">
        <v>82.22</v>
      </c>
      <c r="AG187">
        <v>10.06</v>
      </c>
      <c r="AH187">
        <v>0</v>
      </c>
      <c r="AI187">
        <v>1</v>
      </c>
      <c r="AJ187">
        <v>12.5</v>
      </c>
      <c r="AK187">
        <v>18.3</v>
      </c>
      <c r="AL187">
        <v>1</v>
      </c>
      <c r="AN187">
        <v>0</v>
      </c>
      <c r="AO187">
        <v>1</v>
      </c>
      <c r="AP187">
        <v>1</v>
      </c>
      <c r="AQ187">
        <v>0</v>
      </c>
      <c r="AR187">
        <v>0</v>
      </c>
      <c r="AS187" t="s">
        <v>6</v>
      </c>
      <c r="AT187">
        <v>0.74</v>
      </c>
      <c r="AU187" t="s">
        <v>53</v>
      </c>
      <c r="AV187">
        <v>0</v>
      </c>
      <c r="AW187">
        <v>2</v>
      </c>
      <c r="AX187">
        <v>34645520</v>
      </c>
      <c r="AY187">
        <v>1</v>
      </c>
      <c r="AZ187">
        <v>0</v>
      </c>
      <c r="BA187">
        <v>174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0</v>
      </c>
      <c r="CX187">
        <f>Y187*Source!I131</f>
        <v>0</v>
      </c>
      <c r="CY187">
        <f>AB187</f>
        <v>1027.75</v>
      </c>
      <c r="CZ187">
        <f>AF187</f>
        <v>82.22</v>
      </c>
      <c r="DA187">
        <f>AJ187</f>
        <v>12.5</v>
      </c>
      <c r="DB187">
        <v>0</v>
      </c>
    </row>
    <row r="188" spans="1:106" x14ac:dyDescent="0.2">
      <c r="A188">
        <f>ROW(Source!A131)</f>
        <v>131</v>
      </c>
      <c r="B188">
        <v>34645224</v>
      </c>
      <c r="C188">
        <v>34645505</v>
      </c>
      <c r="D188">
        <v>31528142</v>
      </c>
      <c r="E188">
        <v>1</v>
      </c>
      <c r="F188">
        <v>1</v>
      </c>
      <c r="G188">
        <v>1</v>
      </c>
      <c r="H188">
        <v>2</v>
      </c>
      <c r="I188" t="s">
        <v>442</v>
      </c>
      <c r="J188" t="s">
        <v>443</v>
      </c>
      <c r="K188" t="s">
        <v>444</v>
      </c>
      <c r="L188">
        <v>1368</v>
      </c>
      <c r="N188">
        <v>1011</v>
      </c>
      <c r="O188" t="s">
        <v>441</v>
      </c>
      <c r="P188" t="s">
        <v>441</v>
      </c>
      <c r="Q188">
        <v>1</v>
      </c>
      <c r="W188">
        <v>0</v>
      </c>
      <c r="X188">
        <v>1372534845</v>
      </c>
      <c r="Y188">
        <v>0.12</v>
      </c>
      <c r="AA188">
        <v>0</v>
      </c>
      <c r="AB188">
        <v>821.38</v>
      </c>
      <c r="AC188">
        <v>212.28</v>
      </c>
      <c r="AD188">
        <v>0</v>
      </c>
      <c r="AE188">
        <v>0</v>
      </c>
      <c r="AF188">
        <v>65.709999999999994</v>
      </c>
      <c r="AG188">
        <v>11.6</v>
      </c>
      <c r="AH188">
        <v>0</v>
      </c>
      <c r="AI188">
        <v>1</v>
      </c>
      <c r="AJ188">
        <v>12.5</v>
      </c>
      <c r="AK188">
        <v>18.3</v>
      </c>
      <c r="AL188">
        <v>1</v>
      </c>
      <c r="AN188">
        <v>0</v>
      </c>
      <c r="AO188">
        <v>1</v>
      </c>
      <c r="AP188">
        <v>1</v>
      </c>
      <c r="AQ188">
        <v>0</v>
      </c>
      <c r="AR188">
        <v>0</v>
      </c>
      <c r="AS188" t="s">
        <v>6</v>
      </c>
      <c r="AT188">
        <v>0.1</v>
      </c>
      <c r="AU188" t="s">
        <v>53</v>
      </c>
      <c r="AV188">
        <v>0</v>
      </c>
      <c r="AW188">
        <v>2</v>
      </c>
      <c r="AX188">
        <v>34645521</v>
      </c>
      <c r="AY188">
        <v>1</v>
      </c>
      <c r="AZ188">
        <v>0</v>
      </c>
      <c r="BA188">
        <v>175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CX188">
        <f>Y188*Source!I131</f>
        <v>0</v>
      </c>
      <c r="CY188">
        <f>AB188</f>
        <v>821.38</v>
      </c>
      <c r="CZ188">
        <f>AF188</f>
        <v>65.709999999999994</v>
      </c>
      <c r="DA188">
        <f>AJ188</f>
        <v>12.5</v>
      </c>
      <c r="DB188">
        <v>0</v>
      </c>
    </row>
    <row r="189" spans="1:106" x14ac:dyDescent="0.2">
      <c r="A189">
        <f>ROW(Source!A131)</f>
        <v>131</v>
      </c>
      <c r="B189">
        <v>34645224</v>
      </c>
      <c r="C189">
        <v>34645505</v>
      </c>
      <c r="D189">
        <v>31444692</v>
      </c>
      <c r="E189">
        <v>1</v>
      </c>
      <c r="F189">
        <v>1</v>
      </c>
      <c r="G189">
        <v>1</v>
      </c>
      <c r="H189">
        <v>3</v>
      </c>
      <c r="I189" t="s">
        <v>56</v>
      </c>
      <c r="J189" t="s">
        <v>59</v>
      </c>
      <c r="K189" t="s">
        <v>219</v>
      </c>
      <c r="L189">
        <v>1301</v>
      </c>
      <c r="N189">
        <v>1003</v>
      </c>
      <c r="O189" t="s">
        <v>184</v>
      </c>
      <c r="P189" t="s">
        <v>184</v>
      </c>
      <c r="Q189">
        <v>1</v>
      </c>
      <c r="W189">
        <v>0</v>
      </c>
      <c r="X189">
        <v>582172944</v>
      </c>
      <c r="Y189">
        <v>25</v>
      </c>
      <c r="AA189">
        <v>28.5</v>
      </c>
      <c r="AB189">
        <v>0</v>
      </c>
      <c r="AC189">
        <v>0</v>
      </c>
      <c r="AD189">
        <v>0</v>
      </c>
      <c r="AE189">
        <v>3.8</v>
      </c>
      <c r="AF189">
        <v>0</v>
      </c>
      <c r="AG189">
        <v>0</v>
      </c>
      <c r="AH189">
        <v>0</v>
      </c>
      <c r="AI189">
        <v>7.5</v>
      </c>
      <c r="AJ189">
        <v>1</v>
      </c>
      <c r="AK189">
        <v>1</v>
      </c>
      <c r="AL189">
        <v>1</v>
      </c>
      <c r="AN189">
        <v>0</v>
      </c>
      <c r="AO189">
        <v>0</v>
      </c>
      <c r="AP189">
        <v>0</v>
      </c>
      <c r="AQ189">
        <v>0</v>
      </c>
      <c r="AR189">
        <v>0</v>
      </c>
      <c r="AS189" t="s">
        <v>6</v>
      </c>
      <c r="AT189">
        <v>25</v>
      </c>
      <c r="AU189" t="s">
        <v>6</v>
      </c>
      <c r="AV189">
        <v>0</v>
      </c>
      <c r="AW189">
        <v>2</v>
      </c>
      <c r="AX189">
        <v>34645522</v>
      </c>
      <c r="AY189">
        <v>2</v>
      </c>
      <c r="AZ189">
        <v>22528</v>
      </c>
      <c r="BA189">
        <v>176</v>
      </c>
      <c r="BB189">
        <v>3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CX189">
        <f>Y189*Source!I131</f>
        <v>0</v>
      </c>
      <c r="CY189">
        <f t="shared" ref="CY189:CY196" si="21">AA189</f>
        <v>28.5</v>
      </c>
      <c r="CZ189">
        <f t="shared" ref="CZ189:CZ196" si="22">AE189</f>
        <v>3.8</v>
      </c>
      <c r="DA189">
        <f t="shared" ref="DA189:DA196" si="23">AI189</f>
        <v>7.5</v>
      </c>
      <c r="DB189">
        <v>0</v>
      </c>
    </row>
    <row r="190" spans="1:106" x14ac:dyDescent="0.2">
      <c r="A190">
        <f>ROW(Source!A131)</f>
        <v>131</v>
      </c>
      <c r="B190">
        <v>34645224</v>
      </c>
      <c r="C190">
        <v>34645505</v>
      </c>
      <c r="D190">
        <v>31449050</v>
      </c>
      <c r="E190">
        <v>1</v>
      </c>
      <c r="F190">
        <v>1</v>
      </c>
      <c r="G190">
        <v>1</v>
      </c>
      <c r="H190">
        <v>3</v>
      </c>
      <c r="I190" t="s">
        <v>69</v>
      </c>
      <c r="J190" t="s">
        <v>71</v>
      </c>
      <c r="K190" t="s">
        <v>222</v>
      </c>
      <c r="L190">
        <v>1354</v>
      </c>
      <c r="N190">
        <v>1010</v>
      </c>
      <c r="O190" t="s">
        <v>79</v>
      </c>
      <c r="P190" t="s">
        <v>79</v>
      </c>
      <c r="Q190">
        <v>1</v>
      </c>
      <c r="W190">
        <v>0</v>
      </c>
      <c r="X190">
        <v>1907950714</v>
      </c>
      <c r="Y190">
        <v>3.125</v>
      </c>
      <c r="AA190">
        <v>92.22</v>
      </c>
      <c r="AB190">
        <v>0</v>
      </c>
      <c r="AC190">
        <v>0</v>
      </c>
      <c r="AD190">
        <v>0</v>
      </c>
      <c r="AE190">
        <v>12.3</v>
      </c>
      <c r="AF190">
        <v>0</v>
      </c>
      <c r="AG190">
        <v>0</v>
      </c>
      <c r="AH190">
        <v>0</v>
      </c>
      <c r="AI190">
        <v>7.5</v>
      </c>
      <c r="AJ190">
        <v>1</v>
      </c>
      <c r="AK190">
        <v>1</v>
      </c>
      <c r="AL190">
        <v>1</v>
      </c>
      <c r="AN190">
        <v>1</v>
      </c>
      <c r="AO190">
        <v>0</v>
      </c>
      <c r="AP190">
        <v>0</v>
      </c>
      <c r="AQ190">
        <v>0</v>
      </c>
      <c r="AR190">
        <v>0</v>
      </c>
      <c r="AS190" t="s">
        <v>6</v>
      </c>
      <c r="AT190">
        <v>3.125</v>
      </c>
      <c r="AU190" t="s">
        <v>6</v>
      </c>
      <c r="AV190">
        <v>0</v>
      </c>
      <c r="AW190">
        <v>2</v>
      </c>
      <c r="AX190">
        <v>34645523</v>
      </c>
      <c r="AY190">
        <v>2</v>
      </c>
      <c r="AZ190">
        <v>22528</v>
      </c>
      <c r="BA190">
        <v>177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CX190">
        <f>Y190*Source!I131</f>
        <v>0</v>
      </c>
      <c r="CY190">
        <f t="shared" si="21"/>
        <v>92.22</v>
      </c>
      <c r="CZ190">
        <f t="shared" si="22"/>
        <v>12.3</v>
      </c>
      <c r="DA190">
        <f t="shared" si="23"/>
        <v>7.5</v>
      </c>
      <c r="DB190">
        <v>0</v>
      </c>
    </row>
    <row r="191" spans="1:106" x14ac:dyDescent="0.2">
      <c r="A191">
        <f>ROW(Source!A131)</f>
        <v>131</v>
      </c>
      <c r="B191">
        <v>34645224</v>
      </c>
      <c r="C191">
        <v>34645505</v>
      </c>
      <c r="D191">
        <v>31443366</v>
      </c>
      <c r="E191">
        <v>17</v>
      </c>
      <c r="F191">
        <v>1</v>
      </c>
      <c r="G191">
        <v>1</v>
      </c>
      <c r="H191">
        <v>3</v>
      </c>
      <c r="I191" t="s">
        <v>83</v>
      </c>
      <c r="J191" t="s">
        <v>6</v>
      </c>
      <c r="K191" t="s">
        <v>188</v>
      </c>
      <c r="L191">
        <v>1354</v>
      </c>
      <c r="N191">
        <v>1010</v>
      </c>
      <c r="O191" t="s">
        <v>79</v>
      </c>
      <c r="P191" t="s">
        <v>79</v>
      </c>
      <c r="Q191">
        <v>1</v>
      </c>
      <c r="W191">
        <v>0</v>
      </c>
      <c r="X191">
        <v>470751337</v>
      </c>
      <c r="Y191">
        <v>0.6875</v>
      </c>
      <c r="AA191">
        <v>195.05</v>
      </c>
      <c r="AB191">
        <v>0</v>
      </c>
      <c r="AC191">
        <v>0</v>
      </c>
      <c r="AD191">
        <v>0</v>
      </c>
      <c r="AE191">
        <v>26.01</v>
      </c>
      <c r="AF191">
        <v>0</v>
      </c>
      <c r="AG191">
        <v>0</v>
      </c>
      <c r="AH191">
        <v>0</v>
      </c>
      <c r="AI191">
        <v>7.5</v>
      </c>
      <c r="AJ191">
        <v>1</v>
      </c>
      <c r="AK191">
        <v>1</v>
      </c>
      <c r="AL191">
        <v>1</v>
      </c>
      <c r="AN191">
        <v>1</v>
      </c>
      <c r="AO191">
        <v>0</v>
      </c>
      <c r="AP191">
        <v>0</v>
      </c>
      <c r="AQ191">
        <v>0</v>
      </c>
      <c r="AR191">
        <v>0</v>
      </c>
      <c r="AS191" t="s">
        <v>6</v>
      </c>
      <c r="AT191">
        <v>0.6875</v>
      </c>
      <c r="AU191" t="s">
        <v>6</v>
      </c>
      <c r="AV191">
        <v>0</v>
      </c>
      <c r="AW191">
        <v>2</v>
      </c>
      <c r="AX191">
        <v>34645524</v>
      </c>
      <c r="AY191">
        <v>2</v>
      </c>
      <c r="AZ191">
        <v>22528</v>
      </c>
      <c r="BA191">
        <v>178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0</v>
      </c>
      <c r="CX191">
        <f>Y191*Source!I131</f>
        <v>0</v>
      </c>
      <c r="CY191">
        <f t="shared" si="21"/>
        <v>195.05</v>
      </c>
      <c r="CZ191">
        <f t="shared" si="22"/>
        <v>26.01</v>
      </c>
      <c r="DA191">
        <f t="shared" si="23"/>
        <v>7.5</v>
      </c>
      <c r="DB191">
        <v>0</v>
      </c>
    </row>
    <row r="192" spans="1:106" x14ac:dyDescent="0.2">
      <c r="A192">
        <f>ROW(Source!A131)</f>
        <v>131</v>
      </c>
      <c r="B192">
        <v>34645224</v>
      </c>
      <c r="C192">
        <v>34645505</v>
      </c>
      <c r="D192">
        <v>31440934</v>
      </c>
      <c r="E192">
        <v>17</v>
      </c>
      <c r="F192">
        <v>1</v>
      </c>
      <c r="G192">
        <v>1</v>
      </c>
      <c r="H192">
        <v>3</v>
      </c>
      <c r="I192" t="s">
        <v>88</v>
      </c>
      <c r="J192" t="s">
        <v>6</v>
      </c>
      <c r="K192" t="s">
        <v>226</v>
      </c>
      <c r="L192">
        <v>1354</v>
      </c>
      <c r="N192">
        <v>1010</v>
      </c>
      <c r="O192" t="s">
        <v>79</v>
      </c>
      <c r="P192" t="s">
        <v>79</v>
      </c>
      <c r="Q192">
        <v>1</v>
      </c>
      <c r="W192">
        <v>0</v>
      </c>
      <c r="X192">
        <v>877405892</v>
      </c>
      <c r="Y192">
        <v>2.5</v>
      </c>
      <c r="AA192">
        <v>154.25</v>
      </c>
      <c r="AB192">
        <v>0</v>
      </c>
      <c r="AC192">
        <v>0</v>
      </c>
      <c r="AD192">
        <v>0</v>
      </c>
      <c r="AE192">
        <v>20.57</v>
      </c>
      <c r="AF192">
        <v>0</v>
      </c>
      <c r="AG192">
        <v>0</v>
      </c>
      <c r="AH192">
        <v>0</v>
      </c>
      <c r="AI192">
        <v>7.5</v>
      </c>
      <c r="AJ192">
        <v>1</v>
      </c>
      <c r="AK192">
        <v>1</v>
      </c>
      <c r="AL192">
        <v>1</v>
      </c>
      <c r="AN192">
        <v>1</v>
      </c>
      <c r="AO192">
        <v>0</v>
      </c>
      <c r="AP192">
        <v>0</v>
      </c>
      <c r="AQ192">
        <v>0</v>
      </c>
      <c r="AR192">
        <v>0</v>
      </c>
      <c r="AS192" t="s">
        <v>6</v>
      </c>
      <c r="AT192">
        <v>2.5</v>
      </c>
      <c r="AU192" t="s">
        <v>6</v>
      </c>
      <c r="AV192">
        <v>0</v>
      </c>
      <c r="AW192">
        <v>2</v>
      </c>
      <c r="AX192">
        <v>34645525</v>
      </c>
      <c r="AY192">
        <v>2</v>
      </c>
      <c r="AZ192">
        <v>22528</v>
      </c>
      <c r="BA192">
        <v>179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CX192">
        <f>Y192*Source!I131</f>
        <v>0</v>
      </c>
      <c r="CY192">
        <f t="shared" si="21"/>
        <v>154.25</v>
      </c>
      <c r="CZ192">
        <f t="shared" si="22"/>
        <v>20.57</v>
      </c>
      <c r="DA192">
        <f t="shared" si="23"/>
        <v>7.5</v>
      </c>
      <c r="DB192">
        <v>0</v>
      </c>
    </row>
    <row r="193" spans="1:106" x14ac:dyDescent="0.2">
      <c r="A193">
        <f>ROW(Source!A131)</f>
        <v>131</v>
      </c>
      <c r="B193">
        <v>34645224</v>
      </c>
      <c r="C193">
        <v>34645505</v>
      </c>
      <c r="D193">
        <v>31443123</v>
      </c>
      <c r="E193">
        <v>17</v>
      </c>
      <c r="F193">
        <v>1</v>
      </c>
      <c r="G193">
        <v>1</v>
      </c>
      <c r="H193">
        <v>3</v>
      </c>
      <c r="I193" t="s">
        <v>229</v>
      </c>
      <c r="J193" t="s">
        <v>6</v>
      </c>
      <c r="K193" t="s">
        <v>230</v>
      </c>
      <c r="L193">
        <v>1354</v>
      </c>
      <c r="N193">
        <v>1010</v>
      </c>
      <c r="O193" t="s">
        <v>79</v>
      </c>
      <c r="P193" t="s">
        <v>79</v>
      </c>
      <c r="Q193">
        <v>1</v>
      </c>
      <c r="W193">
        <v>0</v>
      </c>
      <c r="X193">
        <v>-877181162</v>
      </c>
      <c r="Y193">
        <v>0.21875</v>
      </c>
      <c r="AA193">
        <v>195.5</v>
      </c>
      <c r="AB193">
        <v>0</v>
      </c>
      <c r="AC193">
        <v>0</v>
      </c>
      <c r="AD193">
        <v>0</v>
      </c>
      <c r="AE193">
        <v>26.07</v>
      </c>
      <c r="AF193">
        <v>0</v>
      </c>
      <c r="AG193">
        <v>0</v>
      </c>
      <c r="AH193">
        <v>0</v>
      </c>
      <c r="AI193">
        <v>7.5</v>
      </c>
      <c r="AJ193">
        <v>1</v>
      </c>
      <c r="AK193">
        <v>1</v>
      </c>
      <c r="AL193">
        <v>1</v>
      </c>
      <c r="AN193">
        <v>1</v>
      </c>
      <c r="AO193">
        <v>0</v>
      </c>
      <c r="AP193">
        <v>0</v>
      </c>
      <c r="AQ193">
        <v>0</v>
      </c>
      <c r="AR193">
        <v>0</v>
      </c>
      <c r="AS193" t="s">
        <v>6</v>
      </c>
      <c r="AT193">
        <v>0.21875</v>
      </c>
      <c r="AU193" t="s">
        <v>6</v>
      </c>
      <c r="AV193">
        <v>0</v>
      </c>
      <c r="AW193">
        <v>2</v>
      </c>
      <c r="AX193">
        <v>34645526</v>
      </c>
      <c r="AY193">
        <v>2</v>
      </c>
      <c r="AZ193">
        <v>22528</v>
      </c>
      <c r="BA193">
        <v>180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  <c r="CX193">
        <f>Y193*Source!I131</f>
        <v>0</v>
      </c>
      <c r="CY193">
        <f t="shared" si="21"/>
        <v>195.5</v>
      </c>
      <c r="CZ193">
        <f t="shared" si="22"/>
        <v>26.07</v>
      </c>
      <c r="DA193">
        <f t="shared" si="23"/>
        <v>7.5</v>
      </c>
      <c r="DB193">
        <v>0</v>
      </c>
    </row>
    <row r="194" spans="1:106" x14ac:dyDescent="0.2">
      <c r="A194">
        <f>ROW(Source!A131)</f>
        <v>131</v>
      </c>
      <c r="B194">
        <v>34645224</v>
      </c>
      <c r="C194">
        <v>34645505</v>
      </c>
      <c r="D194">
        <v>31443118</v>
      </c>
      <c r="E194">
        <v>17</v>
      </c>
      <c r="F194">
        <v>1</v>
      </c>
      <c r="G194">
        <v>1</v>
      </c>
      <c r="H194">
        <v>3</v>
      </c>
      <c r="I194" t="s">
        <v>110</v>
      </c>
      <c r="J194" t="s">
        <v>6</v>
      </c>
      <c r="K194" t="s">
        <v>232</v>
      </c>
      <c r="L194">
        <v>1354</v>
      </c>
      <c r="N194">
        <v>1010</v>
      </c>
      <c r="O194" t="s">
        <v>79</v>
      </c>
      <c r="P194" t="s">
        <v>79</v>
      </c>
      <c r="Q194">
        <v>1</v>
      </c>
      <c r="W194">
        <v>0</v>
      </c>
      <c r="X194">
        <v>-1791706928</v>
      </c>
      <c r="Y194">
        <v>0.15625</v>
      </c>
      <c r="AA194">
        <v>151.81</v>
      </c>
      <c r="AB194">
        <v>0</v>
      </c>
      <c r="AC194">
        <v>0</v>
      </c>
      <c r="AD194">
        <v>0</v>
      </c>
      <c r="AE194">
        <v>20.239999999999998</v>
      </c>
      <c r="AF194">
        <v>0</v>
      </c>
      <c r="AG194">
        <v>0</v>
      </c>
      <c r="AH194">
        <v>0</v>
      </c>
      <c r="AI194">
        <v>7.5</v>
      </c>
      <c r="AJ194">
        <v>1</v>
      </c>
      <c r="AK194">
        <v>1</v>
      </c>
      <c r="AL194">
        <v>1</v>
      </c>
      <c r="AN194">
        <v>1</v>
      </c>
      <c r="AO194">
        <v>0</v>
      </c>
      <c r="AP194">
        <v>0</v>
      </c>
      <c r="AQ194">
        <v>0</v>
      </c>
      <c r="AR194">
        <v>0</v>
      </c>
      <c r="AS194" t="s">
        <v>6</v>
      </c>
      <c r="AT194">
        <v>0.15625</v>
      </c>
      <c r="AU194" t="s">
        <v>6</v>
      </c>
      <c r="AV194">
        <v>0</v>
      </c>
      <c r="AW194">
        <v>2</v>
      </c>
      <c r="AX194">
        <v>34645527</v>
      </c>
      <c r="AY194">
        <v>2</v>
      </c>
      <c r="AZ194">
        <v>22528</v>
      </c>
      <c r="BA194">
        <v>181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CX194">
        <f>Y194*Source!I131</f>
        <v>0</v>
      </c>
      <c r="CY194">
        <f t="shared" si="21"/>
        <v>151.81</v>
      </c>
      <c r="CZ194">
        <f t="shared" si="22"/>
        <v>20.239999999999998</v>
      </c>
      <c r="DA194">
        <f t="shared" si="23"/>
        <v>7.5</v>
      </c>
      <c r="DB194">
        <v>0</v>
      </c>
    </row>
    <row r="195" spans="1:106" x14ac:dyDescent="0.2">
      <c r="A195">
        <f>ROW(Source!A131)</f>
        <v>131</v>
      </c>
      <c r="B195">
        <v>34645224</v>
      </c>
      <c r="C195">
        <v>34645505</v>
      </c>
      <c r="D195">
        <v>31443361</v>
      </c>
      <c r="E195">
        <v>17</v>
      </c>
      <c r="F195">
        <v>1</v>
      </c>
      <c r="G195">
        <v>1</v>
      </c>
      <c r="H195">
        <v>3</v>
      </c>
      <c r="I195" t="s">
        <v>235</v>
      </c>
      <c r="J195" t="s">
        <v>6</v>
      </c>
      <c r="K195" t="s">
        <v>236</v>
      </c>
      <c r="L195">
        <v>1354</v>
      </c>
      <c r="N195">
        <v>1010</v>
      </c>
      <c r="O195" t="s">
        <v>79</v>
      </c>
      <c r="P195" t="s">
        <v>79</v>
      </c>
      <c r="Q195">
        <v>1</v>
      </c>
      <c r="W195">
        <v>0</v>
      </c>
      <c r="X195">
        <v>1558183951</v>
      </c>
      <c r="Y195">
        <v>0.1875</v>
      </c>
      <c r="AA195">
        <v>15.1</v>
      </c>
      <c r="AB195">
        <v>0</v>
      </c>
      <c r="AC195">
        <v>0</v>
      </c>
      <c r="AD195">
        <v>0</v>
      </c>
      <c r="AE195">
        <v>2.0099999999999998</v>
      </c>
      <c r="AF195">
        <v>0</v>
      </c>
      <c r="AG195">
        <v>0</v>
      </c>
      <c r="AH195">
        <v>0</v>
      </c>
      <c r="AI195">
        <v>7.5</v>
      </c>
      <c r="AJ195">
        <v>1</v>
      </c>
      <c r="AK195">
        <v>1</v>
      </c>
      <c r="AL195">
        <v>1</v>
      </c>
      <c r="AN195">
        <v>1</v>
      </c>
      <c r="AO195">
        <v>0</v>
      </c>
      <c r="AP195">
        <v>0</v>
      </c>
      <c r="AQ195">
        <v>0</v>
      </c>
      <c r="AR195">
        <v>0</v>
      </c>
      <c r="AS195" t="s">
        <v>6</v>
      </c>
      <c r="AT195">
        <v>0.1875</v>
      </c>
      <c r="AU195" t="s">
        <v>6</v>
      </c>
      <c r="AV195">
        <v>0</v>
      </c>
      <c r="AW195">
        <v>2</v>
      </c>
      <c r="AX195">
        <v>34645528</v>
      </c>
      <c r="AY195">
        <v>2</v>
      </c>
      <c r="AZ195">
        <v>22528</v>
      </c>
      <c r="BA195">
        <v>182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CX195">
        <f>Y195*Source!I131</f>
        <v>0</v>
      </c>
      <c r="CY195">
        <f t="shared" si="21"/>
        <v>15.1</v>
      </c>
      <c r="CZ195">
        <f t="shared" si="22"/>
        <v>2.0099999999999998</v>
      </c>
      <c r="DA195">
        <f t="shared" si="23"/>
        <v>7.5</v>
      </c>
      <c r="DB195">
        <v>0</v>
      </c>
    </row>
    <row r="196" spans="1:106" x14ac:dyDescent="0.2">
      <c r="A196">
        <f>ROW(Source!A131)</f>
        <v>131</v>
      </c>
      <c r="B196">
        <v>34645224</v>
      </c>
      <c r="C196">
        <v>34645505</v>
      </c>
      <c r="D196">
        <v>0</v>
      </c>
      <c r="E196">
        <v>0</v>
      </c>
      <c r="F196">
        <v>1</v>
      </c>
      <c r="G196">
        <v>1</v>
      </c>
      <c r="H196">
        <v>3</v>
      </c>
      <c r="I196" t="s">
        <v>153</v>
      </c>
      <c r="J196" t="s">
        <v>6</v>
      </c>
      <c r="K196" t="s">
        <v>217</v>
      </c>
      <c r="L196">
        <v>1354</v>
      </c>
      <c r="N196">
        <v>1010</v>
      </c>
      <c r="O196" t="s">
        <v>79</v>
      </c>
      <c r="P196" t="s">
        <v>79</v>
      </c>
      <c r="Q196">
        <v>1</v>
      </c>
      <c r="W196">
        <v>0</v>
      </c>
      <c r="X196">
        <v>-1541461398</v>
      </c>
      <c r="Y196">
        <v>3.3125</v>
      </c>
      <c r="AA196">
        <v>112.43</v>
      </c>
      <c r="AB196">
        <v>0</v>
      </c>
      <c r="AC196">
        <v>0</v>
      </c>
      <c r="AD196">
        <v>0</v>
      </c>
      <c r="AE196">
        <v>14.99</v>
      </c>
      <c r="AF196">
        <v>0</v>
      </c>
      <c r="AG196">
        <v>0</v>
      </c>
      <c r="AH196">
        <v>0</v>
      </c>
      <c r="AI196">
        <v>7.5</v>
      </c>
      <c r="AJ196">
        <v>1</v>
      </c>
      <c r="AK196">
        <v>1</v>
      </c>
      <c r="AL196">
        <v>1</v>
      </c>
      <c r="AN196">
        <v>0</v>
      </c>
      <c r="AO196">
        <v>0</v>
      </c>
      <c r="AP196">
        <v>0</v>
      </c>
      <c r="AQ196">
        <v>0</v>
      </c>
      <c r="AR196">
        <v>0</v>
      </c>
      <c r="AS196" t="s">
        <v>6</v>
      </c>
      <c r="AT196">
        <v>3.3125</v>
      </c>
      <c r="AU196" t="s">
        <v>6</v>
      </c>
      <c r="AV196">
        <v>0</v>
      </c>
      <c r="AW196">
        <v>1</v>
      </c>
      <c r="AX196">
        <v>-1</v>
      </c>
      <c r="AY196">
        <v>0</v>
      </c>
      <c r="AZ196">
        <v>0</v>
      </c>
      <c r="BA196" t="s">
        <v>6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CX196">
        <f>Y196*Source!I131</f>
        <v>0</v>
      </c>
      <c r="CY196">
        <f t="shared" si="21"/>
        <v>112.43</v>
      </c>
      <c r="CZ196">
        <f t="shared" si="22"/>
        <v>14.99</v>
      </c>
      <c r="DA196">
        <f t="shared" si="23"/>
        <v>7.5</v>
      </c>
      <c r="DB196">
        <v>0</v>
      </c>
    </row>
    <row r="197" spans="1:106" x14ac:dyDescent="0.2">
      <c r="A197">
        <f>ROW(Source!A148)</f>
        <v>148</v>
      </c>
      <c r="B197">
        <v>34645223</v>
      </c>
      <c r="C197">
        <v>34662219</v>
      </c>
      <c r="D197">
        <v>31709494</v>
      </c>
      <c r="E197">
        <v>1</v>
      </c>
      <c r="F197">
        <v>1</v>
      </c>
      <c r="G197">
        <v>1</v>
      </c>
      <c r="H197">
        <v>1</v>
      </c>
      <c r="I197" t="s">
        <v>473</v>
      </c>
      <c r="J197" t="s">
        <v>6</v>
      </c>
      <c r="K197" t="s">
        <v>474</v>
      </c>
      <c r="L197">
        <v>1191</v>
      </c>
      <c r="N197">
        <v>1013</v>
      </c>
      <c r="O197" t="s">
        <v>435</v>
      </c>
      <c r="P197" t="s">
        <v>435</v>
      </c>
      <c r="Q197">
        <v>1</v>
      </c>
      <c r="W197">
        <v>0</v>
      </c>
      <c r="X197">
        <v>-1081351934</v>
      </c>
      <c r="Y197">
        <v>4.49</v>
      </c>
      <c r="AA197">
        <v>0</v>
      </c>
      <c r="AB197">
        <v>0</v>
      </c>
      <c r="AC197">
        <v>0</v>
      </c>
      <c r="AD197">
        <v>9.4</v>
      </c>
      <c r="AE197">
        <v>0</v>
      </c>
      <c r="AF197">
        <v>0</v>
      </c>
      <c r="AG197">
        <v>0</v>
      </c>
      <c r="AH197">
        <v>9.4</v>
      </c>
      <c r="AI197">
        <v>1</v>
      </c>
      <c r="AJ197">
        <v>1</v>
      </c>
      <c r="AK197">
        <v>1</v>
      </c>
      <c r="AL197">
        <v>1</v>
      </c>
      <c r="AN197">
        <v>0</v>
      </c>
      <c r="AO197">
        <v>1</v>
      </c>
      <c r="AP197">
        <v>0</v>
      </c>
      <c r="AQ197">
        <v>0</v>
      </c>
      <c r="AR197">
        <v>0</v>
      </c>
      <c r="AS197" t="s">
        <v>6</v>
      </c>
      <c r="AT197">
        <v>4.49</v>
      </c>
      <c r="AU197" t="s">
        <v>6</v>
      </c>
      <c r="AV197">
        <v>1</v>
      </c>
      <c r="AW197">
        <v>2</v>
      </c>
      <c r="AX197">
        <v>34662220</v>
      </c>
      <c r="AY197">
        <v>1</v>
      </c>
      <c r="AZ197">
        <v>0</v>
      </c>
      <c r="BA197">
        <v>183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CX197">
        <f>Y197*Source!I148</f>
        <v>0</v>
      </c>
      <c r="CY197">
        <f>AD197</f>
        <v>9.4</v>
      </c>
      <c r="CZ197">
        <f>AH197</f>
        <v>9.4</v>
      </c>
      <c r="DA197">
        <f>AL197</f>
        <v>1</v>
      </c>
      <c r="DB197">
        <v>0</v>
      </c>
    </row>
    <row r="198" spans="1:106" x14ac:dyDescent="0.2">
      <c r="A198">
        <f>ROW(Source!A148)</f>
        <v>148</v>
      </c>
      <c r="B198">
        <v>34645223</v>
      </c>
      <c r="C198">
        <v>34662219</v>
      </c>
      <c r="D198">
        <v>31709492</v>
      </c>
      <c r="E198">
        <v>1</v>
      </c>
      <c r="F198">
        <v>1</v>
      </c>
      <c r="G198">
        <v>1</v>
      </c>
      <c r="H198">
        <v>1</v>
      </c>
      <c r="I198" t="s">
        <v>436</v>
      </c>
      <c r="J198" t="s">
        <v>6</v>
      </c>
      <c r="K198" t="s">
        <v>437</v>
      </c>
      <c r="L198">
        <v>1191</v>
      </c>
      <c r="N198">
        <v>1013</v>
      </c>
      <c r="O198" t="s">
        <v>435</v>
      </c>
      <c r="P198" t="s">
        <v>435</v>
      </c>
      <c r="Q198">
        <v>1</v>
      </c>
      <c r="W198">
        <v>0</v>
      </c>
      <c r="X198">
        <v>-1417349443</v>
      </c>
      <c r="Y198">
        <v>0.02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1</v>
      </c>
      <c r="AJ198">
        <v>1</v>
      </c>
      <c r="AK198">
        <v>1</v>
      </c>
      <c r="AL198">
        <v>1</v>
      </c>
      <c r="AN198">
        <v>0</v>
      </c>
      <c r="AO198">
        <v>1</v>
      </c>
      <c r="AP198">
        <v>0</v>
      </c>
      <c r="AQ198">
        <v>0</v>
      </c>
      <c r="AR198">
        <v>0</v>
      </c>
      <c r="AS198" t="s">
        <v>6</v>
      </c>
      <c r="AT198">
        <v>0.02</v>
      </c>
      <c r="AU198" t="s">
        <v>6</v>
      </c>
      <c r="AV198">
        <v>2</v>
      </c>
      <c r="AW198">
        <v>2</v>
      </c>
      <c r="AX198">
        <v>34662221</v>
      </c>
      <c r="AY198">
        <v>1</v>
      </c>
      <c r="AZ198">
        <v>0</v>
      </c>
      <c r="BA198">
        <v>184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CX198">
        <f>Y198*Source!I148</f>
        <v>0</v>
      </c>
      <c r="CY198">
        <f>AD198</f>
        <v>0</v>
      </c>
      <c r="CZ198">
        <f>AH198</f>
        <v>0</v>
      </c>
      <c r="DA198">
        <f>AL198</f>
        <v>1</v>
      </c>
      <c r="DB198">
        <v>0</v>
      </c>
    </row>
    <row r="199" spans="1:106" x14ac:dyDescent="0.2">
      <c r="A199">
        <f>ROW(Source!A148)</f>
        <v>148</v>
      </c>
      <c r="B199">
        <v>34645223</v>
      </c>
      <c r="C199">
        <v>34662219</v>
      </c>
      <c r="D199">
        <v>31526753</v>
      </c>
      <c r="E199">
        <v>1</v>
      </c>
      <c r="F199">
        <v>1</v>
      </c>
      <c r="G199">
        <v>1</v>
      </c>
      <c r="H199">
        <v>2</v>
      </c>
      <c r="I199" t="s">
        <v>454</v>
      </c>
      <c r="J199" t="s">
        <v>455</v>
      </c>
      <c r="K199" t="s">
        <v>456</v>
      </c>
      <c r="L199">
        <v>1368</v>
      </c>
      <c r="N199">
        <v>1011</v>
      </c>
      <c r="O199" t="s">
        <v>441</v>
      </c>
      <c r="P199" t="s">
        <v>441</v>
      </c>
      <c r="Q199">
        <v>1</v>
      </c>
      <c r="W199">
        <v>0</v>
      </c>
      <c r="X199">
        <v>-1718674368</v>
      </c>
      <c r="Y199">
        <v>0.01</v>
      </c>
      <c r="AA199">
        <v>0</v>
      </c>
      <c r="AB199">
        <v>111.99</v>
      </c>
      <c r="AC199">
        <v>13.5</v>
      </c>
      <c r="AD199">
        <v>0</v>
      </c>
      <c r="AE199">
        <v>0</v>
      </c>
      <c r="AF199">
        <v>111.99</v>
      </c>
      <c r="AG199">
        <v>13.5</v>
      </c>
      <c r="AH199">
        <v>0</v>
      </c>
      <c r="AI199">
        <v>1</v>
      </c>
      <c r="AJ199">
        <v>1</v>
      </c>
      <c r="AK199">
        <v>1</v>
      </c>
      <c r="AL199">
        <v>1</v>
      </c>
      <c r="AN199">
        <v>0</v>
      </c>
      <c r="AO199">
        <v>1</v>
      </c>
      <c r="AP199">
        <v>0</v>
      </c>
      <c r="AQ199">
        <v>0</v>
      </c>
      <c r="AR199">
        <v>0</v>
      </c>
      <c r="AS199" t="s">
        <v>6</v>
      </c>
      <c r="AT199">
        <v>0.01</v>
      </c>
      <c r="AU199" t="s">
        <v>6</v>
      </c>
      <c r="AV199">
        <v>0</v>
      </c>
      <c r="AW199">
        <v>2</v>
      </c>
      <c r="AX199">
        <v>34662222</v>
      </c>
      <c r="AY199">
        <v>1</v>
      </c>
      <c r="AZ199">
        <v>0</v>
      </c>
      <c r="BA199">
        <v>185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CX199">
        <f>Y199*Source!I148</f>
        <v>0</v>
      </c>
      <c r="CY199">
        <f>AB199</f>
        <v>111.99</v>
      </c>
      <c r="CZ199">
        <f>AF199</f>
        <v>111.99</v>
      </c>
      <c r="DA199">
        <f>AJ199</f>
        <v>1</v>
      </c>
      <c r="DB199">
        <v>0</v>
      </c>
    </row>
    <row r="200" spans="1:106" x14ac:dyDescent="0.2">
      <c r="A200">
        <f>ROW(Source!A148)</f>
        <v>148</v>
      </c>
      <c r="B200">
        <v>34645223</v>
      </c>
      <c r="C200">
        <v>34662219</v>
      </c>
      <c r="D200">
        <v>31528142</v>
      </c>
      <c r="E200">
        <v>1</v>
      </c>
      <c r="F200">
        <v>1</v>
      </c>
      <c r="G200">
        <v>1</v>
      </c>
      <c r="H200">
        <v>2</v>
      </c>
      <c r="I200" t="s">
        <v>442</v>
      </c>
      <c r="J200" t="s">
        <v>443</v>
      </c>
      <c r="K200" t="s">
        <v>444</v>
      </c>
      <c r="L200">
        <v>1368</v>
      </c>
      <c r="N200">
        <v>1011</v>
      </c>
      <c r="O200" t="s">
        <v>441</v>
      </c>
      <c r="P200" t="s">
        <v>441</v>
      </c>
      <c r="Q200">
        <v>1</v>
      </c>
      <c r="W200">
        <v>0</v>
      </c>
      <c r="X200">
        <v>1372534845</v>
      </c>
      <c r="Y200">
        <v>0.01</v>
      </c>
      <c r="AA200">
        <v>0</v>
      </c>
      <c r="AB200">
        <v>65.709999999999994</v>
      </c>
      <c r="AC200">
        <v>11.6</v>
      </c>
      <c r="AD200">
        <v>0</v>
      </c>
      <c r="AE200">
        <v>0</v>
      </c>
      <c r="AF200">
        <v>65.709999999999994</v>
      </c>
      <c r="AG200">
        <v>11.6</v>
      </c>
      <c r="AH200">
        <v>0</v>
      </c>
      <c r="AI200">
        <v>1</v>
      </c>
      <c r="AJ200">
        <v>1</v>
      </c>
      <c r="AK200">
        <v>1</v>
      </c>
      <c r="AL200">
        <v>1</v>
      </c>
      <c r="AN200">
        <v>0</v>
      </c>
      <c r="AO200">
        <v>1</v>
      </c>
      <c r="AP200">
        <v>0</v>
      </c>
      <c r="AQ200">
        <v>0</v>
      </c>
      <c r="AR200">
        <v>0</v>
      </c>
      <c r="AS200" t="s">
        <v>6</v>
      </c>
      <c r="AT200">
        <v>0.01</v>
      </c>
      <c r="AU200" t="s">
        <v>6</v>
      </c>
      <c r="AV200">
        <v>0</v>
      </c>
      <c r="AW200">
        <v>2</v>
      </c>
      <c r="AX200">
        <v>34662223</v>
      </c>
      <c r="AY200">
        <v>1</v>
      </c>
      <c r="AZ200">
        <v>0</v>
      </c>
      <c r="BA200">
        <v>186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CX200">
        <f>Y200*Source!I148</f>
        <v>0</v>
      </c>
      <c r="CY200">
        <f>AB200</f>
        <v>65.709999999999994</v>
      </c>
      <c r="CZ200">
        <f>AF200</f>
        <v>65.709999999999994</v>
      </c>
      <c r="DA200">
        <f>AJ200</f>
        <v>1</v>
      </c>
      <c r="DB200">
        <v>0</v>
      </c>
    </row>
    <row r="201" spans="1:106" x14ac:dyDescent="0.2">
      <c r="A201">
        <f>ROW(Source!A148)</f>
        <v>148</v>
      </c>
      <c r="B201">
        <v>34645223</v>
      </c>
      <c r="C201">
        <v>34662219</v>
      </c>
      <c r="D201">
        <v>31446697</v>
      </c>
      <c r="E201">
        <v>1</v>
      </c>
      <c r="F201">
        <v>1</v>
      </c>
      <c r="G201">
        <v>1</v>
      </c>
      <c r="H201">
        <v>3</v>
      </c>
      <c r="I201" t="s">
        <v>247</v>
      </c>
      <c r="J201" t="s">
        <v>248</v>
      </c>
      <c r="K201" t="s">
        <v>6</v>
      </c>
      <c r="L201">
        <v>1346</v>
      </c>
      <c r="N201">
        <v>1009</v>
      </c>
      <c r="O201" t="s">
        <v>58</v>
      </c>
      <c r="P201" t="s">
        <v>58</v>
      </c>
      <c r="Q201">
        <v>1</v>
      </c>
      <c r="W201">
        <v>0</v>
      </c>
      <c r="X201">
        <v>-468207927</v>
      </c>
      <c r="Y201">
        <v>0</v>
      </c>
      <c r="AA201">
        <v>30.4</v>
      </c>
      <c r="AB201">
        <v>0</v>
      </c>
      <c r="AC201">
        <v>0</v>
      </c>
      <c r="AD201">
        <v>0</v>
      </c>
      <c r="AE201">
        <v>30.4</v>
      </c>
      <c r="AF201">
        <v>0</v>
      </c>
      <c r="AG201">
        <v>0</v>
      </c>
      <c r="AH201">
        <v>0</v>
      </c>
      <c r="AI201">
        <v>1</v>
      </c>
      <c r="AJ201">
        <v>1</v>
      </c>
      <c r="AK201">
        <v>1</v>
      </c>
      <c r="AL201">
        <v>1</v>
      </c>
      <c r="AN201">
        <v>0</v>
      </c>
      <c r="AO201">
        <v>0</v>
      </c>
      <c r="AP201">
        <v>0</v>
      </c>
      <c r="AQ201">
        <v>0</v>
      </c>
      <c r="AR201">
        <v>0</v>
      </c>
      <c r="AS201" t="s">
        <v>6</v>
      </c>
      <c r="AT201">
        <v>0</v>
      </c>
      <c r="AU201" t="s">
        <v>6</v>
      </c>
      <c r="AV201">
        <v>0</v>
      </c>
      <c r="AW201">
        <v>2</v>
      </c>
      <c r="AX201">
        <v>34662224</v>
      </c>
      <c r="AY201">
        <v>1</v>
      </c>
      <c r="AZ201">
        <v>6144</v>
      </c>
      <c r="BA201">
        <v>187</v>
      </c>
      <c r="BB201">
        <v>3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CX201">
        <f>Y201*Source!I148</f>
        <v>0</v>
      </c>
      <c r="CY201">
        <f t="shared" ref="CY201:CY206" si="24">AA201</f>
        <v>30.4</v>
      </c>
      <c r="CZ201">
        <f t="shared" ref="CZ201:CZ206" si="25">AE201</f>
        <v>30.4</v>
      </c>
      <c r="DA201">
        <f t="shared" ref="DA201:DA206" si="26">AI201</f>
        <v>1</v>
      </c>
      <c r="DB201">
        <v>0</v>
      </c>
    </row>
    <row r="202" spans="1:106" x14ac:dyDescent="0.2">
      <c r="A202">
        <f>ROW(Source!A148)</f>
        <v>148</v>
      </c>
      <c r="B202">
        <v>34645223</v>
      </c>
      <c r="C202">
        <v>34662219</v>
      </c>
      <c r="D202">
        <v>31446976</v>
      </c>
      <c r="E202">
        <v>1</v>
      </c>
      <c r="F202">
        <v>1</v>
      </c>
      <c r="G202">
        <v>1</v>
      </c>
      <c r="H202">
        <v>3</v>
      </c>
      <c r="I202" t="s">
        <v>250</v>
      </c>
      <c r="J202" t="s">
        <v>252</v>
      </c>
      <c r="K202" t="s">
        <v>251</v>
      </c>
      <c r="L202">
        <v>1348</v>
      </c>
      <c r="N202">
        <v>1009</v>
      </c>
      <c r="O202" t="s">
        <v>66</v>
      </c>
      <c r="P202" t="s">
        <v>66</v>
      </c>
      <c r="Q202">
        <v>1000</v>
      </c>
      <c r="W202">
        <v>0</v>
      </c>
      <c r="X202">
        <v>1012095217</v>
      </c>
      <c r="Y202">
        <v>0</v>
      </c>
      <c r="AA202">
        <v>1820</v>
      </c>
      <c r="AB202">
        <v>0</v>
      </c>
      <c r="AC202">
        <v>0</v>
      </c>
      <c r="AD202">
        <v>0</v>
      </c>
      <c r="AE202">
        <v>1820</v>
      </c>
      <c r="AF202">
        <v>0</v>
      </c>
      <c r="AG202">
        <v>0</v>
      </c>
      <c r="AH202">
        <v>0</v>
      </c>
      <c r="AI202">
        <v>1</v>
      </c>
      <c r="AJ202">
        <v>1</v>
      </c>
      <c r="AK202">
        <v>1</v>
      </c>
      <c r="AL202">
        <v>1</v>
      </c>
      <c r="AN202">
        <v>0</v>
      </c>
      <c r="AO202">
        <v>0</v>
      </c>
      <c r="AP202">
        <v>0</v>
      </c>
      <c r="AQ202">
        <v>0</v>
      </c>
      <c r="AR202">
        <v>0</v>
      </c>
      <c r="AS202" t="s">
        <v>6</v>
      </c>
      <c r="AT202">
        <v>0</v>
      </c>
      <c r="AU202" t="s">
        <v>6</v>
      </c>
      <c r="AV202">
        <v>0</v>
      </c>
      <c r="AW202">
        <v>2</v>
      </c>
      <c r="AX202">
        <v>34662225</v>
      </c>
      <c r="AY202">
        <v>1</v>
      </c>
      <c r="AZ202">
        <v>6144</v>
      </c>
      <c r="BA202">
        <v>188</v>
      </c>
      <c r="BB202">
        <v>3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CX202">
        <f>Y202*Source!I148</f>
        <v>0</v>
      </c>
      <c r="CY202">
        <f t="shared" si="24"/>
        <v>1820</v>
      </c>
      <c r="CZ202">
        <f t="shared" si="25"/>
        <v>1820</v>
      </c>
      <c r="DA202">
        <f t="shared" si="26"/>
        <v>1</v>
      </c>
      <c r="DB202">
        <v>0</v>
      </c>
    </row>
    <row r="203" spans="1:106" x14ac:dyDescent="0.2">
      <c r="A203">
        <f>ROW(Source!A148)</f>
        <v>148</v>
      </c>
      <c r="B203">
        <v>34645223</v>
      </c>
      <c r="C203">
        <v>34662219</v>
      </c>
      <c r="D203">
        <v>31482923</v>
      </c>
      <c r="E203">
        <v>1</v>
      </c>
      <c r="F203">
        <v>1</v>
      </c>
      <c r="G203">
        <v>1</v>
      </c>
      <c r="H203">
        <v>3</v>
      </c>
      <c r="I203" t="s">
        <v>254</v>
      </c>
      <c r="J203" t="s">
        <v>256</v>
      </c>
      <c r="K203" t="s">
        <v>255</v>
      </c>
      <c r="L203">
        <v>1346</v>
      </c>
      <c r="N203">
        <v>1009</v>
      </c>
      <c r="O203" t="s">
        <v>58</v>
      </c>
      <c r="P203" t="s">
        <v>58</v>
      </c>
      <c r="Q203">
        <v>1</v>
      </c>
      <c r="W203">
        <v>0</v>
      </c>
      <c r="X203">
        <v>210558753</v>
      </c>
      <c r="Y203">
        <v>0</v>
      </c>
      <c r="AA203">
        <v>28.6</v>
      </c>
      <c r="AB203">
        <v>0</v>
      </c>
      <c r="AC203">
        <v>0</v>
      </c>
      <c r="AD203">
        <v>0</v>
      </c>
      <c r="AE203">
        <v>28.6</v>
      </c>
      <c r="AF203">
        <v>0</v>
      </c>
      <c r="AG203">
        <v>0</v>
      </c>
      <c r="AH203">
        <v>0</v>
      </c>
      <c r="AI203">
        <v>1</v>
      </c>
      <c r="AJ203">
        <v>1</v>
      </c>
      <c r="AK203">
        <v>1</v>
      </c>
      <c r="AL203">
        <v>1</v>
      </c>
      <c r="AN203">
        <v>0</v>
      </c>
      <c r="AO203">
        <v>0</v>
      </c>
      <c r="AP203">
        <v>0</v>
      </c>
      <c r="AQ203">
        <v>0</v>
      </c>
      <c r="AR203">
        <v>0</v>
      </c>
      <c r="AS203" t="s">
        <v>6</v>
      </c>
      <c r="AT203">
        <v>0</v>
      </c>
      <c r="AU203" t="s">
        <v>6</v>
      </c>
      <c r="AV203">
        <v>0</v>
      </c>
      <c r="AW203">
        <v>2</v>
      </c>
      <c r="AX203">
        <v>34662226</v>
      </c>
      <c r="AY203">
        <v>1</v>
      </c>
      <c r="AZ203">
        <v>6144</v>
      </c>
      <c r="BA203">
        <v>189</v>
      </c>
      <c r="BB203">
        <v>3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CX203">
        <f>Y203*Source!I148</f>
        <v>0</v>
      </c>
      <c r="CY203">
        <f t="shared" si="24"/>
        <v>28.6</v>
      </c>
      <c r="CZ203">
        <f t="shared" si="25"/>
        <v>28.6</v>
      </c>
      <c r="DA203">
        <f t="shared" si="26"/>
        <v>1</v>
      </c>
      <c r="DB203">
        <v>0</v>
      </c>
    </row>
    <row r="204" spans="1:106" x14ac:dyDescent="0.2">
      <c r="A204">
        <f>ROW(Source!A148)</f>
        <v>148</v>
      </c>
      <c r="B204">
        <v>34645223</v>
      </c>
      <c r="C204">
        <v>34662219</v>
      </c>
      <c r="D204">
        <v>31496614</v>
      </c>
      <c r="E204">
        <v>1</v>
      </c>
      <c r="F204">
        <v>1</v>
      </c>
      <c r="G204">
        <v>1</v>
      </c>
      <c r="H204">
        <v>3</v>
      </c>
      <c r="I204" t="s">
        <v>258</v>
      </c>
      <c r="J204" t="s">
        <v>260</v>
      </c>
      <c r="K204" t="s">
        <v>259</v>
      </c>
      <c r="L204">
        <v>1355</v>
      </c>
      <c r="N204">
        <v>1010</v>
      </c>
      <c r="O204" t="s">
        <v>104</v>
      </c>
      <c r="P204" t="s">
        <v>104</v>
      </c>
      <c r="Q204">
        <v>100</v>
      </c>
      <c r="W204">
        <v>0</v>
      </c>
      <c r="X204">
        <v>-949315932</v>
      </c>
      <c r="Y204">
        <v>0</v>
      </c>
      <c r="AA204">
        <v>66</v>
      </c>
      <c r="AB204">
        <v>0</v>
      </c>
      <c r="AC204">
        <v>0</v>
      </c>
      <c r="AD204">
        <v>0</v>
      </c>
      <c r="AE204">
        <v>66</v>
      </c>
      <c r="AF204">
        <v>0</v>
      </c>
      <c r="AG204">
        <v>0</v>
      </c>
      <c r="AH204">
        <v>0</v>
      </c>
      <c r="AI204">
        <v>1</v>
      </c>
      <c r="AJ204">
        <v>1</v>
      </c>
      <c r="AK204">
        <v>1</v>
      </c>
      <c r="AL204">
        <v>1</v>
      </c>
      <c r="AN204">
        <v>0</v>
      </c>
      <c r="AO204">
        <v>0</v>
      </c>
      <c r="AP204">
        <v>0</v>
      </c>
      <c r="AQ204">
        <v>0</v>
      </c>
      <c r="AR204">
        <v>0</v>
      </c>
      <c r="AS204" t="s">
        <v>6</v>
      </c>
      <c r="AT204">
        <v>0</v>
      </c>
      <c r="AU204" t="s">
        <v>6</v>
      </c>
      <c r="AV204">
        <v>0</v>
      </c>
      <c r="AW204">
        <v>2</v>
      </c>
      <c r="AX204">
        <v>34662227</v>
      </c>
      <c r="AY204">
        <v>1</v>
      </c>
      <c r="AZ204">
        <v>6144</v>
      </c>
      <c r="BA204">
        <v>190</v>
      </c>
      <c r="BB204">
        <v>3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CX204">
        <f>Y204*Source!I148</f>
        <v>0</v>
      </c>
      <c r="CY204">
        <f t="shared" si="24"/>
        <v>66</v>
      </c>
      <c r="CZ204">
        <f t="shared" si="25"/>
        <v>66</v>
      </c>
      <c r="DA204">
        <f t="shared" si="26"/>
        <v>1</v>
      </c>
      <c r="DB204">
        <v>0</v>
      </c>
    </row>
    <row r="205" spans="1:106" x14ac:dyDescent="0.2">
      <c r="A205">
        <f>ROW(Source!A148)</f>
        <v>148</v>
      </c>
      <c r="B205">
        <v>34645223</v>
      </c>
      <c r="C205">
        <v>34662219</v>
      </c>
      <c r="D205">
        <v>31496666</v>
      </c>
      <c r="E205">
        <v>1</v>
      </c>
      <c r="F205">
        <v>1</v>
      </c>
      <c r="G205">
        <v>1</v>
      </c>
      <c r="H205">
        <v>3</v>
      </c>
      <c r="I205" t="s">
        <v>262</v>
      </c>
      <c r="J205" t="s">
        <v>265</v>
      </c>
      <c r="K205" t="s">
        <v>263</v>
      </c>
      <c r="L205">
        <v>1356</v>
      </c>
      <c r="N205">
        <v>1010</v>
      </c>
      <c r="O205" t="s">
        <v>264</v>
      </c>
      <c r="P205" t="s">
        <v>264</v>
      </c>
      <c r="Q205">
        <v>1000</v>
      </c>
      <c r="W205">
        <v>0</v>
      </c>
      <c r="X205">
        <v>-1851878588</v>
      </c>
      <c r="Y205">
        <v>0</v>
      </c>
      <c r="AA205">
        <v>75.400000000000006</v>
      </c>
      <c r="AB205">
        <v>0</v>
      </c>
      <c r="AC205">
        <v>0</v>
      </c>
      <c r="AD205">
        <v>0</v>
      </c>
      <c r="AE205">
        <v>75.400000000000006</v>
      </c>
      <c r="AF205">
        <v>0</v>
      </c>
      <c r="AG205">
        <v>0</v>
      </c>
      <c r="AH205">
        <v>0</v>
      </c>
      <c r="AI205">
        <v>1</v>
      </c>
      <c r="AJ205">
        <v>1</v>
      </c>
      <c r="AK205">
        <v>1</v>
      </c>
      <c r="AL205">
        <v>1</v>
      </c>
      <c r="AN205">
        <v>0</v>
      </c>
      <c r="AO205">
        <v>0</v>
      </c>
      <c r="AP205">
        <v>0</v>
      </c>
      <c r="AQ205">
        <v>0</v>
      </c>
      <c r="AR205">
        <v>0</v>
      </c>
      <c r="AS205" t="s">
        <v>6</v>
      </c>
      <c r="AT205">
        <v>0</v>
      </c>
      <c r="AU205" t="s">
        <v>6</v>
      </c>
      <c r="AV205">
        <v>0</v>
      </c>
      <c r="AW205">
        <v>2</v>
      </c>
      <c r="AX205">
        <v>34662228</v>
      </c>
      <c r="AY205">
        <v>1</v>
      </c>
      <c r="AZ205">
        <v>6144</v>
      </c>
      <c r="BA205">
        <v>191</v>
      </c>
      <c r="BB205">
        <v>3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CX205">
        <f>Y205*Source!I148</f>
        <v>0</v>
      </c>
      <c r="CY205">
        <f t="shared" si="24"/>
        <v>75.400000000000006</v>
      </c>
      <c r="CZ205">
        <f t="shared" si="25"/>
        <v>75.400000000000006</v>
      </c>
      <c r="DA205">
        <f t="shared" si="26"/>
        <v>1</v>
      </c>
      <c r="DB205">
        <v>0</v>
      </c>
    </row>
    <row r="206" spans="1:106" x14ac:dyDescent="0.2">
      <c r="A206">
        <f>ROW(Source!A148)</f>
        <v>148</v>
      </c>
      <c r="B206">
        <v>34645223</v>
      </c>
      <c r="C206">
        <v>34662219</v>
      </c>
      <c r="D206">
        <v>31443668</v>
      </c>
      <c r="E206">
        <v>17</v>
      </c>
      <c r="F206">
        <v>1</v>
      </c>
      <c r="G206">
        <v>1</v>
      </c>
      <c r="H206">
        <v>3</v>
      </c>
      <c r="I206" t="s">
        <v>267</v>
      </c>
      <c r="J206" t="s">
        <v>6</v>
      </c>
      <c r="K206" t="s">
        <v>268</v>
      </c>
      <c r="L206">
        <v>1374</v>
      </c>
      <c r="N206">
        <v>1013</v>
      </c>
      <c r="O206" t="s">
        <v>269</v>
      </c>
      <c r="P206" t="s">
        <v>269</v>
      </c>
      <c r="Q206">
        <v>1</v>
      </c>
      <c r="W206">
        <v>0</v>
      </c>
      <c r="X206">
        <v>-1731369543</v>
      </c>
      <c r="Y206">
        <v>0</v>
      </c>
      <c r="AA206">
        <v>1</v>
      </c>
      <c r="AB206">
        <v>0</v>
      </c>
      <c r="AC206">
        <v>0</v>
      </c>
      <c r="AD206">
        <v>0</v>
      </c>
      <c r="AE206">
        <v>1</v>
      </c>
      <c r="AF206">
        <v>0</v>
      </c>
      <c r="AG206">
        <v>0</v>
      </c>
      <c r="AH206">
        <v>0</v>
      </c>
      <c r="AI206">
        <v>1</v>
      </c>
      <c r="AJ206">
        <v>1</v>
      </c>
      <c r="AK206">
        <v>1</v>
      </c>
      <c r="AL206">
        <v>1</v>
      </c>
      <c r="AN206">
        <v>0</v>
      </c>
      <c r="AO206">
        <v>0</v>
      </c>
      <c r="AP206">
        <v>0</v>
      </c>
      <c r="AQ206">
        <v>0</v>
      </c>
      <c r="AR206">
        <v>0</v>
      </c>
      <c r="AS206" t="s">
        <v>6</v>
      </c>
      <c r="AT206">
        <v>0</v>
      </c>
      <c r="AU206" t="s">
        <v>6</v>
      </c>
      <c r="AV206">
        <v>0</v>
      </c>
      <c r="AW206">
        <v>2</v>
      </c>
      <c r="AX206">
        <v>34662229</v>
      </c>
      <c r="AY206">
        <v>1</v>
      </c>
      <c r="AZ206">
        <v>6144</v>
      </c>
      <c r="BA206">
        <v>192</v>
      </c>
      <c r="BB206">
        <v>3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CX206">
        <f>Y206*Source!I148</f>
        <v>0</v>
      </c>
      <c r="CY206">
        <f t="shared" si="24"/>
        <v>1</v>
      </c>
      <c r="CZ206">
        <f t="shared" si="25"/>
        <v>1</v>
      </c>
      <c r="DA206">
        <f t="shared" si="26"/>
        <v>1</v>
      </c>
      <c r="DB206">
        <v>0</v>
      </c>
    </row>
    <row r="207" spans="1:106" x14ac:dyDescent="0.2">
      <c r="A207">
        <f>ROW(Source!A149)</f>
        <v>149</v>
      </c>
      <c r="B207">
        <v>34645224</v>
      </c>
      <c r="C207">
        <v>34662219</v>
      </c>
      <c r="D207">
        <v>31709494</v>
      </c>
      <c r="E207">
        <v>1</v>
      </c>
      <c r="F207">
        <v>1</v>
      </c>
      <c r="G207">
        <v>1</v>
      </c>
      <c r="H207">
        <v>1</v>
      </c>
      <c r="I207" t="s">
        <v>473</v>
      </c>
      <c r="J207" t="s">
        <v>6</v>
      </c>
      <c r="K207" t="s">
        <v>474</v>
      </c>
      <c r="L207">
        <v>1191</v>
      </c>
      <c r="N207">
        <v>1013</v>
      </c>
      <c r="O207" t="s">
        <v>435</v>
      </c>
      <c r="P207" t="s">
        <v>435</v>
      </c>
      <c r="Q207">
        <v>1</v>
      </c>
      <c r="W207">
        <v>0</v>
      </c>
      <c r="X207">
        <v>-1081351934</v>
      </c>
      <c r="Y207">
        <v>4.49</v>
      </c>
      <c r="AA207">
        <v>0</v>
      </c>
      <c r="AB207">
        <v>0</v>
      </c>
      <c r="AC207">
        <v>0</v>
      </c>
      <c r="AD207">
        <v>172.02</v>
      </c>
      <c r="AE207">
        <v>0</v>
      </c>
      <c r="AF207">
        <v>0</v>
      </c>
      <c r="AG207">
        <v>0</v>
      </c>
      <c r="AH207">
        <v>9.4</v>
      </c>
      <c r="AI207">
        <v>1</v>
      </c>
      <c r="AJ207">
        <v>1</v>
      </c>
      <c r="AK207">
        <v>1</v>
      </c>
      <c r="AL207">
        <v>18.3</v>
      </c>
      <c r="AN207">
        <v>0</v>
      </c>
      <c r="AO207">
        <v>1</v>
      </c>
      <c r="AP207">
        <v>0</v>
      </c>
      <c r="AQ207">
        <v>0</v>
      </c>
      <c r="AR207">
        <v>0</v>
      </c>
      <c r="AS207" t="s">
        <v>6</v>
      </c>
      <c r="AT207">
        <v>4.49</v>
      </c>
      <c r="AU207" t="s">
        <v>6</v>
      </c>
      <c r="AV207">
        <v>1</v>
      </c>
      <c r="AW207">
        <v>2</v>
      </c>
      <c r="AX207">
        <v>34662220</v>
      </c>
      <c r="AY207">
        <v>1</v>
      </c>
      <c r="AZ207">
        <v>0</v>
      </c>
      <c r="BA207">
        <v>193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CX207">
        <f>Y207*Source!I149</f>
        <v>0</v>
      </c>
      <c r="CY207">
        <f>AD207</f>
        <v>172.02</v>
      </c>
      <c r="CZ207">
        <f>AH207</f>
        <v>9.4</v>
      </c>
      <c r="DA207">
        <f>AL207</f>
        <v>18.3</v>
      </c>
      <c r="DB207">
        <v>0</v>
      </c>
    </row>
    <row r="208" spans="1:106" x14ac:dyDescent="0.2">
      <c r="A208">
        <f>ROW(Source!A149)</f>
        <v>149</v>
      </c>
      <c r="B208">
        <v>34645224</v>
      </c>
      <c r="C208">
        <v>34662219</v>
      </c>
      <c r="D208">
        <v>31709492</v>
      </c>
      <c r="E208">
        <v>1</v>
      </c>
      <c r="F208">
        <v>1</v>
      </c>
      <c r="G208">
        <v>1</v>
      </c>
      <c r="H208">
        <v>1</v>
      </c>
      <c r="I208" t="s">
        <v>436</v>
      </c>
      <c r="J208" t="s">
        <v>6</v>
      </c>
      <c r="K208" t="s">
        <v>437</v>
      </c>
      <c r="L208">
        <v>1191</v>
      </c>
      <c r="N208">
        <v>1013</v>
      </c>
      <c r="O208" t="s">
        <v>435</v>
      </c>
      <c r="P208" t="s">
        <v>435</v>
      </c>
      <c r="Q208">
        <v>1</v>
      </c>
      <c r="W208">
        <v>0</v>
      </c>
      <c r="X208">
        <v>-1417349443</v>
      </c>
      <c r="Y208">
        <v>0.02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1</v>
      </c>
      <c r="AJ208">
        <v>1</v>
      </c>
      <c r="AK208">
        <v>18.3</v>
      </c>
      <c r="AL208">
        <v>1</v>
      </c>
      <c r="AN208">
        <v>0</v>
      </c>
      <c r="AO208">
        <v>1</v>
      </c>
      <c r="AP208">
        <v>0</v>
      </c>
      <c r="AQ208">
        <v>0</v>
      </c>
      <c r="AR208">
        <v>0</v>
      </c>
      <c r="AS208" t="s">
        <v>6</v>
      </c>
      <c r="AT208">
        <v>0.02</v>
      </c>
      <c r="AU208" t="s">
        <v>6</v>
      </c>
      <c r="AV208">
        <v>2</v>
      </c>
      <c r="AW208">
        <v>2</v>
      </c>
      <c r="AX208">
        <v>34662221</v>
      </c>
      <c r="AY208">
        <v>1</v>
      </c>
      <c r="AZ208">
        <v>0</v>
      </c>
      <c r="BA208">
        <v>194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CX208">
        <f>Y208*Source!I149</f>
        <v>0</v>
      </c>
      <c r="CY208">
        <f>AD208</f>
        <v>0</v>
      </c>
      <c r="CZ208">
        <f>AH208</f>
        <v>0</v>
      </c>
      <c r="DA208">
        <f>AL208</f>
        <v>1</v>
      </c>
      <c r="DB208">
        <v>0</v>
      </c>
    </row>
    <row r="209" spans="1:106" x14ac:dyDescent="0.2">
      <c r="A209">
        <f>ROW(Source!A149)</f>
        <v>149</v>
      </c>
      <c r="B209">
        <v>34645224</v>
      </c>
      <c r="C209">
        <v>34662219</v>
      </c>
      <c r="D209">
        <v>31526753</v>
      </c>
      <c r="E209">
        <v>1</v>
      </c>
      <c r="F209">
        <v>1</v>
      </c>
      <c r="G209">
        <v>1</v>
      </c>
      <c r="H209">
        <v>2</v>
      </c>
      <c r="I209" t="s">
        <v>454</v>
      </c>
      <c r="J209" t="s">
        <v>455</v>
      </c>
      <c r="K209" t="s">
        <v>456</v>
      </c>
      <c r="L209">
        <v>1368</v>
      </c>
      <c r="N209">
        <v>1011</v>
      </c>
      <c r="O209" t="s">
        <v>441</v>
      </c>
      <c r="P209" t="s">
        <v>441</v>
      </c>
      <c r="Q209">
        <v>1</v>
      </c>
      <c r="W209">
        <v>0</v>
      </c>
      <c r="X209">
        <v>-1718674368</v>
      </c>
      <c r="Y209">
        <v>0.01</v>
      </c>
      <c r="AA209">
        <v>0</v>
      </c>
      <c r="AB209">
        <v>1399.88</v>
      </c>
      <c r="AC209">
        <v>247.05</v>
      </c>
      <c r="AD209">
        <v>0</v>
      </c>
      <c r="AE209">
        <v>0</v>
      </c>
      <c r="AF209">
        <v>111.99</v>
      </c>
      <c r="AG209">
        <v>13.5</v>
      </c>
      <c r="AH209">
        <v>0</v>
      </c>
      <c r="AI209">
        <v>1</v>
      </c>
      <c r="AJ209">
        <v>12.5</v>
      </c>
      <c r="AK209">
        <v>18.3</v>
      </c>
      <c r="AL209">
        <v>1</v>
      </c>
      <c r="AN209">
        <v>0</v>
      </c>
      <c r="AO209">
        <v>1</v>
      </c>
      <c r="AP209">
        <v>0</v>
      </c>
      <c r="AQ209">
        <v>0</v>
      </c>
      <c r="AR209">
        <v>0</v>
      </c>
      <c r="AS209" t="s">
        <v>6</v>
      </c>
      <c r="AT209">
        <v>0.01</v>
      </c>
      <c r="AU209" t="s">
        <v>6</v>
      </c>
      <c r="AV209">
        <v>0</v>
      </c>
      <c r="AW209">
        <v>2</v>
      </c>
      <c r="AX209">
        <v>34662222</v>
      </c>
      <c r="AY209">
        <v>1</v>
      </c>
      <c r="AZ209">
        <v>0</v>
      </c>
      <c r="BA209">
        <v>195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CX209">
        <f>Y209*Source!I149</f>
        <v>0</v>
      </c>
      <c r="CY209">
        <f>AB209</f>
        <v>1399.88</v>
      </c>
      <c r="CZ209">
        <f>AF209</f>
        <v>111.99</v>
      </c>
      <c r="DA209">
        <f>AJ209</f>
        <v>12.5</v>
      </c>
      <c r="DB209">
        <v>0</v>
      </c>
    </row>
    <row r="210" spans="1:106" x14ac:dyDescent="0.2">
      <c r="A210">
        <f>ROW(Source!A149)</f>
        <v>149</v>
      </c>
      <c r="B210">
        <v>34645224</v>
      </c>
      <c r="C210">
        <v>34662219</v>
      </c>
      <c r="D210">
        <v>31528142</v>
      </c>
      <c r="E210">
        <v>1</v>
      </c>
      <c r="F210">
        <v>1</v>
      </c>
      <c r="G210">
        <v>1</v>
      </c>
      <c r="H210">
        <v>2</v>
      </c>
      <c r="I210" t="s">
        <v>442</v>
      </c>
      <c r="J210" t="s">
        <v>443</v>
      </c>
      <c r="K210" t="s">
        <v>444</v>
      </c>
      <c r="L210">
        <v>1368</v>
      </c>
      <c r="N210">
        <v>1011</v>
      </c>
      <c r="O210" t="s">
        <v>441</v>
      </c>
      <c r="P210" t="s">
        <v>441</v>
      </c>
      <c r="Q210">
        <v>1</v>
      </c>
      <c r="W210">
        <v>0</v>
      </c>
      <c r="X210">
        <v>1372534845</v>
      </c>
      <c r="Y210">
        <v>0.01</v>
      </c>
      <c r="AA210">
        <v>0</v>
      </c>
      <c r="AB210">
        <v>821.38</v>
      </c>
      <c r="AC210">
        <v>212.28</v>
      </c>
      <c r="AD210">
        <v>0</v>
      </c>
      <c r="AE210">
        <v>0</v>
      </c>
      <c r="AF210">
        <v>65.709999999999994</v>
      </c>
      <c r="AG210">
        <v>11.6</v>
      </c>
      <c r="AH210">
        <v>0</v>
      </c>
      <c r="AI210">
        <v>1</v>
      </c>
      <c r="AJ210">
        <v>12.5</v>
      </c>
      <c r="AK210">
        <v>18.3</v>
      </c>
      <c r="AL210">
        <v>1</v>
      </c>
      <c r="AN210">
        <v>0</v>
      </c>
      <c r="AO210">
        <v>1</v>
      </c>
      <c r="AP210">
        <v>0</v>
      </c>
      <c r="AQ210">
        <v>0</v>
      </c>
      <c r="AR210">
        <v>0</v>
      </c>
      <c r="AS210" t="s">
        <v>6</v>
      </c>
      <c r="AT210">
        <v>0.01</v>
      </c>
      <c r="AU210" t="s">
        <v>6</v>
      </c>
      <c r="AV210">
        <v>0</v>
      </c>
      <c r="AW210">
        <v>2</v>
      </c>
      <c r="AX210">
        <v>34662223</v>
      </c>
      <c r="AY210">
        <v>1</v>
      </c>
      <c r="AZ210">
        <v>0</v>
      </c>
      <c r="BA210">
        <v>196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CX210">
        <f>Y210*Source!I149</f>
        <v>0</v>
      </c>
      <c r="CY210">
        <f>AB210</f>
        <v>821.38</v>
      </c>
      <c r="CZ210">
        <f>AF210</f>
        <v>65.709999999999994</v>
      </c>
      <c r="DA210">
        <f>AJ210</f>
        <v>12.5</v>
      </c>
      <c r="DB210">
        <v>0</v>
      </c>
    </row>
    <row r="211" spans="1:106" x14ac:dyDescent="0.2">
      <c r="A211">
        <f>ROW(Source!A149)</f>
        <v>149</v>
      </c>
      <c r="B211">
        <v>34645224</v>
      </c>
      <c r="C211">
        <v>34662219</v>
      </c>
      <c r="D211">
        <v>31446697</v>
      </c>
      <c r="E211">
        <v>1</v>
      </c>
      <c r="F211">
        <v>1</v>
      </c>
      <c r="G211">
        <v>1</v>
      </c>
      <c r="H211">
        <v>3</v>
      </c>
      <c r="I211" t="s">
        <v>247</v>
      </c>
      <c r="J211" t="s">
        <v>248</v>
      </c>
      <c r="K211" t="s">
        <v>6</v>
      </c>
      <c r="L211">
        <v>1346</v>
      </c>
      <c r="N211">
        <v>1009</v>
      </c>
      <c r="O211" t="s">
        <v>58</v>
      </c>
      <c r="P211" t="s">
        <v>58</v>
      </c>
      <c r="Q211">
        <v>1</v>
      </c>
      <c r="W211">
        <v>0</v>
      </c>
      <c r="X211">
        <v>-468207927</v>
      </c>
      <c r="Y211">
        <v>0</v>
      </c>
      <c r="AA211">
        <v>228</v>
      </c>
      <c r="AB211">
        <v>0</v>
      </c>
      <c r="AC211">
        <v>0</v>
      </c>
      <c r="AD211">
        <v>0</v>
      </c>
      <c r="AE211">
        <v>30.4</v>
      </c>
      <c r="AF211">
        <v>0</v>
      </c>
      <c r="AG211">
        <v>0</v>
      </c>
      <c r="AH211">
        <v>0</v>
      </c>
      <c r="AI211">
        <v>7.5</v>
      </c>
      <c r="AJ211">
        <v>1</v>
      </c>
      <c r="AK211">
        <v>1</v>
      </c>
      <c r="AL211">
        <v>1</v>
      </c>
      <c r="AN211">
        <v>0</v>
      </c>
      <c r="AO211">
        <v>0</v>
      </c>
      <c r="AP211">
        <v>0</v>
      </c>
      <c r="AQ211">
        <v>0</v>
      </c>
      <c r="AR211">
        <v>0</v>
      </c>
      <c r="AS211" t="s">
        <v>6</v>
      </c>
      <c r="AT211">
        <v>0</v>
      </c>
      <c r="AU211" t="s">
        <v>6</v>
      </c>
      <c r="AV211">
        <v>0</v>
      </c>
      <c r="AW211">
        <v>2</v>
      </c>
      <c r="AX211">
        <v>34662224</v>
      </c>
      <c r="AY211">
        <v>1</v>
      </c>
      <c r="AZ211">
        <v>6144</v>
      </c>
      <c r="BA211">
        <v>197</v>
      </c>
      <c r="BB211">
        <v>3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CX211">
        <f>Y211*Source!I149</f>
        <v>0</v>
      </c>
      <c r="CY211">
        <f t="shared" ref="CY211:CY216" si="27">AA211</f>
        <v>228</v>
      </c>
      <c r="CZ211">
        <f t="shared" ref="CZ211:CZ216" si="28">AE211</f>
        <v>30.4</v>
      </c>
      <c r="DA211">
        <f t="shared" ref="DA211:DA216" si="29">AI211</f>
        <v>7.5</v>
      </c>
      <c r="DB211">
        <v>0</v>
      </c>
    </row>
    <row r="212" spans="1:106" x14ac:dyDescent="0.2">
      <c r="A212">
        <f>ROW(Source!A149)</f>
        <v>149</v>
      </c>
      <c r="B212">
        <v>34645224</v>
      </c>
      <c r="C212">
        <v>34662219</v>
      </c>
      <c r="D212">
        <v>31446976</v>
      </c>
      <c r="E212">
        <v>1</v>
      </c>
      <c r="F212">
        <v>1</v>
      </c>
      <c r="G212">
        <v>1</v>
      </c>
      <c r="H212">
        <v>3</v>
      </c>
      <c r="I212" t="s">
        <v>250</v>
      </c>
      <c r="J212" t="s">
        <v>252</v>
      </c>
      <c r="K212" t="s">
        <v>251</v>
      </c>
      <c r="L212">
        <v>1348</v>
      </c>
      <c r="N212">
        <v>1009</v>
      </c>
      <c r="O212" t="s">
        <v>66</v>
      </c>
      <c r="P212" t="s">
        <v>66</v>
      </c>
      <c r="Q212">
        <v>1000</v>
      </c>
      <c r="W212">
        <v>0</v>
      </c>
      <c r="X212">
        <v>1012095217</v>
      </c>
      <c r="Y212">
        <v>0</v>
      </c>
      <c r="AA212">
        <v>13650</v>
      </c>
      <c r="AB212">
        <v>0</v>
      </c>
      <c r="AC212">
        <v>0</v>
      </c>
      <c r="AD212">
        <v>0</v>
      </c>
      <c r="AE212">
        <v>1820</v>
      </c>
      <c r="AF212">
        <v>0</v>
      </c>
      <c r="AG212">
        <v>0</v>
      </c>
      <c r="AH212">
        <v>0</v>
      </c>
      <c r="AI212">
        <v>7.5</v>
      </c>
      <c r="AJ212">
        <v>1</v>
      </c>
      <c r="AK212">
        <v>1</v>
      </c>
      <c r="AL212">
        <v>1</v>
      </c>
      <c r="AN212">
        <v>0</v>
      </c>
      <c r="AO212">
        <v>0</v>
      </c>
      <c r="AP212">
        <v>0</v>
      </c>
      <c r="AQ212">
        <v>0</v>
      </c>
      <c r="AR212">
        <v>0</v>
      </c>
      <c r="AS212" t="s">
        <v>6</v>
      </c>
      <c r="AT212">
        <v>0</v>
      </c>
      <c r="AU212" t="s">
        <v>6</v>
      </c>
      <c r="AV212">
        <v>0</v>
      </c>
      <c r="AW212">
        <v>2</v>
      </c>
      <c r="AX212">
        <v>34662225</v>
      </c>
      <c r="AY212">
        <v>1</v>
      </c>
      <c r="AZ212">
        <v>6144</v>
      </c>
      <c r="BA212">
        <v>198</v>
      </c>
      <c r="BB212">
        <v>3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CX212">
        <f>Y212*Source!I149</f>
        <v>0</v>
      </c>
      <c r="CY212">
        <f t="shared" si="27"/>
        <v>13650</v>
      </c>
      <c r="CZ212">
        <f t="shared" si="28"/>
        <v>1820</v>
      </c>
      <c r="DA212">
        <f t="shared" si="29"/>
        <v>7.5</v>
      </c>
      <c r="DB212">
        <v>0</v>
      </c>
    </row>
    <row r="213" spans="1:106" x14ac:dyDescent="0.2">
      <c r="A213">
        <f>ROW(Source!A149)</f>
        <v>149</v>
      </c>
      <c r="B213">
        <v>34645224</v>
      </c>
      <c r="C213">
        <v>34662219</v>
      </c>
      <c r="D213">
        <v>31482923</v>
      </c>
      <c r="E213">
        <v>1</v>
      </c>
      <c r="F213">
        <v>1</v>
      </c>
      <c r="G213">
        <v>1</v>
      </c>
      <c r="H213">
        <v>3</v>
      </c>
      <c r="I213" t="s">
        <v>254</v>
      </c>
      <c r="J213" t="s">
        <v>256</v>
      </c>
      <c r="K213" t="s">
        <v>255</v>
      </c>
      <c r="L213">
        <v>1346</v>
      </c>
      <c r="N213">
        <v>1009</v>
      </c>
      <c r="O213" t="s">
        <v>58</v>
      </c>
      <c r="P213" t="s">
        <v>58</v>
      </c>
      <c r="Q213">
        <v>1</v>
      </c>
      <c r="W213">
        <v>0</v>
      </c>
      <c r="X213">
        <v>210558753</v>
      </c>
      <c r="Y213">
        <v>0</v>
      </c>
      <c r="AA213">
        <v>214.5</v>
      </c>
      <c r="AB213">
        <v>0</v>
      </c>
      <c r="AC213">
        <v>0</v>
      </c>
      <c r="AD213">
        <v>0</v>
      </c>
      <c r="AE213">
        <v>28.6</v>
      </c>
      <c r="AF213">
        <v>0</v>
      </c>
      <c r="AG213">
        <v>0</v>
      </c>
      <c r="AH213">
        <v>0</v>
      </c>
      <c r="AI213">
        <v>7.5</v>
      </c>
      <c r="AJ213">
        <v>1</v>
      </c>
      <c r="AK213">
        <v>1</v>
      </c>
      <c r="AL213">
        <v>1</v>
      </c>
      <c r="AN213">
        <v>0</v>
      </c>
      <c r="AO213">
        <v>0</v>
      </c>
      <c r="AP213">
        <v>0</v>
      </c>
      <c r="AQ213">
        <v>0</v>
      </c>
      <c r="AR213">
        <v>0</v>
      </c>
      <c r="AS213" t="s">
        <v>6</v>
      </c>
      <c r="AT213">
        <v>0</v>
      </c>
      <c r="AU213" t="s">
        <v>6</v>
      </c>
      <c r="AV213">
        <v>0</v>
      </c>
      <c r="AW213">
        <v>2</v>
      </c>
      <c r="AX213">
        <v>34662226</v>
      </c>
      <c r="AY213">
        <v>1</v>
      </c>
      <c r="AZ213">
        <v>6144</v>
      </c>
      <c r="BA213">
        <v>199</v>
      </c>
      <c r="BB213">
        <v>3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CX213">
        <f>Y213*Source!I149</f>
        <v>0</v>
      </c>
      <c r="CY213">
        <f t="shared" si="27"/>
        <v>214.5</v>
      </c>
      <c r="CZ213">
        <f t="shared" si="28"/>
        <v>28.6</v>
      </c>
      <c r="DA213">
        <f t="shared" si="29"/>
        <v>7.5</v>
      </c>
      <c r="DB213">
        <v>0</v>
      </c>
    </row>
    <row r="214" spans="1:106" x14ac:dyDescent="0.2">
      <c r="A214">
        <f>ROW(Source!A149)</f>
        <v>149</v>
      </c>
      <c r="B214">
        <v>34645224</v>
      </c>
      <c r="C214">
        <v>34662219</v>
      </c>
      <c r="D214">
        <v>31496614</v>
      </c>
      <c r="E214">
        <v>1</v>
      </c>
      <c r="F214">
        <v>1</v>
      </c>
      <c r="G214">
        <v>1</v>
      </c>
      <c r="H214">
        <v>3</v>
      </c>
      <c r="I214" t="s">
        <v>258</v>
      </c>
      <c r="J214" t="s">
        <v>260</v>
      </c>
      <c r="K214" t="s">
        <v>259</v>
      </c>
      <c r="L214">
        <v>1355</v>
      </c>
      <c r="N214">
        <v>1010</v>
      </c>
      <c r="O214" t="s">
        <v>104</v>
      </c>
      <c r="P214" t="s">
        <v>104</v>
      </c>
      <c r="Q214">
        <v>100</v>
      </c>
      <c r="W214">
        <v>0</v>
      </c>
      <c r="X214">
        <v>-949315932</v>
      </c>
      <c r="Y214">
        <v>0</v>
      </c>
      <c r="AA214">
        <v>495</v>
      </c>
      <c r="AB214">
        <v>0</v>
      </c>
      <c r="AC214">
        <v>0</v>
      </c>
      <c r="AD214">
        <v>0</v>
      </c>
      <c r="AE214">
        <v>66</v>
      </c>
      <c r="AF214">
        <v>0</v>
      </c>
      <c r="AG214">
        <v>0</v>
      </c>
      <c r="AH214">
        <v>0</v>
      </c>
      <c r="AI214">
        <v>7.5</v>
      </c>
      <c r="AJ214">
        <v>1</v>
      </c>
      <c r="AK214">
        <v>1</v>
      </c>
      <c r="AL214">
        <v>1</v>
      </c>
      <c r="AN214">
        <v>0</v>
      </c>
      <c r="AO214">
        <v>0</v>
      </c>
      <c r="AP214">
        <v>0</v>
      </c>
      <c r="AQ214">
        <v>0</v>
      </c>
      <c r="AR214">
        <v>0</v>
      </c>
      <c r="AS214" t="s">
        <v>6</v>
      </c>
      <c r="AT214">
        <v>0</v>
      </c>
      <c r="AU214" t="s">
        <v>6</v>
      </c>
      <c r="AV214">
        <v>0</v>
      </c>
      <c r="AW214">
        <v>2</v>
      </c>
      <c r="AX214">
        <v>34662227</v>
      </c>
      <c r="AY214">
        <v>1</v>
      </c>
      <c r="AZ214">
        <v>6144</v>
      </c>
      <c r="BA214">
        <v>200</v>
      </c>
      <c r="BB214">
        <v>3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CX214">
        <f>Y214*Source!I149</f>
        <v>0</v>
      </c>
      <c r="CY214">
        <f t="shared" si="27"/>
        <v>495</v>
      </c>
      <c r="CZ214">
        <f t="shared" si="28"/>
        <v>66</v>
      </c>
      <c r="DA214">
        <f t="shared" si="29"/>
        <v>7.5</v>
      </c>
      <c r="DB214">
        <v>0</v>
      </c>
    </row>
    <row r="215" spans="1:106" x14ac:dyDescent="0.2">
      <c r="A215">
        <f>ROW(Source!A149)</f>
        <v>149</v>
      </c>
      <c r="B215">
        <v>34645224</v>
      </c>
      <c r="C215">
        <v>34662219</v>
      </c>
      <c r="D215">
        <v>31496666</v>
      </c>
      <c r="E215">
        <v>1</v>
      </c>
      <c r="F215">
        <v>1</v>
      </c>
      <c r="G215">
        <v>1</v>
      </c>
      <c r="H215">
        <v>3</v>
      </c>
      <c r="I215" t="s">
        <v>262</v>
      </c>
      <c r="J215" t="s">
        <v>265</v>
      </c>
      <c r="K215" t="s">
        <v>263</v>
      </c>
      <c r="L215">
        <v>1356</v>
      </c>
      <c r="N215">
        <v>1010</v>
      </c>
      <c r="O215" t="s">
        <v>264</v>
      </c>
      <c r="P215" t="s">
        <v>264</v>
      </c>
      <c r="Q215">
        <v>1000</v>
      </c>
      <c r="W215">
        <v>0</v>
      </c>
      <c r="X215">
        <v>-1851878588</v>
      </c>
      <c r="Y215">
        <v>0</v>
      </c>
      <c r="AA215">
        <v>565.5</v>
      </c>
      <c r="AB215">
        <v>0</v>
      </c>
      <c r="AC215">
        <v>0</v>
      </c>
      <c r="AD215">
        <v>0</v>
      </c>
      <c r="AE215">
        <v>75.400000000000006</v>
      </c>
      <c r="AF215">
        <v>0</v>
      </c>
      <c r="AG215">
        <v>0</v>
      </c>
      <c r="AH215">
        <v>0</v>
      </c>
      <c r="AI215">
        <v>7.5</v>
      </c>
      <c r="AJ215">
        <v>1</v>
      </c>
      <c r="AK215">
        <v>1</v>
      </c>
      <c r="AL215">
        <v>1</v>
      </c>
      <c r="AN215">
        <v>0</v>
      </c>
      <c r="AO215">
        <v>0</v>
      </c>
      <c r="AP215">
        <v>0</v>
      </c>
      <c r="AQ215">
        <v>0</v>
      </c>
      <c r="AR215">
        <v>0</v>
      </c>
      <c r="AS215" t="s">
        <v>6</v>
      </c>
      <c r="AT215">
        <v>0</v>
      </c>
      <c r="AU215" t="s">
        <v>6</v>
      </c>
      <c r="AV215">
        <v>0</v>
      </c>
      <c r="AW215">
        <v>2</v>
      </c>
      <c r="AX215">
        <v>34662228</v>
      </c>
      <c r="AY215">
        <v>1</v>
      </c>
      <c r="AZ215">
        <v>6144</v>
      </c>
      <c r="BA215">
        <v>201</v>
      </c>
      <c r="BB215">
        <v>3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CX215">
        <f>Y215*Source!I149</f>
        <v>0</v>
      </c>
      <c r="CY215">
        <f t="shared" si="27"/>
        <v>565.5</v>
      </c>
      <c r="CZ215">
        <f t="shared" si="28"/>
        <v>75.400000000000006</v>
      </c>
      <c r="DA215">
        <f t="shared" si="29"/>
        <v>7.5</v>
      </c>
      <c r="DB215">
        <v>0</v>
      </c>
    </row>
    <row r="216" spans="1:106" x14ac:dyDescent="0.2">
      <c r="A216">
        <f>ROW(Source!A149)</f>
        <v>149</v>
      </c>
      <c r="B216">
        <v>34645224</v>
      </c>
      <c r="C216">
        <v>34662219</v>
      </c>
      <c r="D216">
        <v>31443668</v>
      </c>
      <c r="E216">
        <v>17</v>
      </c>
      <c r="F216">
        <v>1</v>
      </c>
      <c r="G216">
        <v>1</v>
      </c>
      <c r="H216">
        <v>3</v>
      </c>
      <c r="I216" t="s">
        <v>267</v>
      </c>
      <c r="J216" t="s">
        <v>6</v>
      </c>
      <c r="K216" t="s">
        <v>268</v>
      </c>
      <c r="L216">
        <v>1374</v>
      </c>
      <c r="N216">
        <v>1013</v>
      </c>
      <c r="O216" t="s">
        <v>269</v>
      </c>
      <c r="P216" t="s">
        <v>269</v>
      </c>
      <c r="Q216">
        <v>1</v>
      </c>
      <c r="W216">
        <v>0</v>
      </c>
      <c r="X216">
        <v>-1731369543</v>
      </c>
      <c r="Y216">
        <v>0</v>
      </c>
      <c r="AA216">
        <v>7.5</v>
      </c>
      <c r="AB216">
        <v>0</v>
      </c>
      <c r="AC216">
        <v>0</v>
      </c>
      <c r="AD216">
        <v>0</v>
      </c>
      <c r="AE216">
        <v>1</v>
      </c>
      <c r="AF216">
        <v>0</v>
      </c>
      <c r="AG216">
        <v>0</v>
      </c>
      <c r="AH216">
        <v>0</v>
      </c>
      <c r="AI216">
        <v>7.5</v>
      </c>
      <c r="AJ216">
        <v>1</v>
      </c>
      <c r="AK216">
        <v>1</v>
      </c>
      <c r="AL216">
        <v>1</v>
      </c>
      <c r="AN216">
        <v>0</v>
      </c>
      <c r="AO216">
        <v>0</v>
      </c>
      <c r="AP216">
        <v>0</v>
      </c>
      <c r="AQ216">
        <v>0</v>
      </c>
      <c r="AR216">
        <v>0</v>
      </c>
      <c r="AS216" t="s">
        <v>6</v>
      </c>
      <c r="AT216">
        <v>0</v>
      </c>
      <c r="AU216" t="s">
        <v>6</v>
      </c>
      <c r="AV216">
        <v>0</v>
      </c>
      <c r="AW216">
        <v>2</v>
      </c>
      <c r="AX216">
        <v>34662229</v>
      </c>
      <c r="AY216">
        <v>1</v>
      </c>
      <c r="AZ216">
        <v>6144</v>
      </c>
      <c r="BA216">
        <v>202</v>
      </c>
      <c r="BB216">
        <v>3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CX216">
        <f>Y216*Source!I149</f>
        <v>0</v>
      </c>
      <c r="CY216">
        <f t="shared" si="27"/>
        <v>7.5</v>
      </c>
      <c r="CZ216">
        <f t="shared" si="28"/>
        <v>1</v>
      </c>
      <c r="DA216">
        <f t="shared" si="29"/>
        <v>7.5</v>
      </c>
      <c r="DB216">
        <v>0</v>
      </c>
    </row>
    <row r="217" spans="1:106" x14ac:dyDescent="0.2">
      <c r="A217">
        <f>ROW(Source!A162)</f>
        <v>162</v>
      </c>
      <c r="B217">
        <v>34645223</v>
      </c>
      <c r="C217">
        <v>34645537</v>
      </c>
      <c r="D217">
        <v>31709544</v>
      </c>
      <c r="E217">
        <v>1</v>
      </c>
      <c r="F217">
        <v>1</v>
      </c>
      <c r="G217">
        <v>1</v>
      </c>
      <c r="H217">
        <v>1</v>
      </c>
      <c r="I217" t="s">
        <v>449</v>
      </c>
      <c r="J217" t="s">
        <v>6</v>
      </c>
      <c r="K217" t="s">
        <v>450</v>
      </c>
      <c r="L217">
        <v>1191</v>
      </c>
      <c r="N217">
        <v>1013</v>
      </c>
      <c r="O217" t="s">
        <v>435</v>
      </c>
      <c r="P217" t="s">
        <v>435</v>
      </c>
      <c r="Q217">
        <v>1</v>
      </c>
      <c r="W217">
        <v>0</v>
      </c>
      <c r="X217">
        <v>145020957</v>
      </c>
      <c r="Y217">
        <v>3.9839999999999995</v>
      </c>
      <c r="AA217">
        <v>0</v>
      </c>
      <c r="AB217">
        <v>0</v>
      </c>
      <c r="AC217">
        <v>0</v>
      </c>
      <c r="AD217">
        <v>9.07</v>
      </c>
      <c r="AE217">
        <v>0</v>
      </c>
      <c r="AF217">
        <v>0</v>
      </c>
      <c r="AG217">
        <v>0</v>
      </c>
      <c r="AH217">
        <v>9.07</v>
      </c>
      <c r="AI217">
        <v>1</v>
      </c>
      <c r="AJ217">
        <v>1</v>
      </c>
      <c r="AK217">
        <v>1</v>
      </c>
      <c r="AL217">
        <v>1</v>
      </c>
      <c r="AN217">
        <v>0</v>
      </c>
      <c r="AO217">
        <v>1</v>
      </c>
      <c r="AP217">
        <v>1</v>
      </c>
      <c r="AQ217">
        <v>0</v>
      </c>
      <c r="AR217">
        <v>0</v>
      </c>
      <c r="AS217" t="s">
        <v>6</v>
      </c>
      <c r="AT217">
        <v>3.32</v>
      </c>
      <c r="AU217" t="s">
        <v>53</v>
      </c>
      <c r="AV217">
        <v>1</v>
      </c>
      <c r="AW217">
        <v>2</v>
      </c>
      <c r="AX217">
        <v>34645550</v>
      </c>
      <c r="AY217">
        <v>1</v>
      </c>
      <c r="AZ217">
        <v>0</v>
      </c>
      <c r="BA217">
        <v>203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CX217">
        <f>Y217*Source!I162</f>
        <v>0</v>
      </c>
      <c r="CY217">
        <f>AD217</f>
        <v>9.07</v>
      </c>
      <c r="CZ217">
        <f>AH217</f>
        <v>9.07</v>
      </c>
      <c r="DA217">
        <f>AL217</f>
        <v>1</v>
      </c>
      <c r="DB217">
        <v>0</v>
      </c>
    </row>
    <row r="218" spans="1:106" x14ac:dyDescent="0.2">
      <c r="A218">
        <f>ROW(Source!A162)</f>
        <v>162</v>
      </c>
      <c r="B218">
        <v>34645223</v>
      </c>
      <c r="C218">
        <v>34645537</v>
      </c>
      <c r="D218">
        <v>31709492</v>
      </c>
      <c r="E218">
        <v>1</v>
      </c>
      <c r="F218">
        <v>1</v>
      </c>
      <c r="G218">
        <v>1</v>
      </c>
      <c r="H218">
        <v>1</v>
      </c>
      <c r="I218" t="s">
        <v>436</v>
      </c>
      <c r="J218" t="s">
        <v>6</v>
      </c>
      <c r="K218" t="s">
        <v>437</v>
      </c>
      <c r="L218">
        <v>1191</v>
      </c>
      <c r="N218">
        <v>1013</v>
      </c>
      <c r="O218" t="s">
        <v>435</v>
      </c>
      <c r="P218" t="s">
        <v>435</v>
      </c>
      <c r="Q218">
        <v>1</v>
      </c>
      <c r="W218">
        <v>0</v>
      </c>
      <c r="X218">
        <v>-1417349443</v>
      </c>
      <c r="Y218">
        <v>1.54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1</v>
      </c>
      <c r="AJ218">
        <v>1</v>
      </c>
      <c r="AK218">
        <v>1</v>
      </c>
      <c r="AL218">
        <v>1</v>
      </c>
      <c r="AN218">
        <v>0</v>
      </c>
      <c r="AO218">
        <v>1</v>
      </c>
      <c r="AP218">
        <v>0</v>
      </c>
      <c r="AQ218">
        <v>0</v>
      </c>
      <c r="AR218">
        <v>0</v>
      </c>
      <c r="AS218" t="s">
        <v>6</v>
      </c>
      <c r="AT218">
        <v>1.54</v>
      </c>
      <c r="AU218" t="s">
        <v>6</v>
      </c>
      <c r="AV218">
        <v>2</v>
      </c>
      <c r="AW218">
        <v>2</v>
      </c>
      <c r="AX218">
        <v>34645551</v>
      </c>
      <c r="AY218">
        <v>1</v>
      </c>
      <c r="AZ218">
        <v>2048</v>
      </c>
      <c r="BA218">
        <v>204</v>
      </c>
      <c r="BB218">
        <v>2</v>
      </c>
      <c r="BC218">
        <v>0</v>
      </c>
      <c r="BD218">
        <v>0</v>
      </c>
      <c r="BE218">
        <v>0</v>
      </c>
      <c r="BF218">
        <v>0</v>
      </c>
      <c r="BG218">
        <v>0</v>
      </c>
      <c r="BH218">
        <v>-0.30799999999999983</v>
      </c>
      <c r="BI218">
        <v>1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CX218">
        <f>Y218*Source!I162</f>
        <v>0</v>
      </c>
      <c r="CY218">
        <f>AD218</f>
        <v>0</v>
      </c>
      <c r="CZ218">
        <f>AH218</f>
        <v>0</v>
      </c>
      <c r="DA218">
        <f>AL218</f>
        <v>1</v>
      </c>
      <c r="DB218">
        <v>0</v>
      </c>
    </row>
    <row r="219" spans="1:106" x14ac:dyDescent="0.2">
      <c r="A219">
        <f>ROW(Source!A162)</f>
        <v>162</v>
      </c>
      <c r="B219">
        <v>34645223</v>
      </c>
      <c r="C219">
        <v>34645537</v>
      </c>
      <c r="D219">
        <v>31527023</v>
      </c>
      <c r="E219">
        <v>1</v>
      </c>
      <c r="F219">
        <v>1</v>
      </c>
      <c r="G219">
        <v>1</v>
      </c>
      <c r="H219">
        <v>2</v>
      </c>
      <c r="I219" t="s">
        <v>438</v>
      </c>
      <c r="J219" t="s">
        <v>439</v>
      </c>
      <c r="K219" t="s">
        <v>440</v>
      </c>
      <c r="L219">
        <v>1368</v>
      </c>
      <c r="N219">
        <v>1011</v>
      </c>
      <c r="O219" t="s">
        <v>441</v>
      </c>
      <c r="P219" t="s">
        <v>441</v>
      </c>
      <c r="Q219">
        <v>1</v>
      </c>
      <c r="W219">
        <v>0</v>
      </c>
      <c r="X219">
        <v>-2134233284</v>
      </c>
      <c r="Y219">
        <v>1.6440000000000001</v>
      </c>
      <c r="AA219">
        <v>0</v>
      </c>
      <c r="AB219">
        <v>82.22</v>
      </c>
      <c r="AC219">
        <v>10.06</v>
      </c>
      <c r="AD219">
        <v>0</v>
      </c>
      <c r="AE219">
        <v>0</v>
      </c>
      <c r="AF219">
        <v>82.22</v>
      </c>
      <c r="AG219">
        <v>10.06</v>
      </c>
      <c r="AH219">
        <v>0</v>
      </c>
      <c r="AI219">
        <v>1</v>
      </c>
      <c r="AJ219">
        <v>1</v>
      </c>
      <c r="AK219">
        <v>1</v>
      </c>
      <c r="AL219">
        <v>1</v>
      </c>
      <c r="AN219">
        <v>0</v>
      </c>
      <c r="AO219">
        <v>1</v>
      </c>
      <c r="AP219">
        <v>1</v>
      </c>
      <c r="AQ219">
        <v>0</v>
      </c>
      <c r="AR219">
        <v>0</v>
      </c>
      <c r="AS219" t="s">
        <v>6</v>
      </c>
      <c r="AT219">
        <v>1.37</v>
      </c>
      <c r="AU219" t="s">
        <v>53</v>
      </c>
      <c r="AV219">
        <v>0</v>
      </c>
      <c r="AW219">
        <v>2</v>
      </c>
      <c r="AX219">
        <v>34645552</v>
      </c>
      <c r="AY219">
        <v>1</v>
      </c>
      <c r="AZ219">
        <v>0</v>
      </c>
      <c r="BA219">
        <v>205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CX219">
        <f>Y219*Source!I162</f>
        <v>0</v>
      </c>
      <c r="CY219">
        <f>AB219</f>
        <v>82.22</v>
      </c>
      <c r="CZ219">
        <f>AF219</f>
        <v>82.22</v>
      </c>
      <c r="DA219">
        <f>AJ219</f>
        <v>1</v>
      </c>
      <c r="DB219">
        <v>0</v>
      </c>
    </row>
    <row r="220" spans="1:106" x14ac:dyDescent="0.2">
      <c r="A220">
        <f>ROW(Source!A162)</f>
        <v>162</v>
      </c>
      <c r="B220">
        <v>34645223</v>
      </c>
      <c r="C220">
        <v>34645537</v>
      </c>
      <c r="D220">
        <v>31528142</v>
      </c>
      <c r="E220">
        <v>1</v>
      </c>
      <c r="F220">
        <v>1</v>
      </c>
      <c r="G220">
        <v>1</v>
      </c>
      <c r="H220">
        <v>2</v>
      </c>
      <c r="I220" t="s">
        <v>442</v>
      </c>
      <c r="J220" t="s">
        <v>443</v>
      </c>
      <c r="K220" t="s">
        <v>444</v>
      </c>
      <c r="L220">
        <v>1368</v>
      </c>
      <c r="N220">
        <v>1011</v>
      </c>
      <c r="O220" t="s">
        <v>441</v>
      </c>
      <c r="P220" t="s">
        <v>441</v>
      </c>
      <c r="Q220">
        <v>1</v>
      </c>
      <c r="W220">
        <v>0</v>
      </c>
      <c r="X220">
        <v>1372534845</v>
      </c>
      <c r="Y220">
        <v>0.20400000000000001</v>
      </c>
      <c r="AA220">
        <v>0</v>
      </c>
      <c r="AB220">
        <v>65.709999999999994</v>
      </c>
      <c r="AC220">
        <v>11.6</v>
      </c>
      <c r="AD220">
        <v>0</v>
      </c>
      <c r="AE220">
        <v>0</v>
      </c>
      <c r="AF220">
        <v>65.709999999999994</v>
      </c>
      <c r="AG220">
        <v>11.6</v>
      </c>
      <c r="AH220">
        <v>0</v>
      </c>
      <c r="AI220">
        <v>1</v>
      </c>
      <c r="AJ220">
        <v>1</v>
      </c>
      <c r="AK220">
        <v>1</v>
      </c>
      <c r="AL220">
        <v>1</v>
      </c>
      <c r="AN220">
        <v>0</v>
      </c>
      <c r="AO220">
        <v>1</v>
      </c>
      <c r="AP220">
        <v>1</v>
      </c>
      <c r="AQ220">
        <v>0</v>
      </c>
      <c r="AR220">
        <v>0</v>
      </c>
      <c r="AS220" t="s">
        <v>6</v>
      </c>
      <c r="AT220">
        <v>0.17</v>
      </c>
      <c r="AU220" t="s">
        <v>53</v>
      </c>
      <c r="AV220">
        <v>0</v>
      </c>
      <c r="AW220">
        <v>2</v>
      </c>
      <c r="AX220">
        <v>34645553</v>
      </c>
      <c r="AY220">
        <v>1</v>
      </c>
      <c r="AZ220">
        <v>0</v>
      </c>
      <c r="BA220">
        <v>206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CX220">
        <f>Y220*Source!I162</f>
        <v>0</v>
      </c>
      <c r="CY220">
        <f>AB220</f>
        <v>65.709999999999994</v>
      </c>
      <c r="CZ220">
        <f>AF220</f>
        <v>65.709999999999994</v>
      </c>
      <c r="DA220">
        <f>AJ220</f>
        <v>1</v>
      </c>
      <c r="DB220">
        <v>0</v>
      </c>
    </row>
    <row r="221" spans="1:106" x14ac:dyDescent="0.2">
      <c r="A221">
        <f>ROW(Source!A162)</f>
        <v>162</v>
      </c>
      <c r="B221">
        <v>34645223</v>
      </c>
      <c r="C221">
        <v>34645537</v>
      </c>
      <c r="D221">
        <v>31444692</v>
      </c>
      <c r="E221">
        <v>1</v>
      </c>
      <c r="F221">
        <v>1</v>
      </c>
      <c r="G221">
        <v>1</v>
      </c>
      <c r="H221">
        <v>3</v>
      </c>
      <c r="I221" t="s">
        <v>56</v>
      </c>
      <c r="J221" t="s">
        <v>59</v>
      </c>
      <c r="K221" t="s">
        <v>276</v>
      </c>
      <c r="L221">
        <v>1301</v>
      </c>
      <c r="N221">
        <v>1003</v>
      </c>
      <c r="O221" t="s">
        <v>184</v>
      </c>
      <c r="P221" t="s">
        <v>184</v>
      </c>
      <c r="Q221">
        <v>1</v>
      </c>
      <c r="W221">
        <v>0</v>
      </c>
      <c r="X221">
        <v>-1441776925</v>
      </c>
      <c r="Y221">
        <v>25</v>
      </c>
      <c r="AA221">
        <v>7.37</v>
      </c>
      <c r="AB221">
        <v>0</v>
      </c>
      <c r="AC221">
        <v>0</v>
      </c>
      <c r="AD221">
        <v>0</v>
      </c>
      <c r="AE221">
        <v>7.37</v>
      </c>
      <c r="AF221">
        <v>0</v>
      </c>
      <c r="AG221">
        <v>0</v>
      </c>
      <c r="AH221">
        <v>0</v>
      </c>
      <c r="AI221">
        <v>1</v>
      </c>
      <c r="AJ221">
        <v>1</v>
      </c>
      <c r="AK221">
        <v>1</v>
      </c>
      <c r="AL221">
        <v>1</v>
      </c>
      <c r="AN221">
        <v>0</v>
      </c>
      <c r="AO221">
        <v>0</v>
      </c>
      <c r="AP221">
        <v>0</v>
      </c>
      <c r="AQ221">
        <v>0</v>
      </c>
      <c r="AR221">
        <v>0</v>
      </c>
      <c r="AS221" t="s">
        <v>6</v>
      </c>
      <c r="AT221">
        <v>25</v>
      </c>
      <c r="AU221" t="s">
        <v>6</v>
      </c>
      <c r="AV221">
        <v>0</v>
      </c>
      <c r="AW221">
        <v>2</v>
      </c>
      <c r="AX221">
        <v>34645554</v>
      </c>
      <c r="AY221">
        <v>2</v>
      </c>
      <c r="AZ221">
        <v>22528</v>
      </c>
      <c r="BA221">
        <v>207</v>
      </c>
      <c r="BB221">
        <v>3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CX221">
        <f>Y221*Source!I162</f>
        <v>0</v>
      </c>
      <c r="CY221">
        <f t="shared" ref="CY221:CY228" si="30">AA221</f>
        <v>7.37</v>
      </c>
      <c r="CZ221">
        <f t="shared" ref="CZ221:CZ228" si="31">AE221</f>
        <v>7.37</v>
      </c>
      <c r="DA221">
        <f t="shared" ref="DA221:DA228" si="32">AI221</f>
        <v>1</v>
      </c>
      <c r="DB221">
        <v>0</v>
      </c>
    </row>
    <row r="222" spans="1:106" x14ac:dyDescent="0.2">
      <c r="A222">
        <f>ROW(Source!A162)</f>
        <v>162</v>
      </c>
      <c r="B222">
        <v>34645223</v>
      </c>
      <c r="C222">
        <v>34645537</v>
      </c>
      <c r="D222">
        <v>31449050</v>
      </c>
      <c r="E222">
        <v>1</v>
      </c>
      <c r="F222">
        <v>1</v>
      </c>
      <c r="G222">
        <v>1</v>
      </c>
      <c r="H222">
        <v>3</v>
      </c>
      <c r="I222" t="s">
        <v>69</v>
      </c>
      <c r="J222" t="s">
        <v>71</v>
      </c>
      <c r="K222" t="s">
        <v>222</v>
      </c>
      <c r="L222">
        <v>1354</v>
      </c>
      <c r="N222">
        <v>1010</v>
      </c>
      <c r="O222" t="s">
        <v>79</v>
      </c>
      <c r="P222" t="s">
        <v>79</v>
      </c>
      <c r="Q222">
        <v>1</v>
      </c>
      <c r="W222">
        <v>0</v>
      </c>
      <c r="X222">
        <v>1907950714</v>
      </c>
      <c r="Y222">
        <v>6.6</v>
      </c>
      <c r="AA222">
        <v>13.23</v>
      </c>
      <c r="AB222">
        <v>0</v>
      </c>
      <c r="AC222">
        <v>0</v>
      </c>
      <c r="AD222">
        <v>0</v>
      </c>
      <c r="AE222">
        <v>13.23</v>
      </c>
      <c r="AF222">
        <v>0</v>
      </c>
      <c r="AG222">
        <v>0</v>
      </c>
      <c r="AH222">
        <v>0</v>
      </c>
      <c r="AI222">
        <v>1</v>
      </c>
      <c r="AJ222">
        <v>1</v>
      </c>
      <c r="AK222">
        <v>1</v>
      </c>
      <c r="AL222">
        <v>1</v>
      </c>
      <c r="AN222">
        <v>1</v>
      </c>
      <c r="AO222">
        <v>0</v>
      </c>
      <c r="AP222">
        <v>0</v>
      </c>
      <c r="AQ222">
        <v>0</v>
      </c>
      <c r="AR222">
        <v>0</v>
      </c>
      <c r="AS222" t="s">
        <v>6</v>
      </c>
      <c r="AT222">
        <v>6.6</v>
      </c>
      <c r="AU222" t="s">
        <v>6</v>
      </c>
      <c r="AV222">
        <v>0</v>
      </c>
      <c r="AW222">
        <v>2</v>
      </c>
      <c r="AX222">
        <v>34645555</v>
      </c>
      <c r="AY222">
        <v>2</v>
      </c>
      <c r="AZ222">
        <v>22528</v>
      </c>
      <c r="BA222">
        <v>208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CX222">
        <f>Y222*Source!I162</f>
        <v>0</v>
      </c>
      <c r="CY222">
        <f t="shared" si="30"/>
        <v>13.23</v>
      </c>
      <c r="CZ222">
        <f t="shared" si="31"/>
        <v>13.23</v>
      </c>
      <c r="DA222">
        <f t="shared" si="32"/>
        <v>1</v>
      </c>
      <c r="DB222">
        <v>0</v>
      </c>
    </row>
    <row r="223" spans="1:106" x14ac:dyDescent="0.2">
      <c r="A223">
        <f>ROW(Source!A162)</f>
        <v>162</v>
      </c>
      <c r="B223">
        <v>34645223</v>
      </c>
      <c r="C223">
        <v>34645537</v>
      </c>
      <c r="D223">
        <v>31443366</v>
      </c>
      <c r="E223">
        <v>17</v>
      </c>
      <c r="F223">
        <v>1</v>
      </c>
      <c r="G223">
        <v>1</v>
      </c>
      <c r="H223">
        <v>3</v>
      </c>
      <c r="I223" t="s">
        <v>83</v>
      </c>
      <c r="J223" t="s">
        <v>6</v>
      </c>
      <c r="K223" t="s">
        <v>188</v>
      </c>
      <c r="L223">
        <v>1354</v>
      </c>
      <c r="N223">
        <v>1010</v>
      </c>
      <c r="O223" t="s">
        <v>79</v>
      </c>
      <c r="P223" t="s">
        <v>79</v>
      </c>
      <c r="Q223">
        <v>1</v>
      </c>
      <c r="W223">
        <v>0</v>
      </c>
      <c r="X223">
        <v>470751337</v>
      </c>
      <c r="Y223">
        <v>4</v>
      </c>
      <c r="AA223">
        <v>26.01</v>
      </c>
      <c r="AB223">
        <v>0</v>
      </c>
      <c r="AC223">
        <v>0</v>
      </c>
      <c r="AD223">
        <v>0</v>
      </c>
      <c r="AE223">
        <v>26.01</v>
      </c>
      <c r="AF223">
        <v>0</v>
      </c>
      <c r="AG223">
        <v>0</v>
      </c>
      <c r="AH223">
        <v>0</v>
      </c>
      <c r="AI223">
        <v>1</v>
      </c>
      <c r="AJ223">
        <v>1</v>
      </c>
      <c r="AK223">
        <v>1</v>
      </c>
      <c r="AL223">
        <v>1</v>
      </c>
      <c r="AN223">
        <v>1</v>
      </c>
      <c r="AO223">
        <v>0</v>
      </c>
      <c r="AP223">
        <v>0</v>
      </c>
      <c r="AQ223">
        <v>0</v>
      </c>
      <c r="AR223">
        <v>0</v>
      </c>
      <c r="AS223" t="s">
        <v>6</v>
      </c>
      <c r="AT223">
        <v>4</v>
      </c>
      <c r="AU223" t="s">
        <v>6</v>
      </c>
      <c r="AV223">
        <v>0</v>
      </c>
      <c r="AW223">
        <v>2</v>
      </c>
      <c r="AX223">
        <v>34645556</v>
      </c>
      <c r="AY223">
        <v>2</v>
      </c>
      <c r="AZ223">
        <v>22528</v>
      </c>
      <c r="BA223">
        <v>209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>
        <v>0</v>
      </c>
      <c r="BV223">
        <v>0</v>
      </c>
      <c r="BW223">
        <v>0</v>
      </c>
      <c r="CX223">
        <f>Y223*Source!I162</f>
        <v>0</v>
      </c>
      <c r="CY223">
        <f t="shared" si="30"/>
        <v>26.01</v>
      </c>
      <c r="CZ223">
        <f t="shared" si="31"/>
        <v>26.01</v>
      </c>
      <c r="DA223">
        <f t="shared" si="32"/>
        <v>1</v>
      </c>
      <c r="DB223">
        <v>0</v>
      </c>
    </row>
    <row r="224" spans="1:106" x14ac:dyDescent="0.2">
      <c r="A224">
        <f>ROW(Source!A162)</f>
        <v>162</v>
      </c>
      <c r="B224">
        <v>34645223</v>
      </c>
      <c r="C224">
        <v>34645537</v>
      </c>
      <c r="D224">
        <v>31440934</v>
      </c>
      <c r="E224">
        <v>17</v>
      </c>
      <c r="F224">
        <v>1</v>
      </c>
      <c r="G224">
        <v>1</v>
      </c>
      <c r="H224">
        <v>3</v>
      </c>
      <c r="I224" t="s">
        <v>88</v>
      </c>
      <c r="J224" t="s">
        <v>6</v>
      </c>
      <c r="K224" t="s">
        <v>226</v>
      </c>
      <c r="L224">
        <v>1354</v>
      </c>
      <c r="N224">
        <v>1010</v>
      </c>
      <c r="O224" t="s">
        <v>79</v>
      </c>
      <c r="P224" t="s">
        <v>79</v>
      </c>
      <c r="Q224">
        <v>1</v>
      </c>
      <c r="W224">
        <v>0</v>
      </c>
      <c r="X224">
        <v>877405892</v>
      </c>
      <c r="Y224">
        <v>4</v>
      </c>
      <c r="AA224">
        <v>20.57</v>
      </c>
      <c r="AB224">
        <v>0</v>
      </c>
      <c r="AC224">
        <v>0</v>
      </c>
      <c r="AD224">
        <v>0</v>
      </c>
      <c r="AE224">
        <v>20.57</v>
      </c>
      <c r="AF224">
        <v>0</v>
      </c>
      <c r="AG224">
        <v>0</v>
      </c>
      <c r="AH224">
        <v>0</v>
      </c>
      <c r="AI224">
        <v>1</v>
      </c>
      <c r="AJ224">
        <v>1</v>
      </c>
      <c r="AK224">
        <v>1</v>
      </c>
      <c r="AL224">
        <v>1</v>
      </c>
      <c r="AN224">
        <v>1</v>
      </c>
      <c r="AO224">
        <v>0</v>
      </c>
      <c r="AP224">
        <v>0</v>
      </c>
      <c r="AQ224">
        <v>0</v>
      </c>
      <c r="AR224">
        <v>0</v>
      </c>
      <c r="AS224" t="s">
        <v>6</v>
      </c>
      <c r="AT224">
        <v>4</v>
      </c>
      <c r="AU224" t="s">
        <v>6</v>
      </c>
      <c r="AV224">
        <v>0</v>
      </c>
      <c r="AW224">
        <v>2</v>
      </c>
      <c r="AX224">
        <v>34645557</v>
      </c>
      <c r="AY224">
        <v>2</v>
      </c>
      <c r="AZ224">
        <v>22528</v>
      </c>
      <c r="BA224">
        <v>210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CX224">
        <f>Y224*Source!I162</f>
        <v>0</v>
      </c>
      <c r="CY224">
        <f t="shared" si="30"/>
        <v>20.57</v>
      </c>
      <c r="CZ224">
        <f t="shared" si="31"/>
        <v>20.57</v>
      </c>
      <c r="DA224">
        <f t="shared" si="32"/>
        <v>1</v>
      </c>
      <c r="DB224">
        <v>0</v>
      </c>
    </row>
    <row r="225" spans="1:106" x14ac:dyDescent="0.2">
      <c r="A225">
        <f>ROW(Source!A162)</f>
        <v>162</v>
      </c>
      <c r="B225">
        <v>34645223</v>
      </c>
      <c r="C225">
        <v>34645537</v>
      </c>
      <c r="D225">
        <v>31443123</v>
      </c>
      <c r="E225">
        <v>17</v>
      </c>
      <c r="F225">
        <v>1</v>
      </c>
      <c r="G225">
        <v>1</v>
      </c>
      <c r="H225">
        <v>3</v>
      </c>
      <c r="I225" t="s">
        <v>229</v>
      </c>
      <c r="J225" t="s">
        <v>6</v>
      </c>
      <c r="K225" t="s">
        <v>230</v>
      </c>
      <c r="L225">
        <v>1354</v>
      </c>
      <c r="N225">
        <v>1010</v>
      </c>
      <c r="O225" t="s">
        <v>79</v>
      </c>
      <c r="P225" t="s">
        <v>79</v>
      </c>
      <c r="Q225">
        <v>1</v>
      </c>
      <c r="W225">
        <v>0</v>
      </c>
      <c r="X225">
        <v>-877181162</v>
      </c>
      <c r="Y225">
        <v>0.3</v>
      </c>
      <c r="AA225">
        <v>26.07</v>
      </c>
      <c r="AB225">
        <v>0</v>
      </c>
      <c r="AC225">
        <v>0</v>
      </c>
      <c r="AD225">
        <v>0</v>
      </c>
      <c r="AE225">
        <v>26.07</v>
      </c>
      <c r="AF225">
        <v>0</v>
      </c>
      <c r="AG225">
        <v>0</v>
      </c>
      <c r="AH225">
        <v>0</v>
      </c>
      <c r="AI225">
        <v>1</v>
      </c>
      <c r="AJ225">
        <v>1</v>
      </c>
      <c r="AK225">
        <v>1</v>
      </c>
      <c r="AL225">
        <v>1</v>
      </c>
      <c r="AN225">
        <v>1</v>
      </c>
      <c r="AO225">
        <v>0</v>
      </c>
      <c r="AP225">
        <v>0</v>
      </c>
      <c r="AQ225">
        <v>0</v>
      </c>
      <c r="AR225">
        <v>0</v>
      </c>
      <c r="AS225" t="s">
        <v>6</v>
      </c>
      <c r="AT225">
        <v>0.3</v>
      </c>
      <c r="AU225" t="s">
        <v>6</v>
      </c>
      <c r="AV225">
        <v>0</v>
      </c>
      <c r="AW225">
        <v>2</v>
      </c>
      <c r="AX225">
        <v>34645558</v>
      </c>
      <c r="AY225">
        <v>2</v>
      </c>
      <c r="AZ225">
        <v>22528</v>
      </c>
      <c r="BA225">
        <v>211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CX225">
        <f>Y225*Source!I162</f>
        <v>0</v>
      </c>
      <c r="CY225">
        <f t="shared" si="30"/>
        <v>26.07</v>
      </c>
      <c r="CZ225">
        <f t="shared" si="31"/>
        <v>26.07</v>
      </c>
      <c r="DA225">
        <f t="shared" si="32"/>
        <v>1</v>
      </c>
      <c r="DB225">
        <v>0</v>
      </c>
    </row>
    <row r="226" spans="1:106" x14ac:dyDescent="0.2">
      <c r="A226">
        <f>ROW(Source!A162)</f>
        <v>162</v>
      </c>
      <c r="B226">
        <v>34645223</v>
      </c>
      <c r="C226">
        <v>34645537</v>
      </c>
      <c r="D226">
        <v>31443118</v>
      </c>
      <c r="E226">
        <v>17</v>
      </c>
      <c r="F226">
        <v>1</v>
      </c>
      <c r="G226">
        <v>1</v>
      </c>
      <c r="H226">
        <v>3</v>
      </c>
      <c r="I226" t="s">
        <v>110</v>
      </c>
      <c r="J226" t="s">
        <v>6</v>
      </c>
      <c r="K226" t="s">
        <v>284</v>
      </c>
      <c r="L226">
        <v>1354</v>
      </c>
      <c r="N226">
        <v>1010</v>
      </c>
      <c r="O226" t="s">
        <v>79</v>
      </c>
      <c r="P226" t="s">
        <v>79</v>
      </c>
      <c r="Q226">
        <v>1</v>
      </c>
      <c r="W226">
        <v>0</v>
      </c>
      <c r="X226">
        <v>810700894</v>
      </c>
      <c r="Y226">
        <v>0.4</v>
      </c>
      <c r="AA226">
        <v>227.12</v>
      </c>
      <c r="AB226">
        <v>0</v>
      </c>
      <c r="AC226">
        <v>0</v>
      </c>
      <c r="AD226">
        <v>0</v>
      </c>
      <c r="AE226">
        <v>227.12</v>
      </c>
      <c r="AF226">
        <v>0</v>
      </c>
      <c r="AG226">
        <v>0</v>
      </c>
      <c r="AH226">
        <v>0</v>
      </c>
      <c r="AI226">
        <v>1</v>
      </c>
      <c r="AJ226">
        <v>1</v>
      </c>
      <c r="AK226">
        <v>1</v>
      </c>
      <c r="AL226">
        <v>1</v>
      </c>
      <c r="AN226">
        <v>1</v>
      </c>
      <c r="AO226">
        <v>0</v>
      </c>
      <c r="AP226">
        <v>0</v>
      </c>
      <c r="AQ226">
        <v>0</v>
      </c>
      <c r="AR226">
        <v>0</v>
      </c>
      <c r="AS226" t="s">
        <v>6</v>
      </c>
      <c r="AT226">
        <v>0.4</v>
      </c>
      <c r="AU226" t="s">
        <v>6</v>
      </c>
      <c r="AV226">
        <v>0</v>
      </c>
      <c r="AW226">
        <v>2</v>
      </c>
      <c r="AX226">
        <v>34645559</v>
      </c>
      <c r="AY226">
        <v>2</v>
      </c>
      <c r="AZ226">
        <v>22528</v>
      </c>
      <c r="BA226">
        <v>212</v>
      </c>
      <c r="BB226">
        <v>0</v>
      </c>
      <c r="BC226">
        <v>0</v>
      </c>
      <c r="BD226">
        <v>0</v>
      </c>
      <c r="BE226">
        <v>0</v>
      </c>
      <c r="BF226">
        <v>0</v>
      </c>
      <c r="BG226">
        <v>0</v>
      </c>
      <c r="BH226">
        <v>0</v>
      </c>
      <c r="BI226">
        <v>0</v>
      </c>
      <c r="BJ226">
        <v>0</v>
      </c>
      <c r="BK226">
        <v>0</v>
      </c>
      <c r="BL226">
        <v>0</v>
      </c>
      <c r="BM226">
        <v>0</v>
      </c>
      <c r="BN226">
        <v>0</v>
      </c>
      <c r="BO226">
        <v>0</v>
      </c>
      <c r="BP226">
        <v>0</v>
      </c>
      <c r="BQ226">
        <v>0</v>
      </c>
      <c r="BR226">
        <v>0</v>
      </c>
      <c r="BS226">
        <v>0</v>
      </c>
      <c r="BT226">
        <v>0</v>
      </c>
      <c r="BU226">
        <v>0</v>
      </c>
      <c r="BV226">
        <v>0</v>
      </c>
      <c r="BW226">
        <v>0</v>
      </c>
      <c r="CX226">
        <f>Y226*Source!I162</f>
        <v>0</v>
      </c>
      <c r="CY226">
        <f t="shared" si="30"/>
        <v>227.12</v>
      </c>
      <c r="CZ226">
        <f t="shared" si="31"/>
        <v>227.12</v>
      </c>
      <c r="DA226">
        <f t="shared" si="32"/>
        <v>1</v>
      </c>
      <c r="DB226">
        <v>0</v>
      </c>
    </row>
    <row r="227" spans="1:106" x14ac:dyDescent="0.2">
      <c r="A227">
        <f>ROW(Source!A162)</f>
        <v>162</v>
      </c>
      <c r="B227">
        <v>34645223</v>
      </c>
      <c r="C227">
        <v>34645537</v>
      </c>
      <c r="D227">
        <v>31443361</v>
      </c>
      <c r="E227">
        <v>17</v>
      </c>
      <c r="F227">
        <v>1</v>
      </c>
      <c r="G227">
        <v>1</v>
      </c>
      <c r="H227">
        <v>3</v>
      </c>
      <c r="I227" t="s">
        <v>235</v>
      </c>
      <c r="J227" t="s">
        <v>6</v>
      </c>
      <c r="K227" t="s">
        <v>287</v>
      </c>
      <c r="L227">
        <v>1346</v>
      </c>
      <c r="N227">
        <v>1009</v>
      </c>
      <c r="O227" t="s">
        <v>58</v>
      </c>
      <c r="P227" t="s">
        <v>58</v>
      </c>
      <c r="Q227">
        <v>1</v>
      </c>
      <c r="W227">
        <v>0</v>
      </c>
      <c r="X227">
        <v>86920782</v>
      </c>
      <c r="Y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1</v>
      </c>
      <c r="AJ227">
        <v>1</v>
      </c>
      <c r="AK227">
        <v>1</v>
      </c>
      <c r="AL227">
        <v>1</v>
      </c>
      <c r="AN227">
        <v>1</v>
      </c>
      <c r="AO227">
        <v>0</v>
      </c>
      <c r="AP227">
        <v>0</v>
      </c>
      <c r="AQ227">
        <v>0</v>
      </c>
      <c r="AR227">
        <v>0</v>
      </c>
      <c r="AS227" t="s">
        <v>6</v>
      </c>
      <c r="AT227">
        <v>0</v>
      </c>
      <c r="AU227" t="s">
        <v>6</v>
      </c>
      <c r="AV227">
        <v>0</v>
      </c>
      <c r="AW227">
        <v>2</v>
      </c>
      <c r="AX227">
        <v>34645560</v>
      </c>
      <c r="AY227">
        <v>1</v>
      </c>
      <c r="AZ227">
        <v>0</v>
      </c>
      <c r="BA227">
        <v>213</v>
      </c>
      <c r="BB227">
        <v>0</v>
      </c>
      <c r="BC227">
        <v>0</v>
      </c>
      <c r="BD227">
        <v>0</v>
      </c>
      <c r="BE227">
        <v>0</v>
      </c>
      <c r="BF227">
        <v>0</v>
      </c>
      <c r="BG227">
        <v>0</v>
      </c>
      <c r="BH227">
        <v>0</v>
      </c>
      <c r="BI227">
        <v>0</v>
      </c>
      <c r="BJ227">
        <v>0</v>
      </c>
      <c r="BK227">
        <v>0</v>
      </c>
      <c r="BL227">
        <v>0</v>
      </c>
      <c r="BM227">
        <v>0</v>
      </c>
      <c r="BN227">
        <v>0</v>
      </c>
      <c r="BO227">
        <v>0</v>
      </c>
      <c r="BP227">
        <v>0</v>
      </c>
      <c r="BQ227">
        <v>0</v>
      </c>
      <c r="BR227">
        <v>0</v>
      </c>
      <c r="BS227">
        <v>0</v>
      </c>
      <c r="BT227">
        <v>0</v>
      </c>
      <c r="BU227">
        <v>0</v>
      </c>
      <c r="BV227">
        <v>0</v>
      </c>
      <c r="BW227">
        <v>0</v>
      </c>
      <c r="CX227">
        <f>Y227*Source!I162</f>
        <v>0</v>
      </c>
      <c r="CY227">
        <f t="shared" si="30"/>
        <v>0</v>
      </c>
      <c r="CZ227">
        <f t="shared" si="31"/>
        <v>0</v>
      </c>
      <c r="DA227">
        <f t="shared" si="32"/>
        <v>1</v>
      </c>
      <c r="DB227">
        <v>0</v>
      </c>
    </row>
    <row r="228" spans="1:106" x14ac:dyDescent="0.2">
      <c r="A228">
        <f>ROW(Source!A162)</f>
        <v>162</v>
      </c>
      <c r="B228">
        <v>34645223</v>
      </c>
      <c r="C228">
        <v>34645537</v>
      </c>
      <c r="D228">
        <v>0</v>
      </c>
      <c r="E228">
        <v>0</v>
      </c>
      <c r="F228">
        <v>1</v>
      </c>
      <c r="G228">
        <v>1</v>
      </c>
      <c r="H228">
        <v>3</v>
      </c>
      <c r="I228" t="s">
        <v>153</v>
      </c>
      <c r="J228" t="s">
        <v>6</v>
      </c>
      <c r="K228" t="s">
        <v>217</v>
      </c>
      <c r="L228">
        <v>1354</v>
      </c>
      <c r="N228">
        <v>1010</v>
      </c>
      <c r="O228" t="s">
        <v>79</v>
      </c>
      <c r="P228" t="s">
        <v>79</v>
      </c>
      <c r="Q228">
        <v>1</v>
      </c>
      <c r="W228">
        <v>0</v>
      </c>
      <c r="X228">
        <v>-1541461398</v>
      </c>
      <c r="Y228">
        <v>6</v>
      </c>
      <c r="AA228">
        <v>14.99</v>
      </c>
      <c r="AB228">
        <v>0</v>
      </c>
      <c r="AC228">
        <v>0</v>
      </c>
      <c r="AD228">
        <v>0</v>
      </c>
      <c r="AE228">
        <v>14.99</v>
      </c>
      <c r="AF228">
        <v>0</v>
      </c>
      <c r="AG228">
        <v>0</v>
      </c>
      <c r="AH228">
        <v>0</v>
      </c>
      <c r="AI228">
        <v>1</v>
      </c>
      <c r="AJ228">
        <v>1</v>
      </c>
      <c r="AK228">
        <v>1</v>
      </c>
      <c r="AL228">
        <v>1</v>
      </c>
      <c r="AN228">
        <v>0</v>
      </c>
      <c r="AO228">
        <v>0</v>
      </c>
      <c r="AP228">
        <v>0</v>
      </c>
      <c r="AQ228">
        <v>0</v>
      </c>
      <c r="AR228">
        <v>0</v>
      </c>
      <c r="AS228" t="s">
        <v>6</v>
      </c>
      <c r="AT228">
        <v>6</v>
      </c>
      <c r="AU228" t="s">
        <v>6</v>
      </c>
      <c r="AV228">
        <v>0</v>
      </c>
      <c r="AW228">
        <v>1</v>
      </c>
      <c r="AX228">
        <v>-1</v>
      </c>
      <c r="AY228">
        <v>0</v>
      </c>
      <c r="AZ228">
        <v>0</v>
      </c>
      <c r="BA228" t="s">
        <v>6</v>
      </c>
      <c r="BB228">
        <v>0</v>
      </c>
      <c r="BC228">
        <v>0</v>
      </c>
      <c r="BD228">
        <v>0</v>
      </c>
      <c r="BE228">
        <v>0</v>
      </c>
      <c r="BF228">
        <v>0</v>
      </c>
      <c r="BG228">
        <v>0</v>
      </c>
      <c r="BH228">
        <v>0</v>
      </c>
      <c r="BI228">
        <v>0</v>
      </c>
      <c r="BJ228">
        <v>0</v>
      </c>
      <c r="BK228">
        <v>0</v>
      </c>
      <c r="BL228">
        <v>0</v>
      </c>
      <c r="BM228">
        <v>0</v>
      </c>
      <c r="BN228">
        <v>0</v>
      </c>
      <c r="BO228">
        <v>0</v>
      </c>
      <c r="BP228">
        <v>0</v>
      </c>
      <c r="BQ228">
        <v>0</v>
      </c>
      <c r="BR228">
        <v>0</v>
      </c>
      <c r="BS228">
        <v>0</v>
      </c>
      <c r="BT228">
        <v>0</v>
      </c>
      <c r="BU228">
        <v>0</v>
      </c>
      <c r="BV228">
        <v>0</v>
      </c>
      <c r="BW228">
        <v>0</v>
      </c>
      <c r="CX228">
        <f>Y228*Source!I162</f>
        <v>0</v>
      </c>
      <c r="CY228">
        <f t="shared" si="30"/>
        <v>14.99</v>
      </c>
      <c r="CZ228">
        <f t="shared" si="31"/>
        <v>14.99</v>
      </c>
      <c r="DA228">
        <f t="shared" si="32"/>
        <v>1</v>
      </c>
      <c r="DB228">
        <v>0</v>
      </c>
    </row>
    <row r="229" spans="1:106" x14ac:dyDescent="0.2">
      <c r="A229">
        <f>ROW(Source!A163)</f>
        <v>163</v>
      </c>
      <c r="B229">
        <v>34645224</v>
      </c>
      <c r="C229">
        <v>34645537</v>
      </c>
      <c r="D229">
        <v>31709544</v>
      </c>
      <c r="E229">
        <v>1</v>
      </c>
      <c r="F229">
        <v>1</v>
      </c>
      <c r="G229">
        <v>1</v>
      </c>
      <c r="H229">
        <v>1</v>
      </c>
      <c r="I229" t="s">
        <v>449</v>
      </c>
      <c r="J229" t="s">
        <v>6</v>
      </c>
      <c r="K229" t="s">
        <v>450</v>
      </c>
      <c r="L229">
        <v>1191</v>
      </c>
      <c r="N229">
        <v>1013</v>
      </c>
      <c r="O229" t="s">
        <v>435</v>
      </c>
      <c r="P229" t="s">
        <v>435</v>
      </c>
      <c r="Q229">
        <v>1</v>
      </c>
      <c r="W229">
        <v>0</v>
      </c>
      <c r="X229">
        <v>145020957</v>
      </c>
      <c r="Y229">
        <v>3.9839999999999995</v>
      </c>
      <c r="AA229">
        <v>0</v>
      </c>
      <c r="AB229">
        <v>0</v>
      </c>
      <c r="AC229">
        <v>0</v>
      </c>
      <c r="AD229">
        <v>165.98</v>
      </c>
      <c r="AE229">
        <v>0</v>
      </c>
      <c r="AF229">
        <v>0</v>
      </c>
      <c r="AG229">
        <v>0</v>
      </c>
      <c r="AH229">
        <v>9.07</v>
      </c>
      <c r="AI229">
        <v>1</v>
      </c>
      <c r="AJ229">
        <v>1</v>
      </c>
      <c r="AK229">
        <v>1</v>
      </c>
      <c r="AL229">
        <v>18.3</v>
      </c>
      <c r="AN229">
        <v>0</v>
      </c>
      <c r="AO229">
        <v>1</v>
      </c>
      <c r="AP229">
        <v>1</v>
      </c>
      <c r="AQ229">
        <v>0</v>
      </c>
      <c r="AR229">
        <v>0</v>
      </c>
      <c r="AS229" t="s">
        <v>6</v>
      </c>
      <c r="AT229">
        <v>3.32</v>
      </c>
      <c r="AU229" t="s">
        <v>53</v>
      </c>
      <c r="AV229">
        <v>1</v>
      </c>
      <c r="AW229">
        <v>2</v>
      </c>
      <c r="AX229">
        <v>34645550</v>
      </c>
      <c r="AY229">
        <v>1</v>
      </c>
      <c r="AZ229">
        <v>0</v>
      </c>
      <c r="BA229">
        <v>214</v>
      </c>
      <c r="BB229">
        <v>0</v>
      </c>
      <c r="BC229">
        <v>0</v>
      </c>
      <c r="BD229">
        <v>0</v>
      </c>
      <c r="BE229">
        <v>0</v>
      </c>
      <c r="BF229">
        <v>0</v>
      </c>
      <c r="BG229">
        <v>0</v>
      </c>
      <c r="BH229">
        <v>0</v>
      </c>
      <c r="BI229">
        <v>0</v>
      </c>
      <c r="BJ229">
        <v>0</v>
      </c>
      <c r="BK229">
        <v>0</v>
      </c>
      <c r="BL229">
        <v>0</v>
      </c>
      <c r="BM229">
        <v>0</v>
      </c>
      <c r="BN229">
        <v>0</v>
      </c>
      <c r="BO229">
        <v>0</v>
      </c>
      <c r="BP229">
        <v>0</v>
      </c>
      <c r="BQ229">
        <v>0</v>
      </c>
      <c r="BR229">
        <v>0</v>
      </c>
      <c r="BS229">
        <v>0</v>
      </c>
      <c r="BT229">
        <v>0</v>
      </c>
      <c r="BU229">
        <v>0</v>
      </c>
      <c r="BV229">
        <v>0</v>
      </c>
      <c r="BW229">
        <v>0</v>
      </c>
      <c r="CX229">
        <f>Y229*Source!I163</f>
        <v>0</v>
      </c>
      <c r="CY229">
        <f>AD229</f>
        <v>165.98</v>
      </c>
      <c r="CZ229">
        <f>AH229</f>
        <v>9.07</v>
      </c>
      <c r="DA229">
        <f>AL229</f>
        <v>18.3</v>
      </c>
      <c r="DB229">
        <v>0</v>
      </c>
    </row>
    <row r="230" spans="1:106" x14ac:dyDescent="0.2">
      <c r="A230">
        <f>ROW(Source!A163)</f>
        <v>163</v>
      </c>
      <c r="B230">
        <v>34645224</v>
      </c>
      <c r="C230">
        <v>34645537</v>
      </c>
      <c r="D230">
        <v>31709492</v>
      </c>
      <c r="E230">
        <v>1</v>
      </c>
      <c r="F230">
        <v>1</v>
      </c>
      <c r="G230">
        <v>1</v>
      </c>
      <c r="H230">
        <v>1</v>
      </c>
      <c r="I230" t="s">
        <v>436</v>
      </c>
      <c r="J230" t="s">
        <v>6</v>
      </c>
      <c r="K230" t="s">
        <v>437</v>
      </c>
      <c r="L230">
        <v>1191</v>
      </c>
      <c r="N230">
        <v>1013</v>
      </c>
      <c r="O230" t="s">
        <v>435</v>
      </c>
      <c r="P230" t="s">
        <v>435</v>
      </c>
      <c r="Q230">
        <v>1</v>
      </c>
      <c r="W230">
        <v>0</v>
      </c>
      <c r="X230">
        <v>-1417349443</v>
      </c>
      <c r="Y230">
        <v>1.54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1</v>
      </c>
      <c r="AJ230">
        <v>1</v>
      </c>
      <c r="AK230">
        <v>18.3</v>
      </c>
      <c r="AL230">
        <v>1</v>
      </c>
      <c r="AN230">
        <v>0</v>
      </c>
      <c r="AO230">
        <v>1</v>
      </c>
      <c r="AP230">
        <v>0</v>
      </c>
      <c r="AQ230">
        <v>0</v>
      </c>
      <c r="AR230">
        <v>0</v>
      </c>
      <c r="AS230" t="s">
        <v>6</v>
      </c>
      <c r="AT230">
        <v>1.54</v>
      </c>
      <c r="AU230" t="s">
        <v>6</v>
      </c>
      <c r="AV230">
        <v>2</v>
      </c>
      <c r="AW230">
        <v>2</v>
      </c>
      <c r="AX230">
        <v>34645551</v>
      </c>
      <c r="AY230">
        <v>1</v>
      </c>
      <c r="AZ230">
        <v>2048</v>
      </c>
      <c r="BA230">
        <v>215</v>
      </c>
      <c r="BB230">
        <v>2</v>
      </c>
      <c r="BC230">
        <v>0</v>
      </c>
      <c r="BD230">
        <v>0</v>
      </c>
      <c r="BE230">
        <v>0</v>
      </c>
      <c r="BF230">
        <v>0</v>
      </c>
      <c r="BG230">
        <v>0</v>
      </c>
      <c r="BH230">
        <v>-0.30799999999999983</v>
      </c>
      <c r="BI230">
        <v>1</v>
      </c>
      <c r="BJ230">
        <v>0</v>
      </c>
      <c r="BK230">
        <v>0</v>
      </c>
      <c r="BL230">
        <v>0</v>
      </c>
      <c r="BM230">
        <v>0</v>
      </c>
      <c r="BN230">
        <v>0</v>
      </c>
      <c r="BO230">
        <v>0</v>
      </c>
      <c r="BP230">
        <v>0</v>
      </c>
      <c r="BQ230">
        <v>0</v>
      </c>
      <c r="BR230">
        <v>0</v>
      </c>
      <c r="BS230">
        <v>0</v>
      </c>
      <c r="BT230">
        <v>0</v>
      </c>
      <c r="BU230">
        <v>0</v>
      </c>
      <c r="BV230">
        <v>0</v>
      </c>
      <c r="BW230">
        <v>0</v>
      </c>
      <c r="CX230">
        <f>Y230*Source!I163</f>
        <v>0</v>
      </c>
      <c r="CY230">
        <f>AD230</f>
        <v>0</v>
      </c>
      <c r="CZ230">
        <f>AH230</f>
        <v>0</v>
      </c>
      <c r="DA230">
        <f>AL230</f>
        <v>1</v>
      </c>
      <c r="DB230">
        <v>0</v>
      </c>
    </row>
    <row r="231" spans="1:106" x14ac:dyDescent="0.2">
      <c r="A231">
        <f>ROW(Source!A163)</f>
        <v>163</v>
      </c>
      <c r="B231">
        <v>34645224</v>
      </c>
      <c r="C231">
        <v>34645537</v>
      </c>
      <c r="D231">
        <v>31527023</v>
      </c>
      <c r="E231">
        <v>1</v>
      </c>
      <c r="F231">
        <v>1</v>
      </c>
      <c r="G231">
        <v>1</v>
      </c>
      <c r="H231">
        <v>2</v>
      </c>
      <c r="I231" t="s">
        <v>438</v>
      </c>
      <c r="J231" t="s">
        <v>439</v>
      </c>
      <c r="K231" t="s">
        <v>440</v>
      </c>
      <c r="L231">
        <v>1368</v>
      </c>
      <c r="N231">
        <v>1011</v>
      </c>
      <c r="O231" t="s">
        <v>441</v>
      </c>
      <c r="P231" t="s">
        <v>441</v>
      </c>
      <c r="Q231">
        <v>1</v>
      </c>
      <c r="W231">
        <v>0</v>
      </c>
      <c r="X231">
        <v>-2134233284</v>
      </c>
      <c r="Y231">
        <v>1.6440000000000001</v>
      </c>
      <c r="AA231">
        <v>0</v>
      </c>
      <c r="AB231">
        <v>1027.75</v>
      </c>
      <c r="AC231">
        <v>184.1</v>
      </c>
      <c r="AD231">
        <v>0</v>
      </c>
      <c r="AE231">
        <v>0</v>
      </c>
      <c r="AF231">
        <v>82.22</v>
      </c>
      <c r="AG231">
        <v>10.06</v>
      </c>
      <c r="AH231">
        <v>0</v>
      </c>
      <c r="AI231">
        <v>1</v>
      </c>
      <c r="AJ231">
        <v>12.5</v>
      </c>
      <c r="AK231">
        <v>18.3</v>
      </c>
      <c r="AL231">
        <v>1</v>
      </c>
      <c r="AN231">
        <v>0</v>
      </c>
      <c r="AO231">
        <v>1</v>
      </c>
      <c r="AP231">
        <v>1</v>
      </c>
      <c r="AQ231">
        <v>0</v>
      </c>
      <c r="AR231">
        <v>0</v>
      </c>
      <c r="AS231" t="s">
        <v>6</v>
      </c>
      <c r="AT231">
        <v>1.37</v>
      </c>
      <c r="AU231" t="s">
        <v>53</v>
      </c>
      <c r="AV231">
        <v>0</v>
      </c>
      <c r="AW231">
        <v>2</v>
      </c>
      <c r="AX231">
        <v>34645552</v>
      </c>
      <c r="AY231">
        <v>1</v>
      </c>
      <c r="AZ231">
        <v>0</v>
      </c>
      <c r="BA231">
        <v>216</v>
      </c>
      <c r="BB231">
        <v>0</v>
      </c>
      <c r="BC231">
        <v>0</v>
      </c>
      <c r="BD231">
        <v>0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0</v>
      </c>
      <c r="BQ231">
        <v>0</v>
      </c>
      <c r="BR231">
        <v>0</v>
      </c>
      <c r="BS231">
        <v>0</v>
      </c>
      <c r="BT231">
        <v>0</v>
      </c>
      <c r="BU231">
        <v>0</v>
      </c>
      <c r="BV231">
        <v>0</v>
      </c>
      <c r="BW231">
        <v>0</v>
      </c>
      <c r="CX231">
        <f>Y231*Source!I163</f>
        <v>0</v>
      </c>
      <c r="CY231">
        <f>AB231</f>
        <v>1027.75</v>
      </c>
      <c r="CZ231">
        <f>AF231</f>
        <v>82.22</v>
      </c>
      <c r="DA231">
        <f>AJ231</f>
        <v>12.5</v>
      </c>
      <c r="DB231">
        <v>0</v>
      </c>
    </row>
    <row r="232" spans="1:106" x14ac:dyDescent="0.2">
      <c r="A232">
        <f>ROW(Source!A163)</f>
        <v>163</v>
      </c>
      <c r="B232">
        <v>34645224</v>
      </c>
      <c r="C232">
        <v>34645537</v>
      </c>
      <c r="D232">
        <v>31528142</v>
      </c>
      <c r="E232">
        <v>1</v>
      </c>
      <c r="F232">
        <v>1</v>
      </c>
      <c r="G232">
        <v>1</v>
      </c>
      <c r="H232">
        <v>2</v>
      </c>
      <c r="I232" t="s">
        <v>442</v>
      </c>
      <c r="J232" t="s">
        <v>443</v>
      </c>
      <c r="K232" t="s">
        <v>444</v>
      </c>
      <c r="L232">
        <v>1368</v>
      </c>
      <c r="N232">
        <v>1011</v>
      </c>
      <c r="O232" t="s">
        <v>441</v>
      </c>
      <c r="P232" t="s">
        <v>441</v>
      </c>
      <c r="Q232">
        <v>1</v>
      </c>
      <c r="W232">
        <v>0</v>
      </c>
      <c r="X232">
        <v>1372534845</v>
      </c>
      <c r="Y232">
        <v>0.20400000000000001</v>
      </c>
      <c r="AA232">
        <v>0</v>
      </c>
      <c r="AB232">
        <v>821.38</v>
      </c>
      <c r="AC232">
        <v>212.28</v>
      </c>
      <c r="AD232">
        <v>0</v>
      </c>
      <c r="AE232">
        <v>0</v>
      </c>
      <c r="AF232">
        <v>65.709999999999994</v>
      </c>
      <c r="AG232">
        <v>11.6</v>
      </c>
      <c r="AH232">
        <v>0</v>
      </c>
      <c r="AI232">
        <v>1</v>
      </c>
      <c r="AJ232">
        <v>12.5</v>
      </c>
      <c r="AK232">
        <v>18.3</v>
      </c>
      <c r="AL232">
        <v>1</v>
      </c>
      <c r="AN232">
        <v>0</v>
      </c>
      <c r="AO232">
        <v>1</v>
      </c>
      <c r="AP232">
        <v>1</v>
      </c>
      <c r="AQ232">
        <v>0</v>
      </c>
      <c r="AR232">
        <v>0</v>
      </c>
      <c r="AS232" t="s">
        <v>6</v>
      </c>
      <c r="AT232">
        <v>0.17</v>
      </c>
      <c r="AU232" t="s">
        <v>53</v>
      </c>
      <c r="AV232">
        <v>0</v>
      </c>
      <c r="AW232">
        <v>2</v>
      </c>
      <c r="AX232">
        <v>34645553</v>
      </c>
      <c r="AY232">
        <v>1</v>
      </c>
      <c r="AZ232">
        <v>0</v>
      </c>
      <c r="BA232">
        <v>217</v>
      </c>
      <c r="BB232">
        <v>0</v>
      </c>
      <c r="BC232">
        <v>0</v>
      </c>
      <c r="BD232">
        <v>0</v>
      </c>
      <c r="BE232">
        <v>0</v>
      </c>
      <c r="BF232">
        <v>0</v>
      </c>
      <c r="BG232">
        <v>0</v>
      </c>
      <c r="BH232">
        <v>0</v>
      </c>
      <c r="BI232">
        <v>0</v>
      </c>
      <c r="BJ232">
        <v>0</v>
      </c>
      <c r="BK232">
        <v>0</v>
      </c>
      <c r="BL232">
        <v>0</v>
      </c>
      <c r="BM232">
        <v>0</v>
      </c>
      <c r="BN232">
        <v>0</v>
      </c>
      <c r="BO232">
        <v>0</v>
      </c>
      <c r="BP232">
        <v>0</v>
      </c>
      <c r="BQ232">
        <v>0</v>
      </c>
      <c r="BR232">
        <v>0</v>
      </c>
      <c r="BS232">
        <v>0</v>
      </c>
      <c r="BT232">
        <v>0</v>
      </c>
      <c r="BU232">
        <v>0</v>
      </c>
      <c r="BV232">
        <v>0</v>
      </c>
      <c r="BW232">
        <v>0</v>
      </c>
      <c r="CX232">
        <f>Y232*Source!I163</f>
        <v>0</v>
      </c>
      <c r="CY232">
        <f>AB232</f>
        <v>821.38</v>
      </c>
      <c r="CZ232">
        <f>AF232</f>
        <v>65.709999999999994</v>
      </c>
      <c r="DA232">
        <f>AJ232</f>
        <v>12.5</v>
      </c>
      <c r="DB232">
        <v>0</v>
      </c>
    </row>
    <row r="233" spans="1:106" x14ac:dyDescent="0.2">
      <c r="A233">
        <f>ROW(Source!A163)</f>
        <v>163</v>
      </c>
      <c r="B233">
        <v>34645224</v>
      </c>
      <c r="C233">
        <v>34645537</v>
      </c>
      <c r="D233">
        <v>31444692</v>
      </c>
      <c r="E233">
        <v>1</v>
      </c>
      <c r="F233">
        <v>1</v>
      </c>
      <c r="G233">
        <v>1</v>
      </c>
      <c r="H233">
        <v>3</v>
      </c>
      <c r="I233" t="s">
        <v>56</v>
      </c>
      <c r="J233" t="s">
        <v>59</v>
      </c>
      <c r="K233" t="s">
        <v>276</v>
      </c>
      <c r="L233">
        <v>1301</v>
      </c>
      <c r="N233">
        <v>1003</v>
      </c>
      <c r="O233" t="s">
        <v>184</v>
      </c>
      <c r="P233" t="s">
        <v>184</v>
      </c>
      <c r="Q233">
        <v>1</v>
      </c>
      <c r="W233">
        <v>0</v>
      </c>
      <c r="X233">
        <v>-1441776925</v>
      </c>
      <c r="Y233">
        <v>25</v>
      </c>
      <c r="AA233">
        <v>55.28</v>
      </c>
      <c r="AB233">
        <v>0</v>
      </c>
      <c r="AC233">
        <v>0</v>
      </c>
      <c r="AD233">
        <v>0</v>
      </c>
      <c r="AE233">
        <v>7.37</v>
      </c>
      <c r="AF233">
        <v>0</v>
      </c>
      <c r="AG233">
        <v>0</v>
      </c>
      <c r="AH233">
        <v>0</v>
      </c>
      <c r="AI233">
        <v>7.5</v>
      </c>
      <c r="AJ233">
        <v>1</v>
      </c>
      <c r="AK233">
        <v>1</v>
      </c>
      <c r="AL233">
        <v>1</v>
      </c>
      <c r="AN233">
        <v>0</v>
      </c>
      <c r="AO233">
        <v>0</v>
      </c>
      <c r="AP233">
        <v>0</v>
      </c>
      <c r="AQ233">
        <v>0</v>
      </c>
      <c r="AR233">
        <v>0</v>
      </c>
      <c r="AS233" t="s">
        <v>6</v>
      </c>
      <c r="AT233">
        <v>25</v>
      </c>
      <c r="AU233" t="s">
        <v>6</v>
      </c>
      <c r="AV233">
        <v>0</v>
      </c>
      <c r="AW233">
        <v>2</v>
      </c>
      <c r="AX233">
        <v>34645554</v>
      </c>
      <c r="AY233">
        <v>2</v>
      </c>
      <c r="AZ233">
        <v>22528</v>
      </c>
      <c r="BA233">
        <v>218</v>
      </c>
      <c r="BB233">
        <v>3</v>
      </c>
      <c r="BC233">
        <v>0</v>
      </c>
      <c r="BD233">
        <v>0</v>
      </c>
      <c r="BE233">
        <v>0</v>
      </c>
      <c r="BF233">
        <v>0</v>
      </c>
      <c r="BG233">
        <v>0</v>
      </c>
      <c r="BH233">
        <v>0</v>
      </c>
      <c r="BI233">
        <v>0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0</v>
      </c>
      <c r="BQ233">
        <v>0</v>
      </c>
      <c r="BR233">
        <v>0</v>
      </c>
      <c r="BS233">
        <v>0</v>
      </c>
      <c r="BT233">
        <v>0</v>
      </c>
      <c r="BU233">
        <v>0</v>
      </c>
      <c r="BV233">
        <v>0</v>
      </c>
      <c r="BW233">
        <v>0</v>
      </c>
      <c r="CX233">
        <f>Y233*Source!I163</f>
        <v>0</v>
      </c>
      <c r="CY233">
        <f t="shared" ref="CY233:CY240" si="33">AA233</f>
        <v>55.28</v>
      </c>
      <c r="CZ233">
        <f t="shared" ref="CZ233:CZ240" si="34">AE233</f>
        <v>7.37</v>
      </c>
      <c r="DA233">
        <f t="shared" ref="DA233:DA240" si="35">AI233</f>
        <v>7.5</v>
      </c>
      <c r="DB233">
        <v>0</v>
      </c>
    </row>
    <row r="234" spans="1:106" x14ac:dyDescent="0.2">
      <c r="A234">
        <f>ROW(Source!A163)</f>
        <v>163</v>
      </c>
      <c r="B234">
        <v>34645224</v>
      </c>
      <c r="C234">
        <v>34645537</v>
      </c>
      <c r="D234">
        <v>31449050</v>
      </c>
      <c r="E234">
        <v>1</v>
      </c>
      <c r="F234">
        <v>1</v>
      </c>
      <c r="G234">
        <v>1</v>
      </c>
      <c r="H234">
        <v>3</v>
      </c>
      <c r="I234" t="s">
        <v>69</v>
      </c>
      <c r="J234" t="s">
        <v>71</v>
      </c>
      <c r="K234" t="s">
        <v>222</v>
      </c>
      <c r="L234">
        <v>1354</v>
      </c>
      <c r="N234">
        <v>1010</v>
      </c>
      <c r="O234" t="s">
        <v>79</v>
      </c>
      <c r="P234" t="s">
        <v>79</v>
      </c>
      <c r="Q234">
        <v>1</v>
      </c>
      <c r="W234">
        <v>0</v>
      </c>
      <c r="X234">
        <v>1907950714</v>
      </c>
      <c r="Y234">
        <v>6.6</v>
      </c>
      <c r="AA234">
        <v>99.22</v>
      </c>
      <c r="AB234">
        <v>0</v>
      </c>
      <c r="AC234">
        <v>0</v>
      </c>
      <c r="AD234">
        <v>0</v>
      </c>
      <c r="AE234">
        <v>13.23</v>
      </c>
      <c r="AF234">
        <v>0</v>
      </c>
      <c r="AG234">
        <v>0</v>
      </c>
      <c r="AH234">
        <v>0</v>
      </c>
      <c r="AI234">
        <v>7.5</v>
      </c>
      <c r="AJ234">
        <v>1</v>
      </c>
      <c r="AK234">
        <v>1</v>
      </c>
      <c r="AL234">
        <v>1</v>
      </c>
      <c r="AN234">
        <v>1</v>
      </c>
      <c r="AO234">
        <v>0</v>
      </c>
      <c r="AP234">
        <v>0</v>
      </c>
      <c r="AQ234">
        <v>0</v>
      </c>
      <c r="AR234">
        <v>0</v>
      </c>
      <c r="AS234" t="s">
        <v>6</v>
      </c>
      <c r="AT234">
        <v>6.6</v>
      </c>
      <c r="AU234" t="s">
        <v>6</v>
      </c>
      <c r="AV234">
        <v>0</v>
      </c>
      <c r="AW234">
        <v>2</v>
      </c>
      <c r="AX234">
        <v>34645555</v>
      </c>
      <c r="AY234">
        <v>2</v>
      </c>
      <c r="AZ234">
        <v>22528</v>
      </c>
      <c r="BA234">
        <v>219</v>
      </c>
      <c r="BB234">
        <v>0</v>
      </c>
      <c r="BC234">
        <v>0</v>
      </c>
      <c r="BD234">
        <v>0</v>
      </c>
      <c r="BE234">
        <v>0</v>
      </c>
      <c r="BF234">
        <v>0</v>
      </c>
      <c r="BG234">
        <v>0</v>
      </c>
      <c r="BH234">
        <v>0</v>
      </c>
      <c r="BI234">
        <v>0</v>
      </c>
      <c r="BJ234">
        <v>0</v>
      </c>
      <c r="BK234">
        <v>0</v>
      </c>
      <c r="BL234">
        <v>0</v>
      </c>
      <c r="BM234">
        <v>0</v>
      </c>
      <c r="BN234">
        <v>0</v>
      </c>
      <c r="BO234">
        <v>0</v>
      </c>
      <c r="BP234">
        <v>0</v>
      </c>
      <c r="BQ234">
        <v>0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0</v>
      </c>
      <c r="CX234">
        <f>Y234*Source!I163</f>
        <v>0</v>
      </c>
      <c r="CY234">
        <f t="shared" si="33"/>
        <v>99.22</v>
      </c>
      <c r="CZ234">
        <f t="shared" si="34"/>
        <v>13.23</v>
      </c>
      <c r="DA234">
        <f t="shared" si="35"/>
        <v>7.5</v>
      </c>
      <c r="DB234">
        <v>0</v>
      </c>
    </row>
    <row r="235" spans="1:106" x14ac:dyDescent="0.2">
      <c r="A235">
        <f>ROW(Source!A163)</f>
        <v>163</v>
      </c>
      <c r="B235">
        <v>34645224</v>
      </c>
      <c r="C235">
        <v>34645537</v>
      </c>
      <c r="D235">
        <v>31443366</v>
      </c>
      <c r="E235">
        <v>17</v>
      </c>
      <c r="F235">
        <v>1</v>
      </c>
      <c r="G235">
        <v>1</v>
      </c>
      <c r="H235">
        <v>3</v>
      </c>
      <c r="I235" t="s">
        <v>83</v>
      </c>
      <c r="J235" t="s">
        <v>6</v>
      </c>
      <c r="K235" t="s">
        <v>188</v>
      </c>
      <c r="L235">
        <v>1354</v>
      </c>
      <c r="N235">
        <v>1010</v>
      </c>
      <c r="O235" t="s">
        <v>79</v>
      </c>
      <c r="P235" t="s">
        <v>79</v>
      </c>
      <c r="Q235">
        <v>1</v>
      </c>
      <c r="W235">
        <v>0</v>
      </c>
      <c r="X235">
        <v>470751337</v>
      </c>
      <c r="Y235">
        <v>4</v>
      </c>
      <c r="AA235">
        <v>195.05</v>
      </c>
      <c r="AB235">
        <v>0</v>
      </c>
      <c r="AC235">
        <v>0</v>
      </c>
      <c r="AD235">
        <v>0</v>
      </c>
      <c r="AE235">
        <v>26.01</v>
      </c>
      <c r="AF235">
        <v>0</v>
      </c>
      <c r="AG235">
        <v>0</v>
      </c>
      <c r="AH235">
        <v>0</v>
      </c>
      <c r="AI235">
        <v>7.5</v>
      </c>
      <c r="AJ235">
        <v>1</v>
      </c>
      <c r="AK235">
        <v>1</v>
      </c>
      <c r="AL235">
        <v>1</v>
      </c>
      <c r="AN235">
        <v>1</v>
      </c>
      <c r="AO235">
        <v>0</v>
      </c>
      <c r="AP235">
        <v>0</v>
      </c>
      <c r="AQ235">
        <v>0</v>
      </c>
      <c r="AR235">
        <v>0</v>
      </c>
      <c r="AS235" t="s">
        <v>6</v>
      </c>
      <c r="AT235">
        <v>4</v>
      </c>
      <c r="AU235" t="s">
        <v>6</v>
      </c>
      <c r="AV235">
        <v>0</v>
      </c>
      <c r="AW235">
        <v>2</v>
      </c>
      <c r="AX235">
        <v>34645556</v>
      </c>
      <c r="AY235">
        <v>2</v>
      </c>
      <c r="AZ235">
        <v>22528</v>
      </c>
      <c r="BA235">
        <v>220</v>
      </c>
      <c r="BB235">
        <v>0</v>
      </c>
      <c r="BC235">
        <v>0</v>
      </c>
      <c r="BD235">
        <v>0</v>
      </c>
      <c r="BE235">
        <v>0</v>
      </c>
      <c r="BF235">
        <v>0</v>
      </c>
      <c r="BG235">
        <v>0</v>
      </c>
      <c r="BH235">
        <v>0</v>
      </c>
      <c r="BI235">
        <v>0</v>
      </c>
      <c r="BJ235">
        <v>0</v>
      </c>
      <c r="BK235">
        <v>0</v>
      </c>
      <c r="BL235">
        <v>0</v>
      </c>
      <c r="BM235">
        <v>0</v>
      </c>
      <c r="BN235">
        <v>0</v>
      </c>
      <c r="BO235">
        <v>0</v>
      </c>
      <c r="BP235">
        <v>0</v>
      </c>
      <c r="BQ235">
        <v>0</v>
      </c>
      <c r="BR235">
        <v>0</v>
      </c>
      <c r="BS235">
        <v>0</v>
      </c>
      <c r="BT235">
        <v>0</v>
      </c>
      <c r="BU235">
        <v>0</v>
      </c>
      <c r="BV235">
        <v>0</v>
      </c>
      <c r="BW235">
        <v>0</v>
      </c>
      <c r="CX235">
        <f>Y235*Source!I163</f>
        <v>0</v>
      </c>
      <c r="CY235">
        <f t="shared" si="33"/>
        <v>195.05</v>
      </c>
      <c r="CZ235">
        <f t="shared" si="34"/>
        <v>26.01</v>
      </c>
      <c r="DA235">
        <f t="shared" si="35"/>
        <v>7.5</v>
      </c>
      <c r="DB235">
        <v>0</v>
      </c>
    </row>
    <row r="236" spans="1:106" x14ac:dyDescent="0.2">
      <c r="A236">
        <f>ROW(Source!A163)</f>
        <v>163</v>
      </c>
      <c r="B236">
        <v>34645224</v>
      </c>
      <c r="C236">
        <v>34645537</v>
      </c>
      <c r="D236">
        <v>31440934</v>
      </c>
      <c r="E236">
        <v>17</v>
      </c>
      <c r="F236">
        <v>1</v>
      </c>
      <c r="G236">
        <v>1</v>
      </c>
      <c r="H236">
        <v>3</v>
      </c>
      <c r="I236" t="s">
        <v>88</v>
      </c>
      <c r="J236" t="s">
        <v>6</v>
      </c>
      <c r="K236" t="s">
        <v>226</v>
      </c>
      <c r="L236">
        <v>1354</v>
      </c>
      <c r="N236">
        <v>1010</v>
      </c>
      <c r="O236" t="s">
        <v>79</v>
      </c>
      <c r="P236" t="s">
        <v>79</v>
      </c>
      <c r="Q236">
        <v>1</v>
      </c>
      <c r="W236">
        <v>0</v>
      </c>
      <c r="X236">
        <v>877405892</v>
      </c>
      <c r="Y236">
        <v>4</v>
      </c>
      <c r="AA236">
        <v>154.25</v>
      </c>
      <c r="AB236">
        <v>0</v>
      </c>
      <c r="AC236">
        <v>0</v>
      </c>
      <c r="AD236">
        <v>0</v>
      </c>
      <c r="AE236">
        <v>20.57</v>
      </c>
      <c r="AF236">
        <v>0</v>
      </c>
      <c r="AG236">
        <v>0</v>
      </c>
      <c r="AH236">
        <v>0</v>
      </c>
      <c r="AI236">
        <v>7.5</v>
      </c>
      <c r="AJ236">
        <v>1</v>
      </c>
      <c r="AK236">
        <v>1</v>
      </c>
      <c r="AL236">
        <v>1</v>
      </c>
      <c r="AN236">
        <v>1</v>
      </c>
      <c r="AO236">
        <v>0</v>
      </c>
      <c r="AP236">
        <v>0</v>
      </c>
      <c r="AQ236">
        <v>0</v>
      </c>
      <c r="AR236">
        <v>0</v>
      </c>
      <c r="AS236" t="s">
        <v>6</v>
      </c>
      <c r="AT236">
        <v>4</v>
      </c>
      <c r="AU236" t="s">
        <v>6</v>
      </c>
      <c r="AV236">
        <v>0</v>
      </c>
      <c r="AW236">
        <v>2</v>
      </c>
      <c r="AX236">
        <v>34645557</v>
      </c>
      <c r="AY236">
        <v>2</v>
      </c>
      <c r="AZ236">
        <v>22528</v>
      </c>
      <c r="BA236">
        <v>221</v>
      </c>
      <c r="BB236">
        <v>0</v>
      </c>
      <c r="BC236">
        <v>0</v>
      </c>
      <c r="BD236">
        <v>0</v>
      </c>
      <c r="BE236">
        <v>0</v>
      </c>
      <c r="BF236">
        <v>0</v>
      </c>
      <c r="BG236">
        <v>0</v>
      </c>
      <c r="BH236">
        <v>0</v>
      </c>
      <c r="BI236">
        <v>0</v>
      </c>
      <c r="BJ236">
        <v>0</v>
      </c>
      <c r="BK236">
        <v>0</v>
      </c>
      <c r="BL236">
        <v>0</v>
      </c>
      <c r="BM236">
        <v>0</v>
      </c>
      <c r="BN236">
        <v>0</v>
      </c>
      <c r="BO236">
        <v>0</v>
      </c>
      <c r="BP236">
        <v>0</v>
      </c>
      <c r="BQ236">
        <v>0</v>
      </c>
      <c r="BR236">
        <v>0</v>
      </c>
      <c r="BS236">
        <v>0</v>
      </c>
      <c r="BT236">
        <v>0</v>
      </c>
      <c r="BU236">
        <v>0</v>
      </c>
      <c r="BV236">
        <v>0</v>
      </c>
      <c r="BW236">
        <v>0</v>
      </c>
      <c r="CX236">
        <f>Y236*Source!I163</f>
        <v>0</v>
      </c>
      <c r="CY236">
        <f t="shared" si="33"/>
        <v>154.25</v>
      </c>
      <c r="CZ236">
        <f t="shared" si="34"/>
        <v>20.57</v>
      </c>
      <c r="DA236">
        <f t="shared" si="35"/>
        <v>7.5</v>
      </c>
      <c r="DB236">
        <v>0</v>
      </c>
    </row>
    <row r="237" spans="1:106" x14ac:dyDescent="0.2">
      <c r="A237">
        <f>ROW(Source!A163)</f>
        <v>163</v>
      </c>
      <c r="B237">
        <v>34645224</v>
      </c>
      <c r="C237">
        <v>34645537</v>
      </c>
      <c r="D237">
        <v>31443123</v>
      </c>
      <c r="E237">
        <v>17</v>
      </c>
      <c r="F237">
        <v>1</v>
      </c>
      <c r="G237">
        <v>1</v>
      </c>
      <c r="H237">
        <v>3</v>
      </c>
      <c r="I237" t="s">
        <v>229</v>
      </c>
      <c r="J237" t="s">
        <v>6</v>
      </c>
      <c r="K237" t="s">
        <v>230</v>
      </c>
      <c r="L237">
        <v>1354</v>
      </c>
      <c r="N237">
        <v>1010</v>
      </c>
      <c r="O237" t="s">
        <v>79</v>
      </c>
      <c r="P237" t="s">
        <v>79</v>
      </c>
      <c r="Q237">
        <v>1</v>
      </c>
      <c r="W237">
        <v>0</v>
      </c>
      <c r="X237">
        <v>-877181162</v>
      </c>
      <c r="Y237">
        <v>0.3</v>
      </c>
      <c r="AA237">
        <v>195.5</v>
      </c>
      <c r="AB237">
        <v>0</v>
      </c>
      <c r="AC237">
        <v>0</v>
      </c>
      <c r="AD237">
        <v>0</v>
      </c>
      <c r="AE237">
        <v>26.07</v>
      </c>
      <c r="AF237">
        <v>0</v>
      </c>
      <c r="AG237">
        <v>0</v>
      </c>
      <c r="AH237">
        <v>0</v>
      </c>
      <c r="AI237">
        <v>7.5</v>
      </c>
      <c r="AJ237">
        <v>1</v>
      </c>
      <c r="AK237">
        <v>1</v>
      </c>
      <c r="AL237">
        <v>1</v>
      </c>
      <c r="AN237">
        <v>1</v>
      </c>
      <c r="AO237">
        <v>0</v>
      </c>
      <c r="AP237">
        <v>0</v>
      </c>
      <c r="AQ237">
        <v>0</v>
      </c>
      <c r="AR237">
        <v>0</v>
      </c>
      <c r="AS237" t="s">
        <v>6</v>
      </c>
      <c r="AT237">
        <v>0.3</v>
      </c>
      <c r="AU237" t="s">
        <v>6</v>
      </c>
      <c r="AV237">
        <v>0</v>
      </c>
      <c r="AW237">
        <v>2</v>
      </c>
      <c r="AX237">
        <v>34645558</v>
      </c>
      <c r="AY237">
        <v>2</v>
      </c>
      <c r="AZ237">
        <v>22528</v>
      </c>
      <c r="BA237">
        <v>222</v>
      </c>
      <c r="BB237">
        <v>0</v>
      </c>
      <c r="BC237">
        <v>0</v>
      </c>
      <c r="BD237">
        <v>0</v>
      </c>
      <c r="BE237">
        <v>0</v>
      </c>
      <c r="BF237">
        <v>0</v>
      </c>
      <c r="BG237">
        <v>0</v>
      </c>
      <c r="BH237">
        <v>0</v>
      </c>
      <c r="BI237">
        <v>0</v>
      </c>
      <c r="BJ237">
        <v>0</v>
      </c>
      <c r="BK237">
        <v>0</v>
      </c>
      <c r="BL237">
        <v>0</v>
      </c>
      <c r="BM237">
        <v>0</v>
      </c>
      <c r="BN237">
        <v>0</v>
      </c>
      <c r="BO237">
        <v>0</v>
      </c>
      <c r="BP237">
        <v>0</v>
      </c>
      <c r="BQ237">
        <v>0</v>
      </c>
      <c r="BR237">
        <v>0</v>
      </c>
      <c r="BS237">
        <v>0</v>
      </c>
      <c r="BT237">
        <v>0</v>
      </c>
      <c r="BU237">
        <v>0</v>
      </c>
      <c r="BV237">
        <v>0</v>
      </c>
      <c r="BW237">
        <v>0</v>
      </c>
      <c r="CX237">
        <f>Y237*Source!I163</f>
        <v>0</v>
      </c>
      <c r="CY237">
        <f t="shared" si="33"/>
        <v>195.5</v>
      </c>
      <c r="CZ237">
        <f t="shared" si="34"/>
        <v>26.07</v>
      </c>
      <c r="DA237">
        <f t="shared" si="35"/>
        <v>7.5</v>
      </c>
      <c r="DB237">
        <v>0</v>
      </c>
    </row>
    <row r="238" spans="1:106" x14ac:dyDescent="0.2">
      <c r="A238">
        <f>ROW(Source!A163)</f>
        <v>163</v>
      </c>
      <c r="B238">
        <v>34645224</v>
      </c>
      <c r="C238">
        <v>34645537</v>
      </c>
      <c r="D238">
        <v>31443118</v>
      </c>
      <c r="E238">
        <v>17</v>
      </c>
      <c r="F238">
        <v>1</v>
      </c>
      <c r="G238">
        <v>1</v>
      </c>
      <c r="H238">
        <v>3</v>
      </c>
      <c r="I238" t="s">
        <v>110</v>
      </c>
      <c r="J238" t="s">
        <v>6</v>
      </c>
      <c r="K238" t="s">
        <v>284</v>
      </c>
      <c r="L238">
        <v>1354</v>
      </c>
      <c r="N238">
        <v>1010</v>
      </c>
      <c r="O238" t="s">
        <v>79</v>
      </c>
      <c r="P238" t="s">
        <v>79</v>
      </c>
      <c r="Q238">
        <v>1</v>
      </c>
      <c r="W238">
        <v>0</v>
      </c>
      <c r="X238">
        <v>810700894</v>
      </c>
      <c r="Y238">
        <v>0.4</v>
      </c>
      <c r="AA238">
        <v>1703.38</v>
      </c>
      <c r="AB238">
        <v>0</v>
      </c>
      <c r="AC238">
        <v>0</v>
      </c>
      <c r="AD238">
        <v>0</v>
      </c>
      <c r="AE238">
        <v>227.12</v>
      </c>
      <c r="AF238">
        <v>0</v>
      </c>
      <c r="AG238">
        <v>0</v>
      </c>
      <c r="AH238">
        <v>0</v>
      </c>
      <c r="AI238">
        <v>7.5</v>
      </c>
      <c r="AJ238">
        <v>1</v>
      </c>
      <c r="AK238">
        <v>1</v>
      </c>
      <c r="AL238">
        <v>1</v>
      </c>
      <c r="AN238">
        <v>1</v>
      </c>
      <c r="AO238">
        <v>0</v>
      </c>
      <c r="AP238">
        <v>0</v>
      </c>
      <c r="AQ238">
        <v>0</v>
      </c>
      <c r="AR238">
        <v>0</v>
      </c>
      <c r="AS238" t="s">
        <v>6</v>
      </c>
      <c r="AT238">
        <v>0.4</v>
      </c>
      <c r="AU238" t="s">
        <v>6</v>
      </c>
      <c r="AV238">
        <v>0</v>
      </c>
      <c r="AW238">
        <v>2</v>
      </c>
      <c r="AX238">
        <v>34645559</v>
      </c>
      <c r="AY238">
        <v>2</v>
      </c>
      <c r="AZ238">
        <v>22528</v>
      </c>
      <c r="BA238">
        <v>223</v>
      </c>
      <c r="BB238">
        <v>0</v>
      </c>
      <c r="BC238">
        <v>0</v>
      </c>
      <c r="BD238">
        <v>0</v>
      </c>
      <c r="BE238">
        <v>0</v>
      </c>
      <c r="BF238">
        <v>0</v>
      </c>
      <c r="BG238">
        <v>0</v>
      </c>
      <c r="BH238">
        <v>0</v>
      </c>
      <c r="BI238">
        <v>0</v>
      </c>
      <c r="BJ238">
        <v>0</v>
      </c>
      <c r="BK238">
        <v>0</v>
      </c>
      <c r="BL238">
        <v>0</v>
      </c>
      <c r="BM238">
        <v>0</v>
      </c>
      <c r="BN238">
        <v>0</v>
      </c>
      <c r="BO238">
        <v>0</v>
      </c>
      <c r="BP238">
        <v>0</v>
      </c>
      <c r="BQ238">
        <v>0</v>
      </c>
      <c r="BR238">
        <v>0</v>
      </c>
      <c r="BS238">
        <v>0</v>
      </c>
      <c r="BT238">
        <v>0</v>
      </c>
      <c r="BU238">
        <v>0</v>
      </c>
      <c r="BV238">
        <v>0</v>
      </c>
      <c r="BW238">
        <v>0</v>
      </c>
      <c r="CX238">
        <f>Y238*Source!I163</f>
        <v>0</v>
      </c>
      <c r="CY238">
        <f t="shared" si="33"/>
        <v>1703.38</v>
      </c>
      <c r="CZ238">
        <f t="shared" si="34"/>
        <v>227.12</v>
      </c>
      <c r="DA238">
        <f t="shared" si="35"/>
        <v>7.5</v>
      </c>
      <c r="DB238">
        <v>0</v>
      </c>
    </row>
    <row r="239" spans="1:106" x14ac:dyDescent="0.2">
      <c r="A239">
        <f>ROW(Source!A163)</f>
        <v>163</v>
      </c>
      <c r="B239">
        <v>34645224</v>
      </c>
      <c r="C239">
        <v>34645537</v>
      </c>
      <c r="D239">
        <v>31443361</v>
      </c>
      <c r="E239">
        <v>17</v>
      </c>
      <c r="F239">
        <v>1</v>
      </c>
      <c r="G239">
        <v>1</v>
      </c>
      <c r="H239">
        <v>3</v>
      </c>
      <c r="I239" t="s">
        <v>235</v>
      </c>
      <c r="J239" t="s">
        <v>6</v>
      </c>
      <c r="K239" t="s">
        <v>287</v>
      </c>
      <c r="L239">
        <v>1346</v>
      </c>
      <c r="N239">
        <v>1009</v>
      </c>
      <c r="O239" t="s">
        <v>58</v>
      </c>
      <c r="P239" t="s">
        <v>58</v>
      </c>
      <c r="Q239">
        <v>1</v>
      </c>
      <c r="W239">
        <v>0</v>
      </c>
      <c r="X239">
        <v>86920782</v>
      </c>
      <c r="Y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7.5</v>
      </c>
      <c r="AJ239">
        <v>1</v>
      </c>
      <c r="AK239">
        <v>1</v>
      </c>
      <c r="AL239">
        <v>1</v>
      </c>
      <c r="AN239">
        <v>1</v>
      </c>
      <c r="AO239">
        <v>0</v>
      </c>
      <c r="AP239">
        <v>0</v>
      </c>
      <c r="AQ239">
        <v>0</v>
      </c>
      <c r="AR239">
        <v>0</v>
      </c>
      <c r="AS239" t="s">
        <v>6</v>
      </c>
      <c r="AT239">
        <v>0</v>
      </c>
      <c r="AU239" t="s">
        <v>6</v>
      </c>
      <c r="AV239">
        <v>0</v>
      </c>
      <c r="AW239">
        <v>2</v>
      </c>
      <c r="AX239">
        <v>34645560</v>
      </c>
      <c r="AY239">
        <v>1</v>
      </c>
      <c r="AZ239">
        <v>0</v>
      </c>
      <c r="BA239">
        <v>224</v>
      </c>
      <c r="BB239">
        <v>0</v>
      </c>
      <c r="BC239">
        <v>0</v>
      </c>
      <c r="BD239">
        <v>0</v>
      </c>
      <c r="BE239">
        <v>0</v>
      </c>
      <c r="BF239">
        <v>0</v>
      </c>
      <c r="BG239">
        <v>0</v>
      </c>
      <c r="BH239">
        <v>0</v>
      </c>
      <c r="BI239">
        <v>0</v>
      </c>
      <c r="BJ239">
        <v>0</v>
      </c>
      <c r="BK239">
        <v>0</v>
      </c>
      <c r="BL239">
        <v>0</v>
      </c>
      <c r="BM239">
        <v>0</v>
      </c>
      <c r="BN239">
        <v>0</v>
      </c>
      <c r="BO239">
        <v>0</v>
      </c>
      <c r="BP239">
        <v>0</v>
      </c>
      <c r="BQ239">
        <v>0</v>
      </c>
      <c r="BR239">
        <v>0</v>
      </c>
      <c r="BS239">
        <v>0</v>
      </c>
      <c r="BT239">
        <v>0</v>
      </c>
      <c r="BU239">
        <v>0</v>
      </c>
      <c r="BV239">
        <v>0</v>
      </c>
      <c r="BW239">
        <v>0</v>
      </c>
      <c r="CX239">
        <f>Y239*Source!I163</f>
        <v>0</v>
      </c>
      <c r="CY239">
        <f t="shared" si="33"/>
        <v>0</v>
      </c>
      <c r="CZ239">
        <f t="shared" si="34"/>
        <v>0</v>
      </c>
      <c r="DA239">
        <f t="shared" si="35"/>
        <v>7.5</v>
      </c>
      <c r="DB239">
        <v>0</v>
      </c>
    </row>
    <row r="240" spans="1:106" x14ac:dyDescent="0.2">
      <c r="A240">
        <f>ROW(Source!A163)</f>
        <v>163</v>
      </c>
      <c r="B240">
        <v>34645224</v>
      </c>
      <c r="C240">
        <v>34645537</v>
      </c>
      <c r="D240">
        <v>0</v>
      </c>
      <c r="E240">
        <v>0</v>
      </c>
      <c r="F240">
        <v>1</v>
      </c>
      <c r="G240">
        <v>1</v>
      </c>
      <c r="H240">
        <v>3</v>
      </c>
      <c r="I240" t="s">
        <v>153</v>
      </c>
      <c r="J240" t="s">
        <v>6</v>
      </c>
      <c r="K240" t="s">
        <v>217</v>
      </c>
      <c r="L240">
        <v>1354</v>
      </c>
      <c r="N240">
        <v>1010</v>
      </c>
      <c r="O240" t="s">
        <v>79</v>
      </c>
      <c r="P240" t="s">
        <v>79</v>
      </c>
      <c r="Q240">
        <v>1</v>
      </c>
      <c r="W240">
        <v>0</v>
      </c>
      <c r="X240">
        <v>-1541461398</v>
      </c>
      <c r="Y240">
        <v>6</v>
      </c>
      <c r="AA240">
        <v>112.43</v>
      </c>
      <c r="AB240">
        <v>0</v>
      </c>
      <c r="AC240">
        <v>0</v>
      </c>
      <c r="AD240">
        <v>0</v>
      </c>
      <c r="AE240">
        <v>14.99</v>
      </c>
      <c r="AF240">
        <v>0</v>
      </c>
      <c r="AG240">
        <v>0</v>
      </c>
      <c r="AH240">
        <v>0</v>
      </c>
      <c r="AI240">
        <v>7.5</v>
      </c>
      <c r="AJ240">
        <v>1</v>
      </c>
      <c r="AK240">
        <v>1</v>
      </c>
      <c r="AL240">
        <v>1</v>
      </c>
      <c r="AN240">
        <v>0</v>
      </c>
      <c r="AO240">
        <v>0</v>
      </c>
      <c r="AP240">
        <v>0</v>
      </c>
      <c r="AQ240">
        <v>0</v>
      </c>
      <c r="AR240">
        <v>0</v>
      </c>
      <c r="AS240" t="s">
        <v>6</v>
      </c>
      <c r="AT240">
        <v>6</v>
      </c>
      <c r="AU240" t="s">
        <v>6</v>
      </c>
      <c r="AV240">
        <v>0</v>
      </c>
      <c r="AW240">
        <v>1</v>
      </c>
      <c r="AX240">
        <v>-1</v>
      </c>
      <c r="AY240">
        <v>0</v>
      </c>
      <c r="AZ240">
        <v>0</v>
      </c>
      <c r="BA240" t="s">
        <v>6</v>
      </c>
      <c r="BB240">
        <v>0</v>
      </c>
      <c r="BC240">
        <v>0</v>
      </c>
      <c r="BD240">
        <v>0</v>
      </c>
      <c r="BE240">
        <v>0</v>
      </c>
      <c r="BF240">
        <v>0</v>
      </c>
      <c r="BG240">
        <v>0</v>
      </c>
      <c r="BH240">
        <v>0</v>
      </c>
      <c r="BI240">
        <v>0</v>
      </c>
      <c r="BJ240">
        <v>0</v>
      </c>
      <c r="BK240">
        <v>0</v>
      </c>
      <c r="BL240">
        <v>0</v>
      </c>
      <c r="BM240">
        <v>0</v>
      </c>
      <c r="BN240">
        <v>0</v>
      </c>
      <c r="BO240">
        <v>0</v>
      </c>
      <c r="BP240">
        <v>0</v>
      </c>
      <c r="BQ240">
        <v>0</v>
      </c>
      <c r="BR240">
        <v>0</v>
      </c>
      <c r="BS240">
        <v>0</v>
      </c>
      <c r="BT240">
        <v>0</v>
      </c>
      <c r="BU240">
        <v>0</v>
      </c>
      <c r="BV240">
        <v>0</v>
      </c>
      <c r="BW240">
        <v>0</v>
      </c>
      <c r="CX240">
        <f>Y240*Source!I163</f>
        <v>0</v>
      </c>
      <c r="CY240">
        <f t="shared" si="33"/>
        <v>112.43</v>
      </c>
      <c r="CZ240">
        <f t="shared" si="34"/>
        <v>14.99</v>
      </c>
      <c r="DA240">
        <f t="shared" si="35"/>
        <v>7.5</v>
      </c>
      <c r="DB240">
        <v>0</v>
      </c>
    </row>
    <row r="241" spans="1:106" x14ac:dyDescent="0.2">
      <c r="A241">
        <f>ROW(Source!A180)</f>
        <v>180</v>
      </c>
      <c r="B241">
        <v>34645223</v>
      </c>
      <c r="C241">
        <v>34645569</v>
      </c>
      <c r="D241">
        <v>31711354</v>
      </c>
      <c r="E241">
        <v>1</v>
      </c>
      <c r="F241">
        <v>1</v>
      </c>
      <c r="G241">
        <v>1</v>
      </c>
      <c r="H241">
        <v>1</v>
      </c>
      <c r="I241" t="s">
        <v>475</v>
      </c>
      <c r="J241" t="s">
        <v>6</v>
      </c>
      <c r="K241" t="s">
        <v>476</v>
      </c>
      <c r="L241">
        <v>1191</v>
      </c>
      <c r="N241">
        <v>1013</v>
      </c>
      <c r="O241" t="s">
        <v>435</v>
      </c>
      <c r="P241" t="s">
        <v>435</v>
      </c>
      <c r="Q241">
        <v>1</v>
      </c>
      <c r="W241">
        <v>0</v>
      </c>
      <c r="X241">
        <v>-608433632</v>
      </c>
      <c r="Y241">
        <v>0.81</v>
      </c>
      <c r="AA241">
        <v>0</v>
      </c>
      <c r="AB241">
        <v>0</v>
      </c>
      <c r="AC241">
        <v>0</v>
      </c>
      <c r="AD241">
        <v>8.4600000000000009</v>
      </c>
      <c r="AE241">
        <v>0</v>
      </c>
      <c r="AF241">
        <v>0</v>
      </c>
      <c r="AG241">
        <v>0</v>
      </c>
      <c r="AH241">
        <v>8.4600000000000009</v>
      </c>
      <c r="AI241">
        <v>1</v>
      </c>
      <c r="AJ241">
        <v>1</v>
      </c>
      <c r="AK241">
        <v>1</v>
      </c>
      <c r="AL241">
        <v>1</v>
      </c>
      <c r="AN241">
        <v>0</v>
      </c>
      <c r="AO241">
        <v>1</v>
      </c>
      <c r="AP241">
        <v>0</v>
      </c>
      <c r="AQ241">
        <v>0</v>
      </c>
      <c r="AR241">
        <v>0</v>
      </c>
      <c r="AS241" t="s">
        <v>6</v>
      </c>
      <c r="AT241">
        <v>0.81</v>
      </c>
      <c r="AU241" t="s">
        <v>6</v>
      </c>
      <c r="AV241">
        <v>1</v>
      </c>
      <c r="AW241">
        <v>2</v>
      </c>
      <c r="AX241">
        <v>34645577</v>
      </c>
      <c r="AY241">
        <v>1</v>
      </c>
      <c r="AZ241">
        <v>0</v>
      </c>
      <c r="BA241">
        <v>225</v>
      </c>
      <c r="BB241">
        <v>0</v>
      </c>
      <c r="BC241">
        <v>0</v>
      </c>
      <c r="BD241">
        <v>0</v>
      </c>
      <c r="BE241">
        <v>0</v>
      </c>
      <c r="BF241">
        <v>0</v>
      </c>
      <c r="BG241">
        <v>0</v>
      </c>
      <c r="BH241">
        <v>0</v>
      </c>
      <c r="BI241">
        <v>0</v>
      </c>
      <c r="BJ241">
        <v>0</v>
      </c>
      <c r="BK241">
        <v>0</v>
      </c>
      <c r="BL241">
        <v>0</v>
      </c>
      <c r="BM241">
        <v>0</v>
      </c>
      <c r="BN241">
        <v>0</v>
      </c>
      <c r="BO241">
        <v>0</v>
      </c>
      <c r="BP241">
        <v>0</v>
      </c>
      <c r="BQ241">
        <v>0</v>
      </c>
      <c r="BR241">
        <v>0</v>
      </c>
      <c r="BS241">
        <v>0</v>
      </c>
      <c r="BT241">
        <v>0</v>
      </c>
      <c r="BU241">
        <v>0</v>
      </c>
      <c r="BV241">
        <v>0</v>
      </c>
      <c r="BW241">
        <v>0</v>
      </c>
      <c r="CX241">
        <f>Y241*Source!I180</f>
        <v>11.34</v>
      </c>
      <c r="CY241">
        <f>AD241</f>
        <v>8.4600000000000009</v>
      </c>
      <c r="CZ241">
        <f>AH241</f>
        <v>8.4600000000000009</v>
      </c>
      <c r="DA241">
        <f>AL241</f>
        <v>1</v>
      </c>
      <c r="DB241">
        <v>0</v>
      </c>
    </row>
    <row r="242" spans="1:106" x14ac:dyDescent="0.2">
      <c r="A242">
        <f>ROW(Source!A180)</f>
        <v>180</v>
      </c>
      <c r="B242">
        <v>34645223</v>
      </c>
      <c r="C242">
        <v>34645569</v>
      </c>
      <c r="D242">
        <v>31709492</v>
      </c>
      <c r="E242">
        <v>1</v>
      </c>
      <c r="F242">
        <v>1</v>
      </c>
      <c r="G242">
        <v>1</v>
      </c>
      <c r="H242">
        <v>1</v>
      </c>
      <c r="I242" t="s">
        <v>436</v>
      </c>
      <c r="J242" t="s">
        <v>6</v>
      </c>
      <c r="K242" t="s">
        <v>437</v>
      </c>
      <c r="L242">
        <v>1191</v>
      </c>
      <c r="N242">
        <v>1013</v>
      </c>
      <c r="O242" t="s">
        <v>435</v>
      </c>
      <c r="P242" t="s">
        <v>435</v>
      </c>
      <c r="Q242">
        <v>1</v>
      </c>
      <c r="W242">
        <v>0</v>
      </c>
      <c r="X242">
        <v>-1417349443</v>
      </c>
      <c r="Y242">
        <v>0.61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I242">
        <v>1</v>
      </c>
      <c r="AJ242">
        <v>1</v>
      </c>
      <c r="AK242">
        <v>1</v>
      </c>
      <c r="AL242">
        <v>1</v>
      </c>
      <c r="AN242">
        <v>0</v>
      </c>
      <c r="AO242">
        <v>1</v>
      </c>
      <c r="AP242">
        <v>0</v>
      </c>
      <c r="AQ242">
        <v>0</v>
      </c>
      <c r="AR242">
        <v>0</v>
      </c>
      <c r="AS242" t="s">
        <v>6</v>
      </c>
      <c r="AT242">
        <v>0.61</v>
      </c>
      <c r="AU242" t="s">
        <v>6</v>
      </c>
      <c r="AV242">
        <v>2</v>
      </c>
      <c r="AW242">
        <v>2</v>
      </c>
      <c r="AX242">
        <v>34645578</v>
      </c>
      <c r="AY242">
        <v>1</v>
      </c>
      <c r="AZ242">
        <v>0</v>
      </c>
      <c r="BA242">
        <v>226</v>
      </c>
      <c r="BB242">
        <v>0</v>
      </c>
      <c r="BC242">
        <v>0</v>
      </c>
      <c r="BD242">
        <v>0</v>
      </c>
      <c r="BE242">
        <v>0</v>
      </c>
      <c r="BF242">
        <v>0</v>
      </c>
      <c r="BG242">
        <v>0</v>
      </c>
      <c r="BH242">
        <v>0</v>
      </c>
      <c r="BI242">
        <v>0</v>
      </c>
      <c r="BJ242">
        <v>0</v>
      </c>
      <c r="BK242">
        <v>0</v>
      </c>
      <c r="BL242">
        <v>0</v>
      </c>
      <c r="BM242">
        <v>0</v>
      </c>
      <c r="BN242">
        <v>0</v>
      </c>
      <c r="BO242">
        <v>0</v>
      </c>
      <c r="BP242">
        <v>0</v>
      </c>
      <c r="BQ242">
        <v>0</v>
      </c>
      <c r="BR242">
        <v>0</v>
      </c>
      <c r="BS242">
        <v>0</v>
      </c>
      <c r="BT242">
        <v>0</v>
      </c>
      <c r="BU242">
        <v>0</v>
      </c>
      <c r="BV242">
        <v>0</v>
      </c>
      <c r="BW242">
        <v>0</v>
      </c>
      <c r="CX242">
        <f>Y242*Source!I180</f>
        <v>8.5399999999999991</v>
      </c>
      <c r="CY242">
        <f>AD242</f>
        <v>0</v>
      </c>
      <c r="CZ242">
        <f>AH242</f>
        <v>0</v>
      </c>
      <c r="DA242">
        <f>AL242</f>
        <v>1</v>
      </c>
      <c r="DB242">
        <v>0</v>
      </c>
    </row>
    <row r="243" spans="1:106" x14ac:dyDescent="0.2">
      <c r="A243">
        <f>ROW(Source!A180)</f>
        <v>180</v>
      </c>
      <c r="B243">
        <v>34645223</v>
      </c>
      <c r="C243">
        <v>34645569</v>
      </c>
      <c r="D243">
        <v>31528369</v>
      </c>
      <c r="E243">
        <v>1</v>
      </c>
      <c r="F243">
        <v>1</v>
      </c>
      <c r="G243">
        <v>1</v>
      </c>
      <c r="H243">
        <v>2</v>
      </c>
      <c r="I243" t="s">
        <v>477</v>
      </c>
      <c r="J243" t="s">
        <v>478</v>
      </c>
      <c r="K243" t="s">
        <v>479</v>
      </c>
      <c r="L243">
        <v>1368</v>
      </c>
      <c r="N243">
        <v>1011</v>
      </c>
      <c r="O243" t="s">
        <v>441</v>
      </c>
      <c r="P243" t="s">
        <v>441</v>
      </c>
      <c r="Q243">
        <v>1</v>
      </c>
      <c r="W243">
        <v>0</v>
      </c>
      <c r="X243">
        <v>287531037</v>
      </c>
      <c r="Y243">
        <v>0.19</v>
      </c>
      <c r="AA243">
        <v>0</v>
      </c>
      <c r="AB243">
        <v>14</v>
      </c>
      <c r="AC243">
        <v>0</v>
      </c>
      <c r="AD243">
        <v>0</v>
      </c>
      <c r="AE243">
        <v>0</v>
      </c>
      <c r="AF243">
        <v>14</v>
      </c>
      <c r="AG243">
        <v>0</v>
      </c>
      <c r="AH243">
        <v>0</v>
      </c>
      <c r="AI243">
        <v>1</v>
      </c>
      <c r="AJ243">
        <v>1</v>
      </c>
      <c r="AK243">
        <v>1</v>
      </c>
      <c r="AL243">
        <v>1</v>
      </c>
      <c r="AN243">
        <v>0</v>
      </c>
      <c r="AO243">
        <v>1</v>
      </c>
      <c r="AP243">
        <v>0</v>
      </c>
      <c r="AQ243">
        <v>0</v>
      </c>
      <c r="AR243">
        <v>0</v>
      </c>
      <c r="AS243" t="s">
        <v>6</v>
      </c>
      <c r="AT243">
        <v>0.19</v>
      </c>
      <c r="AU243" t="s">
        <v>6</v>
      </c>
      <c r="AV243">
        <v>0</v>
      </c>
      <c r="AW243">
        <v>2</v>
      </c>
      <c r="AX243">
        <v>34645579</v>
      </c>
      <c r="AY243">
        <v>1</v>
      </c>
      <c r="AZ243">
        <v>0</v>
      </c>
      <c r="BA243">
        <v>227</v>
      </c>
      <c r="BB243">
        <v>0</v>
      </c>
      <c r="BC243">
        <v>0</v>
      </c>
      <c r="BD243">
        <v>0</v>
      </c>
      <c r="BE243">
        <v>0</v>
      </c>
      <c r="BF243">
        <v>0</v>
      </c>
      <c r="BG243">
        <v>0</v>
      </c>
      <c r="BH243">
        <v>0</v>
      </c>
      <c r="BI243">
        <v>0</v>
      </c>
      <c r="BJ243">
        <v>0</v>
      </c>
      <c r="BK243">
        <v>0</v>
      </c>
      <c r="BL243">
        <v>0</v>
      </c>
      <c r="BM243">
        <v>0</v>
      </c>
      <c r="BN243">
        <v>0</v>
      </c>
      <c r="BO243">
        <v>0</v>
      </c>
      <c r="BP243">
        <v>0</v>
      </c>
      <c r="BQ243">
        <v>0</v>
      </c>
      <c r="BR243">
        <v>0</v>
      </c>
      <c r="BS243">
        <v>0</v>
      </c>
      <c r="BT243">
        <v>0</v>
      </c>
      <c r="BU243">
        <v>0</v>
      </c>
      <c r="BV243">
        <v>0</v>
      </c>
      <c r="BW243">
        <v>0</v>
      </c>
      <c r="CX243">
        <f>Y243*Source!I180</f>
        <v>2.66</v>
      </c>
      <c r="CY243">
        <f>AB243</f>
        <v>14</v>
      </c>
      <c r="CZ243">
        <f>AF243</f>
        <v>14</v>
      </c>
      <c r="DA243">
        <f>AJ243</f>
        <v>1</v>
      </c>
      <c r="DB243">
        <v>0</v>
      </c>
    </row>
    <row r="244" spans="1:106" x14ac:dyDescent="0.2">
      <c r="A244">
        <f>ROW(Source!A180)</f>
        <v>180</v>
      </c>
      <c r="B244">
        <v>34645223</v>
      </c>
      <c r="C244">
        <v>34645569</v>
      </c>
      <c r="D244">
        <v>31528466</v>
      </c>
      <c r="E244">
        <v>1</v>
      </c>
      <c r="F244">
        <v>1</v>
      </c>
      <c r="G244">
        <v>1</v>
      </c>
      <c r="H244">
        <v>2</v>
      </c>
      <c r="I244" t="s">
        <v>480</v>
      </c>
      <c r="J244" t="s">
        <v>481</v>
      </c>
      <c r="K244" t="s">
        <v>482</v>
      </c>
      <c r="L244">
        <v>1368</v>
      </c>
      <c r="N244">
        <v>1011</v>
      </c>
      <c r="O244" t="s">
        <v>441</v>
      </c>
      <c r="P244" t="s">
        <v>441</v>
      </c>
      <c r="Q244">
        <v>1</v>
      </c>
      <c r="W244">
        <v>0</v>
      </c>
      <c r="X244">
        <v>-1589061407</v>
      </c>
      <c r="Y244">
        <v>0.61</v>
      </c>
      <c r="AA244">
        <v>0</v>
      </c>
      <c r="AB244">
        <v>90</v>
      </c>
      <c r="AC244">
        <v>10.06</v>
      </c>
      <c r="AD244">
        <v>0</v>
      </c>
      <c r="AE244">
        <v>0</v>
      </c>
      <c r="AF244">
        <v>90</v>
      </c>
      <c r="AG244">
        <v>10.06</v>
      </c>
      <c r="AH244">
        <v>0</v>
      </c>
      <c r="AI244">
        <v>1</v>
      </c>
      <c r="AJ244">
        <v>1</v>
      </c>
      <c r="AK244">
        <v>1</v>
      </c>
      <c r="AL244">
        <v>1</v>
      </c>
      <c r="AN244">
        <v>0</v>
      </c>
      <c r="AO244">
        <v>1</v>
      </c>
      <c r="AP244">
        <v>0</v>
      </c>
      <c r="AQ244">
        <v>0</v>
      </c>
      <c r="AR244">
        <v>0</v>
      </c>
      <c r="AS244" t="s">
        <v>6</v>
      </c>
      <c r="AT244">
        <v>0.61</v>
      </c>
      <c r="AU244" t="s">
        <v>6</v>
      </c>
      <c r="AV244">
        <v>0</v>
      </c>
      <c r="AW244">
        <v>2</v>
      </c>
      <c r="AX244">
        <v>34645580</v>
      </c>
      <c r="AY244">
        <v>1</v>
      </c>
      <c r="AZ244">
        <v>0</v>
      </c>
      <c r="BA244">
        <v>228</v>
      </c>
      <c r="BB244">
        <v>0</v>
      </c>
      <c r="BC244">
        <v>0</v>
      </c>
      <c r="BD244">
        <v>0</v>
      </c>
      <c r="BE244">
        <v>0</v>
      </c>
      <c r="BF244">
        <v>0</v>
      </c>
      <c r="BG244">
        <v>0</v>
      </c>
      <c r="BH244">
        <v>0</v>
      </c>
      <c r="BI244">
        <v>0</v>
      </c>
      <c r="BJ244">
        <v>0</v>
      </c>
      <c r="BK244">
        <v>0</v>
      </c>
      <c r="BL244">
        <v>0</v>
      </c>
      <c r="BM244">
        <v>0</v>
      </c>
      <c r="BN244">
        <v>0</v>
      </c>
      <c r="BO244">
        <v>0</v>
      </c>
      <c r="BP244">
        <v>0</v>
      </c>
      <c r="BQ244">
        <v>0</v>
      </c>
      <c r="BR244">
        <v>0</v>
      </c>
      <c r="BS244">
        <v>0</v>
      </c>
      <c r="BT244">
        <v>0</v>
      </c>
      <c r="BU244">
        <v>0</v>
      </c>
      <c r="BV244">
        <v>0</v>
      </c>
      <c r="BW244">
        <v>0</v>
      </c>
      <c r="CX244">
        <f>Y244*Source!I180</f>
        <v>8.5399999999999991</v>
      </c>
      <c r="CY244">
        <f>AB244</f>
        <v>90</v>
      </c>
      <c r="CZ244">
        <f>AF244</f>
        <v>90</v>
      </c>
      <c r="DA244">
        <f>AJ244</f>
        <v>1</v>
      </c>
      <c r="DB244">
        <v>0</v>
      </c>
    </row>
    <row r="245" spans="1:106" x14ac:dyDescent="0.2">
      <c r="A245">
        <f>ROW(Source!A180)</f>
        <v>180</v>
      </c>
      <c r="B245">
        <v>34645223</v>
      </c>
      <c r="C245">
        <v>34645569</v>
      </c>
      <c r="D245">
        <v>31529253</v>
      </c>
      <c r="E245">
        <v>1</v>
      </c>
      <c r="F245">
        <v>1</v>
      </c>
      <c r="G245">
        <v>1</v>
      </c>
      <c r="H245">
        <v>2</v>
      </c>
      <c r="I245" t="s">
        <v>483</v>
      </c>
      <c r="J245" t="s">
        <v>484</v>
      </c>
      <c r="K245" t="s">
        <v>485</v>
      </c>
      <c r="L245">
        <v>1368</v>
      </c>
      <c r="N245">
        <v>1011</v>
      </c>
      <c r="O245" t="s">
        <v>441</v>
      </c>
      <c r="P245" t="s">
        <v>441</v>
      </c>
      <c r="Q245">
        <v>1</v>
      </c>
      <c r="W245">
        <v>0</v>
      </c>
      <c r="X245">
        <v>1128934230</v>
      </c>
      <c r="Y245">
        <v>0.61</v>
      </c>
      <c r="AA245">
        <v>0</v>
      </c>
      <c r="AB245">
        <v>91.13</v>
      </c>
      <c r="AC245">
        <v>0</v>
      </c>
      <c r="AD245">
        <v>0</v>
      </c>
      <c r="AE245">
        <v>0</v>
      </c>
      <c r="AF245">
        <v>91.13</v>
      </c>
      <c r="AG245">
        <v>0</v>
      </c>
      <c r="AH245">
        <v>0</v>
      </c>
      <c r="AI245">
        <v>1</v>
      </c>
      <c r="AJ245">
        <v>1</v>
      </c>
      <c r="AK245">
        <v>1</v>
      </c>
      <c r="AL245">
        <v>1</v>
      </c>
      <c r="AN245">
        <v>0</v>
      </c>
      <c r="AO245">
        <v>1</v>
      </c>
      <c r="AP245">
        <v>0</v>
      </c>
      <c r="AQ245">
        <v>0</v>
      </c>
      <c r="AR245">
        <v>0</v>
      </c>
      <c r="AS245" t="s">
        <v>6</v>
      </c>
      <c r="AT245">
        <v>0.61</v>
      </c>
      <c r="AU245" t="s">
        <v>6</v>
      </c>
      <c r="AV245">
        <v>0</v>
      </c>
      <c r="AW245">
        <v>2</v>
      </c>
      <c r="AX245">
        <v>34645581</v>
      </c>
      <c r="AY245">
        <v>1</v>
      </c>
      <c r="AZ245">
        <v>0</v>
      </c>
      <c r="BA245">
        <v>229</v>
      </c>
      <c r="BB245">
        <v>0</v>
      </c>
      <c r="BC245">
        <v>0</v>
      </c>
      <c r="BD245">
        <v>0</v>
      </c>
      <c r="BE245">
        <v>0</v>
      </c>
      <c r="BF245">
        <v>0</v>
      </c>
      <c r="BG245">
        <v>0</v>
      </c>
      <c r="BH245">
        <v>0</v>
      </c>
      <c r="BI245">
        <v>0</v>
      </c>
      <c r="BJ245">
        <v>0</v>
      </c>
      <c r="BK245">
        <v>0</v>
      </c>
      <c r="BL245">
        <v>0</v>
      </c>
      <c r="BM245">
        <v>0</v>
      </c>
      <c r="BN245">
        <v>0</v>
      </c>
      <c r="BO245">
        <v>0</v>
      </c>
      <c r="BP245">
        <v>0</v>
      </c>
      <c r="BQ245">
        <v>0</v>
      </c>
      <c r="BR245">
        <v>0</v>
      </c>
      <c r="BS245">
        <v>0</v>
      </c>
      <c r="BT245">
        <v>0</v>
      </c>
      <c r="BU245">
        <v>0</v>
      </c>
      <c r="BV245">
        <v>0</v>
      </c>
      <c r="BW245">
        <v>0</v>
      </c>
      <c r="CX245">
        <f>Y245*Source!I180</f>
        <v>8.5399999999999991</v>
      </c>
      <c r="CY245">
        <f>AB245</f>
        <v>91.13</v>
      </c>
      <c r="CZ245">
        <f>AF245</f>
        <v>91.13</v>
      </c>
      <c r="DA245">
        <f>AJ245</f>
        <v>1</v>
      </c>
      <c r="DB245">
        <v>0</v>
      </c>
    </row>
    <row r="246" spans="1:106" x14ac:dyDescent="0.2">
      <c r="A246">
        <f>ROW(Source!A180)</f>
        <v>180</v>
      </c>
      <c r="B246">
        <v>34645223</v>
      </c>
      <c r="C246">
        <v>34645569</v>
      </c>
      <c r="D246">
        <v>31447859</v>
      </c>
      <c r="E246">
        <v>1</v>
      </c>
      <c r="F246">
        <v>1</v>
      </c>
      <c r="G246">
        <v>1</v>
      </c>
      <c r="H246">
        <v>3</v>
      </c>
      <c r="I246" t="s">
        <v>293</v>
      </c>
      <c r="J246" t="s">
        <v>295</v>
      </c>
      <c r="K246" t="s">
        <v>294</v>
      </c>
      <c r="L246">
        <v>1354</v>
      </c>
      <c r="N246">
        <v>1010</v>
      </c>
      <c r="O246" t="s">
        <v>79</v>
      </c>
      <c r="P246" t="s">
        <v>79</v>
      </c>
      <c r="Q246">
        <v>1</v>
      </c>
      <c r="W246">
        <v>0</v>
      </c>
      <c r="X246">
        <v>-957910865</v>
      </c>
      <c r="Y246">
        <v>1</v>
      </c>
      <c r="AA246">
        <v>52.84</v>
      </c>
      <c r="AB246">
        <v>0</v>
      </c>
      <c r="AC246">
        <v>0</v>
      </c>
      <c r="AD246">
        <v>0</v>
      </c>
      <c r="AE246">
        <v>52.84</v>
      </c>
      <c r="AF246">
        <v>0</v>
      </c>
      <c r="AG246">
        <v>0</v>
      </c>
      <c r="AH246">
        <v>0</v>
      </c>
      <c r="AI246">
        <v>1</v>
      </c>
      <c r="AJ246">
        <v>1</v>
      </c>
      <c r="AK246">
        <v>1</v>
      </c>
      <c r="AL246">
        <v>1</v>
      </c>
      <c r="AN246">
        <v>0</v>
      </c>
      <c r="AO246">
        <v>0</v>
      </c>
      <c r="AP246">
        <v>0</v>
      </c>
      <c r="AQ246">
        <v>0</v>
      </c>
      <c r="AR246">
        <v>0</v>
      </c>
      <c r="AS246" t="s">
        <v>6</v>
      </c>
      <c r="AT246">
        <v>1</v>
      </c>
      <c r="AU246" t="s">
        <v>6</v>
      </c>
      <c r="AV246">
        <v>0</v>
      </c>
      <c r="AW246">
        <v>2</v>
      </c>
      <c r="AX246">
        <v>34645582</v>
      </c>
      <c r="AY246">
        <v>2</v>
      </c>
      <c r="AZ246">
        <v>22528</v>
      </c>
      <c r="BA246">
        <v>230</v>
      </c>
      <c r="BB246">
        <v>3</v>
      </c>
      <c r="BC246">
        <v>0</v>
      </c>
      <c r="BD246">
        <v>0</v>
      </c>
      <c r="BE246">
        <v>0</v>
      </c>
      <c r="BF246">
        <v>0</v>
      </c>
      <c r="BG246">
        <v>0</v>
      </c>
      <c r="BH246">
        <v>0</v>
      </c>
      <c r="BI246">
        <v>0</v>
      </c>
      <c r="BJ246">
        <v>0</v>
      </c>
      <c r="BK246">
        <v>0</v>
      </c>
      <c r="BL246">
        <v>0</v>
      </c>
      <c r="BM246">
        <v>0</v>
      </c>
      <c r="BN246">
        <v>0</v>
      </c>
      <c r="BO246">
        <v>0</v>
      </c>
      <c r="BP246">
        <v>0</v>
      </c>
      <c r="BQ246">
        <v>0</v>
      </c>
      <c r="BR246">
        <v>0</v>
      </c>
      <c r="BS246">
        <v>0</v>
      </c>
      <c r="BT246">
        <v>0</v>
      </c>
      <c r="BU246">
        <v>0</v>
      </c>
      <c r="BV246">
        <v>0</v>
      </c>
      <c r="BW246">
        <v>0</v>
      </c>
      <c r="CX246">
        <f>Y246*Source!I180</f>
        <v>14</v>
      </c>
      <c r="CY246">
        <f>AA246</f>
        <v>52.84</v>
      </c>
      <c r="CZ246">
        <f>AE246</f>
        <v>52.84</v>
      </c>
      <c r="DA246">
        <f>AI246</f>
        <v>1</v>
      </c>
      <c r="DB246">
        <v>0</v>
      </c>
    </row>
    <row r="247" spans="1:106" x14ac:dyDescent="0.2">
      <c r="A247">
        <f>ROW(Source!A180)</f>
        <v>180</v>
      </c>
      <c r="B247">
        <v>34645223</v>
      </c>
      <c r="C247">
        <v>34645569</v>
      </c>
      <c r="D247">
        <v>31471191</v>
      </c>
      <c r="E247">
        <v>1</v>
      </c>
      <c r="F247">
        <v>1</v>
      </c>
      <c r="G247">
        <v>1</v>
      </c>
      <c r="H247">
        <v>3</v>
      </c>
      <c r="I247" t="s">
        <v>298</v>
      </c>
      <c r="J247" t="s">
        <v>300</v>
      </c>
      <c r="K247" t="s">
        <v>299</v>
      </c>
      <c r="L247">
        <v>1346</v>
      </c>
      <c r="N247">
        <v>1009</v>
      </c>
      <c r="O247" t="s">
        <v>58</v>
      </c>
      <c r="P247" t="s">
        <v>58</v>
      </c>
      <c r="Q247">
        <v>1</v>
      </c>
      <c r="W247">
        <v>0</v>
      </c>
      <c r="X247">
        <v>-819471024</v>
      </c>
      <c r="Y247">
        <v>2.5</v>
      </c>
      <c r="AA247">
        <v>5.86</v>
      </c>
      <c r="AB247">
        <v>0</v>
      </c>
      <c r="AC247">
        <v>0</v>
      </c>
      <c r="AD247">
        <v>0</v>
      </c>
      <c r="AE247">
        <v>5.86</v>
      </c>
      <c r="AF247">
        <v>0</v>
      </c>
      <c r="AG247">
        <v>0</v>
      </c>
      <c r="AH247">
        <v>0</v>
      </c>
      <c r="AI247">
        <v>1</v>
      </c>
      <c r="AJ247">
        <v>1</v>
      </c>
      <c r="AK247">
        <v>1</v>
      </c>
      <c r="AL247">
        <v>1</v>
      </c>
      <c r="AN247">
        <v>0</v>
      </c>
      <c r="AO247">
        <v>0</v>
      </c>
      <c r="AP247">
        <v>0</v>
      </c>
      <c r="AQ247">
        <v>0</v>
      </c>
      <c r="AR247">
        <v>0</v>
      </c>
      <c r="AS247" t="s">
        <v>6</v>
      </c>
      <c r="AT247">
        <v>2.5</v>
      </c>
      <c r="AU247" t="s">
        <v>6</v>
      </c>
      <c r="AV247">
        <v>0</v>
      </c>
      <c r="AW247">
        <v>2</v>
      </c>
      <c r="AX247">
        <v>34645583</v>
      </c>
      <c r="AY247">
        <v>2</v>
      </c>
      <c r="AZ247">
        <v>22528</v>
      </c>
      <c r="BA247">
        <v>231</v>
      </c>
      <c r="BB247">
        <v>3</v>
      </c>
      <c r="BC247">
        <v>0</v>
      </c>
      <c r="BD247">
        <v>0</v>
      </c>
      <c r="BE247">
        <v>0</v>
      </c>
      <c r="BF247">
        <v>0</v>
      </c>
      <c r="BG247">
        <v>0</v>
      </c>
      <c r="BH247">
        <v>0</v>
      </c>
      <c r="BI247">
        <v>0</v>
      </c>
      <c r="BJ247">
        <v>0</v>
      </c>
      <c r="BK247">
        <v>0</v>
      </c>
      <c r="BL247">
        <v>0</v>
      </c>
      <c r="BM247">
        <v>0</v>
      </c>
      <c r="BN247">
        <v>0</v>
      </c>
      <c r="BO247">
        <v>0</v>
      </c>
      <c r="BP247">
        <v>0</v>
      </c>
      <c r="BQ247">
        <v>0</v>
      </c>
      <c r="BR247">
        <v>0</v>
      </c>
      <c r="BS247">
        <v>0</v>
      </c>
      <c r="BT247">
        <v>0</v>
      </c>
      <c r="BU247">
        <v>0</v>
      </c>
      <c r="BV247">
        <v>0</v>
      </c>
      <c r="BW247">
        <v>0</v>
      </c>
      <c r="CX247">
        <f>Y247*Source!I180</f>
        <v>35</v>
      </c>
      <c r="CY247">
        <f>AA247</f>
        <v>5.86</v>
      </c>
      <c r="CZ247">
        <f>AE247</f>
        <v>5.86</v>
      </c>
      <c r="DA247">
        <f>AI247</f>
        <v>1</v>
      </c>
      <c r="DB247">
        <v>0</v>
      </c>
    </row>
    <row r="248" spans="1:106" x14ac:dyDescent="0.2">
      <c r="A248">
        <f>ROW(Source!A181)</f>
        <v>181</v>
      </c>
      <c r="B248">
        <v>34645224</v>
      </c>
      <c r="C248">
        <v>34645569</v>
      </c>
      <c r="D248">
        <v>31711354</v>
      </c>
      <c r="E248">
        <v>1</v>
      </c>
      <c r="F248">
        <v>1</v>
      </c>
      <c r="G248">
        <v>1</v>
      </c>
      <c r="H248">
        <v>1</v>
      </c>
      <c r="I248" t="s">
        <v>475</v>
      </c>
      <c r="J248" t="s">
        <v>6</v>
      </c>
      <c r="K248" t="s">
        <v>476</v>
      </c>
      <c r="L248">
        <v>1191</v>
      </c>
      <c r="N248">
        <v>1013</v>
      </c>
      <c r="O248" t="s">
        <v>435</v>
      </c>
      <c r="P248" t="s">
        <v>435</v>
      </c>
      <c r="Q248">
        <v>1</v>
      </c>
      <c r="W248">
        <v>0</v>
      </c>
      <c r="X248">
        <v>-608433632</v>
      </c>
      <c r="Y248">
        <v>0.81</v>
      </c>
      <c r="AA248">
        <v>0</v>
      </c>
      <c r="AB248">
        <v>0</v>
      </c>
      <c r="AC248">
        <v>0</v>
      </c>
      <c r="AD248">
        <v>154.82</v>
      </c>
      <c r="AE248">
        <v>0</v>
      </c>
      <c r="AF248">
        <v>0</v>
      </c>
      <c r="AG248">
        <v>0</v>
      </c>
      <c r="AH248">
        <v>8.4600000000000009</v>
      </c>
      <c r="AI248">
        <v>1</v>
      </c>
      <c r="AJ248">
        <v>1</v>
      </c>
      <c r="AK248">
        <v>1</v>
      </c>
      <c r="AL248">
        <v>18.3</v>
      </c>
      <c r="AN248">
        <v>0</v>
      </c>
      <c r="AO248">
        <v>1</v>
      </c>
      <c r="AP248">
        <v>0</v>
      </c>
      <c r="AQ248">
        <v>0</v>
      </c>
      <c r="AR248">
        <v>0</v>
      </c>
      <c r="AS248" t="s">
        <v>6</v>
      </c>
      <c r="AT248">
        <v>0.81</v>
      </c>
      <c r="AU248" t="s">
        <v>6</v>
      </c>
      <c r="AV248">
        <v>1</v>
      </c>
      <c r="AW248">
        <v>2</v>
      </c>
      <c r="AX248">
        <v>34645577</v>
      </c>
      <c r="AY248">
        <v>1</v>
      </c>
      <c r="AZ248">
        <v>0</v>
      </c>
      <c r="BA248">
        <v>232</v>
      </c>
      <c r="BB248">
        <v>0</v>
      </c>
      <c r="BC248">
        <v>0</v>
      </c>
      <c r="BD248">
        <v>0</v>
      </c>
      <c r="BE248">
        <v>0</v>
      </c>
      <c r="BF248">
        <v>0</v>
      </c>
      <c r="BG248">
        <v>0</v>
      </c>
      <c r="BH248">
        <v>0</v>
      </c>
      <c r="BI248">
        <v>0</v>
      </c>
      <c r="BJ248">
        <v>0</v>
      </c>
      <c r="BK248">
        <v>0</v>
      </c>
      <c r="BL248">
        <v>0</v>
      </c>
      <c r="BM248">
        <v>0</v>
      </c>
      <c r="BN248">
        <v>0</v>
      </c>
      <c r="BO248">
        <v>0</v>
      </c>
      <c r="BP248">
        <v>0</v>
      </c>
      <c r="BQ248">
        <v>0</v>
      </c>
      <c r="BR248">
        <v>0</v>
      </c>
      <c r="BS248">
        <v>0</v>
      </c>
      <c r="BT248">
        <v>0</v>
      </c>
      <c r="BU248">
        <v>0</v>
      </c>
      <c r="BV248">
        <v>0</v>
      </c>
      <c r="BW248">
        <v>0</v>
      </c>
      <c r="CX248">
        <f>Y248*Source!I181</f>
        <v>11.34</v>
      </c>
      <c r="CY248">
        <f>AD248</f>
        <v>154.82</v>
      </c>
      <c r="CZ248">
        <f>AH248</f>
        <v>8.4600000000000009</v>
      </c>
      <c r="DA248">
        <f>AL248</f>
        <v>18.3</v>
      </c>
      <c r="DB248">
        <v>0</v>
      </c>
    </row>
    <row r="249" spans="1:106" x14ac:dyDescent="0.2">
      <c r="A249">
        <f>ROW(Source!A181)</f>
        <v>181</v>
      </c>
      <c r="B249">
        <v>34645224</v>
      </c>
      <c r="C249">
        <v>34645569</v>
      </c>
      <c r="D249">
        <v>31709492</v>
      </c>
      <c r="E249">
        <v>1</v>
      </c>
      <c r="F249">
        <v>1</v>
      </c>
      <c r="G249">
        <v>1</v>
      </c>
      <c r="H249">
        <v>1</v>
      </c>
      <c r="I249" t="s">
        <v>436</v>
      </c>
      <c r="J249" t="s">
        <v>6</v>
      </c>
      <c r="K249" t="s">
        <v>437</v>
      </c>
      <c r="L249">
        <v>1191</v>
      </c>
      <c r="N249">
        <v>1013</v>
      </c>
      <c r="O249" t="s">
        <v>435</v>
      </c>
      <c r="P249" t="s">
        <v>435</v>
      </c>
      <c r="Q249">
        <v>1</v>
      </c>
      <c r="W249">
        <v>0</v>
      </c>
      <c r="X249">
        <v>-1417349443</v>
      </c>
      <c r="Y249">
        <v>0.61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0</v>
      </c>
      <c r="AI249">
        <v>1</v>
      </c>
      <c r="AJ249">
        <v>1</v>
      </c>
      <c r="AK249">
        <v>18.3</v>
      </c>
      <c r="AL249">
        <v>1</v>
      </c>
      <c r="AN249">
        <v>0</v>
      </c>
      <c r="AO249">
        <v>1</v>
      </c>
      <c r="AP249">
        <v>0</v>
      </c>
      <c r="AQ249">
        <v>0</v>
      </c>
      <c r="AR249">
        <v>0</v>
      </c>
      <c r="AS249" t="s">
        <v>6</v>
      </c>
      <c r="AT249">
        <v>0.61</v>
      </c>
      <c r="AU249" t="s">
        <v>6</v>
      </c>
      <c r="AV249">
        <v>2</v>
      </c>
      <c r="AW249">
        <v>2</v>
      </c>
      <c r="AX249">
        <v>34645578</v>
      </c>
      <c r="AY249">
        <v>1</v>
      </c>
      <c r="AZ249">
        <v>0</v>
      </c>
      <c r="BA249">
        <v>233</v>
      </c>
      <c r="BB249">
        <v>0</v>
      </c>
      <c r="BC249">
        <v>0</v>
      </c>
      <c r="BD249">
        <v>0</v>
      </c>
      <c r="BE249">
        <v>0</v>
      </c>
      <c r="BF249">
        <v>0</v>
      </c>
      <c r="BG249">
        <v>0</v>
      </c>
      <c r="BH249">
        <v>0</v>
      </c>
      <c r="BI249">
        <v>0</v>
      </c>
      <c r="BJ249">
        <v>0</v>
      </c>
      <c r="BK249">
        <v>0</v>
      </c>
      <c r="BL249">
        <v>0</v>
      </c>
      <c r="BM249">
        <v>0</v>
      </c>
      <c r="BN249">
        <v>0</v>
      </c>
      <c r="BO249">
        <v>0</v>
      </c>
      <c r="BP249">
        <v>0</v>
      </c>
      <c r="BQ249">
        <v>0</v>
      </c>
      <c r="BR249">
        <v>0</v>
      </c>
      <c r="BS249">
        <v>0</v>
      </c>
      <c r="BT249">
        <v>0</v>
      </c>
      <c r="BU249">
        <v>0</v>
      </c>
      <c r="BV249">
        <v>0</v>
      </c>
      <c r="BW249">
        <v>0</v>
      </c>
      <c r="CX249">
        <f>Y249*Source!I181</f>
        <v>8.5399999999999991</v>
      </c>
      <c r="CY249">
        <f>AD249</f>
        <v>0</v>
      </c>
      <c r="CZ249">
        <f>AH249</f>
        <v>0</v>
      </c>
      <c r="DA249">
        <f>AL249</f>
        <v>1</v>
      </c>
      <c r="DB249">
        <v>0</v>
      </c>
    </row>
    <row r="250" spans="1:106" x14ac:dyDescent="0.2">
      <c r="A250">
        <f>ROW(Source!A181)</f>
        <v>181</v>
      </c>
      <c r="B250">
        <v>34645224</v>
      </c>
      <c r="C250">
        <v>34645569</v>
      </c>
      <c r="D250">
        <v>31528369</v>
      </c>
      <c r="E250">
        <v>1</v>
      </c>
      <c r="F250">
        <v>1</v>
      </c>
      <c r="G250">
        <v>1</v>
      </c>
      <c r="H250">
        <v>2</v>
      </c>
      <c r="I250" t="s">
        <v>477</v>
      </c>
      <c r="J250" t="s">
        <v>478</v>
      </c>
      <c r="K250" t="s">
        <v>479</v>
      </c>
      <c r="L250">
        <v>1368</v>
      </c>
      <c r="N250">
        <v>1011</v>
      </c>
      <c r="O250" t="s">
        <v>441</v>
      </c>
      <c r="P250" t="s">
        <v>441</v>
      </c>
      <c r="Q250">
        <v>1</v>
      </c>
      <c r="W250">
        <v>0</v>
      </c>
      <c r="X250">
        <v>287531037</v>
      </c>
      <c r="Y250">
        <v>0.19</v>
      </c>
      <c r="AA250">
        <v>0</v>
      </c>
      <c r="AB250">
        <v>175</v>
      </c>
      <c r="AC250">
        <v>0</v>
      </c>
      <c r="AD250">
        <v>0</v>
      </c>
      <c r="AE250">
        <v>0</v>
      </c>
      <c r="AF250">
        <v>14</v>
      </c>
      <c r="AG250">
        <v>0</v>
      </c>
      <c r="AH250">
        <v>0</v>
      </c>
      <c r="AI250">
        <v>1</v>
      </c>
      <c r="AJ250">
        <v>12.5</v>
      </c>
      <c r="AK250">
        <v>18.3</v>
      </c>
      <c r="AL250">
        <v>1</v>
      </c>
      <c r="AN250">
        <v>0</v>
      </c>
      <c r="AO250">
        <v>1</v>
      </c>
      <c r="AP250">
        <v>0</v>
      </c>
      <c r="AQ250">
        <v>0</v>
      </c>
      <c r="AR250">
        <v>0</v>
      </c>
      <c r="AS250" t="s">
        <v>6</v>
      </c>
      <c r="AT250">
        <v>0.19</v>
      </c>
      <c r="AU250" t="s">
        <v>6</v>
      </c>
      <c r="AV250">
        <v>0</v>
      </c>
      <c r="AW250">
        <v>2</v>
      </c>
      <c r="AX250">
        <v>34645579</v>
      </c>
      <c r="AY250">
        <v>1</v>
      </c>
      <c r="AZ250">
        <v>0</v>
      </c>
      <c r="BA250">
        <v>234</v>
      </c>
      <c r="BB250">
        <v>0</v>
      </c>
      <c r="BC250">
        <v>0</v>
      </c>
      <c r="BD250">
        <v>0</v>
      </c>
      <c r="BE250">
        <v>0</v>
      </c>
      <c r="BF250">
        <v>0</v>
      </c>
      <c r="BG250">
        <v>0</v>
      </c>
      <c r="BH250">
        <v>0</v>
      </c>
      <c r="BI250">
        <v>0</v>
      </c>
      <c r="BJ250">
        <v>0</v>
      </c>
      <c r="BK250">
        <v>0</v>
      </c>
      <c r="BL250">
        <v>0</v>
      </c>
      <c r="BM250">
        <v>0</v>
      </c>
      <c r="BN250">
        <v>0</v>
      </c>
      <c r="BO250">
        <v>0</v>
      </c>
      <c r="BP250">
        <v>0</v>
      </c>
      <c r="BQ250">
        <v>0</v>
      </c>
      <c r="BR250">
        <v>0</v>
      </c>
      <c r="BS250">
        <v>0</v>
      </c>
      <c r="BT250">
        <v>0</v>
      </c>
      <c r="BU250">
        <v>0</v>
      </c>
      <c r="BV250">
        <v>0</v>
      </c>
      <c r="BW250">
        <v>0</v>
      </c>
      <c r="CX250">
        <f>Y250*Source!I181</f>
        <v>2.66</v>
      </c>
      <c r="CY250">
        <f>AB250</f>
        <v>175</v>
      </c>
      <c r="CZ250">
        <f>AF250</f>
        <v>14</v>
      </c>
      <c r="DA250">
        <f>AJ250</f>
        <v>12.5</v>
      </c>
      <c r="DB250">
        <v>0</v>
      </c>
    </row>
    <row r="251" spans="1:106" x14ac:dyDescent="0.2">
      <c r="A251">
        <f>ROW(Source!A181)</f>
        <v>181</v>
      </c>
      <c r="B251">
        <v>34645224</v>
      </c>
      <c r="C251">
        <v>34645569</v>
      </c>
      <c r="D251">
        <v>31528466</v>
      </c>
      <c r="E251">
        <v>1</v>
      </c>
      <c r="F251">
        <v>1</v>
      </c>
      <c r="G251">
        <v>1</v>
      </c>
      <c r="H251">
        <v>2</v>
      </c>
      <c r="I251" t="s">
        <v>480</v>
      </c>
      <c r="J251" t="s">
        <v>481</v>
      </c>
      <c r="K251" t="s">
        <v>482</v>
      </c>
      <c r="L251">
        <v>1368</v>
      </c>
      <c r="N251">
        <v>1011</v>
      </c>
      <c r="O251" t="s">
        <v>441</v>
      </c>
      <c r="P251" t="s">
        <v>441</v>
      </c>
      <c r="Q251">
        <v>1</v>
      </c>
      <c r="W251">
        <v>0</v>
      </c>
      <c r="X251">
        <v>-1589061407</v>
      </c>
      <c r="Y251">
        <v>0.61</v>
      </c>
      <c r="AA251">
        <v>0</v>
      </c>
      <c r="AB251">
        <v>1125</v>
      </c>
      <c r="AC251">
        <v>184.1</v>
      </c>
      <c r="AD251">
        <v>0</v>
      </c>
      <c r="AE251">
        <v>0</v>
      </c>
      <c r="AF251">
        <v>90</v>
      </c>
      <c r="AG251">
        <v>10.06</v>
      </c>
      <c r="AH251">
        <v>0</v>
      </c>
      <c r="AI251">
        <v>1</v>
      </c>
      <c r="AJ251">
        <v>12.5</v>
      </c>
      <c r="AK251">
        <v>18.3</v>
      </c>
      <c r="AL251">
        <v>1</v>
      </c>
      <c r="AN251">
        <v>0</v>
      </c>
      <c r="AO251">
        <v>1</v>
      </c>
      <c r="AP251">
        <v>0</v>
      </c>
      <c r="AQ251">
        <v>0</v>
      </c>
      <c r="AR251">
        <v>0</v>
      </c>
      <c r="AS251" t="s">
        <v>6</v>
      </c>
      <c r="AT251">
        <v>0.61</v>
      </c>
      <c r="AU251" t="s">
        <v>6</v>
      </c>
      <c r="AV251">
        <v>0</v>
      </c>
      <c r="AW251">
        <v>2</v>
      </c>
      <c r="AX251">
        <v>34645580</v>
      </c>
      <c r="AY251">
        <v>1</v>
      </c>
      <c r="AZ251">
        <v>0</v>
      </c>
      <c r="BA251">
        <v>235</v>
      </c>
      <c r="BB251">
        <v>0</v>
      </c>
      <c r="BC251">
        <v>0</v>
      </c>
      <c r="BD251">
        <v>0</v>
      </c>
      <c r="BE251">
        <v>0</v>
      </c>
      <c r="BF251">
        <v>0</v>
      </c>
      <c r="BG251">
        <v>0</v>
      </c>
      <c r="BH251">
        <v>0</v>
      </c>
      <c r="BI251">
        <v>0</v>
      </c>
      <c r="BJ251">
        <v>0</v>
      </c>
      <c r="BK251">
        <v>0</v>
      </c>
      <c r="BL251">
        <v>0</v>
      </c>
      <c r="BM251">
        <v>0</v>
      </c>
      <c r="BN251">
        <v>0</v>
      </c>
      <c r="BO251">
        <v>0</v>
      </c>
      <c r="BP251">
        <v>0</v>
      </c>
      <c r="BQ251">
        <v>0</v>
      </c>
      <c r="BR251">
        <v>0</v>
      </c>
      <c r="BS251">
        <v>0</v>
      </c>
      <c r="BT251">
        <v>0</v>
      </c>
      <c r="BU251">
        <v>0</v>
      </c>
      <c r="BV251">
        <v>0</v>
      </c>
      <c r="BW251">
        <v>0</v>
      </c>
      <c r="CX251">
        <f>Y251*Source!I181</f>
        <v>8.5399999999999991</v>
      </c>
      <c r="CY251">
        <f>AB251</f>
        <v>1125</v>
      </c>
      <c r="CZ251">
        <f>AF251</f>
        <v>90</v>
      </c>
      <c r="DA251">
        <f>AJ251</f>
        <v>12.5</v>
      </c>
      <c r="DB251">
        <v>0</v>
      </c>
    </row>
    <row r="252" spans="1:106" x14ac:dyDescent="0.2">
      <c r="A252">
        <f>ROW(Source!A181)</f>
        <v>181</v>
      </c>
      <c r="B252">
        <v>34645224</v>
      </c>
      <c r="C252">
        <v>34645569</v>
      </c>
      <c r="D252">
        <v>31529253</v>
      </c>
      <c r="E252">
        <v>1</v>
      </c>
      <c r="F252">
        <v>1</v>
      </c>
      <c r="G252">
        <v>1</v>
      </c>
      <c r="H252">
        <v>2</v>
      </c>
      <c r="I252" t="s">
        <v>483</v>
      </c>
      <c r="J252" t="s">
        <v>484</v>
      </c>
      <c r="K252" t="s">
        <v>485</v>
      </c>
      <c r="L252">
        <v>1368</v>
      </c>
      <c r="N252">
        <v>1011</v>
      </c>
      <c r="O252" t="s">
        <v>441</v>
      </c>
      <c r="P252" t="s">
        <v>441</v>
      </c>
      <c r="Q252">
        <v>1</v>
      </c>
      <c r="W252">
        <v>0</v>
      </c>
      <c r="X252">
        <v>1128934230</v>
      </c>
      <c r="Y252">
        <v>0.61</v>
      </c>
      <c r="AA252">
        <v>0</v>
      </c>
      <c r="AB252">
        <v>1139.1300000000001</v>
      </c>
      <c r="AC252">
        <v>0</v>
      </c>
      <c r="AD252">
        <v>0</v>
      </c>
      <c r="AE252">
        <v>0</v>
      </c>
      <c r="AF252">
        <v>91.13</v>
      </c>
      <c r="AG252">
        <v>0</v>
      </c>
      <c r="AH252">
        <v>0</v>
      </c>
      <c r="AI252">
        <v>1</v>
      </c>
      <c r="AJ252">
        <v>12.5</v>
      </c>
      <c r="AK252">
        <v>18.3</v>
      </c>
      <c r="AL252">
        <v>1</v>
      </c>
      <c r="AN252">
        <v>0</v>
      </c>
      <c r="AO252">
        <v>1</v>
      </c>
      <c r="AP252">
        <v>0</v>
      </c>
      <c r="AQ252">
        <v>0</v>
      </c>
      <c r="AR252">
        <v>0</v>
      </c>
      <c r="AS252" t="s">
        <v>6</v>
      </c>
      <c r="AT252">
        <v>0.61</v>
      </c>
      <c r="AU252" t="s">
        <v>6</v>
      </c>
      <c r="AV252">
        <v>0</v>
      </c>
      <c r="AW252">
        <v>2</v>
      </c>
      <c r="AX252">
        <v>34645581</v>
      </c>
      <c r="AY252">
        <v>1</v>
      </c>
      <c r="AZ252">
        <v>0</v>
      </c>
      <c r="BA252">
        <v>236</v>
      </c>
      <c r="BB252">
        <v>0</v>
      </c>
      <c r="BC252">
        <v>0</v>
      </c>
      <c r="BD252">
        <v>0</v>
      </c>
      <c r="BE252">
        <v>0</v>
      </c>
      <c r="BF252">
        <v>0</v>
      </c>
      <c r="BG252">
        <v>0</v>
      </c>
      <c r="BH252">
        <v>0</v>
      </c>
      <c r="BI252">
        <v>0</v>
      </c>
      <c r="BJ252">
        <v>0</v>
      </c>
      <c r="BK252">
        <v>0</v>
      </c>
      <c r="BL252">
        <v>0</v>
      </c>
      <c r="BM252">
        <v>0</v>
      </c>
      <c r="BN252">
        <v>0</v>
      </c>
      <c r="BO252">
        <v>0</v>
      </c>
      <c r="BP252">
        <v>0</v>
      </c>
      <c r="BQ252">
        <v>0</v>
      </c>
      <c r="BR252">
        <v>0</v>
      </c>
      <c r="BS252">
        <v>0</v>
      </c>
      <c r="BT252">
        <v>0</v>
      </c>
      <c r="BU252">
        <v>0</v>
      </c>
      <c r="BV252">
        <v>0</v>
      </c>
      <c r="BW252">
        <v>0</v>
      </c>
      <c r="CX252">
        <f>Y252*Source!I181</f>
        <v>8.5399999999999991</v>
      </c>
      <c r="CY252">
        <f>AB252</f>
        <v>1139.1300000000001</v>
      </c>
      <c r="CZ252">
        <f>AF252</f>
        <v>91.13</v>
      </c>
      <c r="DA252">
        <f>AJ252</f>
        <v>12.5</v>
      </c>
      <c r="DB252">
        <v>0</v>
      </c>
    </row>
    <row r="253" spans="1:106" x14ac:dyDescent="0.2">
      <c r="A253">
        <f>ROW(Source!A181)</f>
        <v>181</v>
      </c>
      <c r="B253">
        <v>34645224</v>
      </c>
      <c r="C253">
        <v>34645569</v>
      </c>
      <c r="D253">
        <v>31447859</v>
      </c>
      <c r="E253">
        <v>1</v>
      </c>
      <c r="F253">
        <v>1</v>
      </c>
      <c r="G253">
        <v>1</v>
      </c>
      <c r="H253">
        <v>3</v>
      </c>
      <c r="I253" t="s">
        <v>293</v>
      </c>
      <c r="J253" t="s">
        <v>295</v>
      </c>
      <c r="K253" t="s">
        <v>294</v>
      </c>
      <c r="L253">
        <v>1354</v>
      </c>
      <c r="N253">
        <v>1010</v>
      </c>
      <c r="O253" t="s">
        <v>79</v>
      </c>
      <c r="P253" t="s">
        <v>79</v>
      </c>
      <c r="Q253">
        <v>1</v>
      </c>
      <c r="W253">
        <v>0</v>
      </c>
      <c r="X253">
        <v>-957910865</v>
      </c>
      <c r="Y253">
        <v>1</v>
      </c>
      <c r="AA253">
        <v>396.28</v>
      </c>
      <c r="AB253">
        <v>0</v>
      </c>
      <c r="AC253">
        <v>0</v>
      </c>
      <c r="AD253">
        <v>0</v>
      </c>
      <c r="AE253">
        <v>52.84</v>
      </c>
      <c r="AF253">
        <v>0</v>
      </c>
      <c r="AG253">
        <v>0</v>
      </c>
      <c r="AH253">
        <v>0</v>
      </c>
      <c r="AI253">
        <v>7.5</v>
      </c>
      <c r="AJ253">
        <v>1</v>
      </c>
      <c r="AK253">
        <v>1</v>
      </c>
      <c r="AL253">
        <v>1</v>
      </c>
      <c r="AN253">
        <v>0</v>
      </c>
      <c r="AO253">
        <v>0</v>
      </c>
      <c r="AP253">
        <v>0</v>
      </c>
      <c r="AQ253">
        <v>0</v>
      </c>
      <c r="AR253">
        <v>0</v>
      </c>
      <c r="AS253" t="s">
        <v>6</v>
      </c>
      <c r="AT253">
        <v>1</v>
      </c>
      <c r="AU253" t="s">
        <v>6</v>
      </c>
      <c r="AV253">
        <v>0</v>
      </c>
      <c r="AW253">
        <v>2</v>
      </c>
      <c r="AX253">
        <v>34645582</v>
      </c>
      <c r="AY253">
        <v>2</v>
      </c>
      <c r="AZ253">
        <v>22528</v>
      </c>
      <c r="BA253">
        <v>237</v>
      </c>
      <c r="BB253">
        <v>3</v>
      </c>
      <c r="BC253">
        <v>0</v>
      </c>
      <c r="BD253">
        <v>0</v>
      </c>
      <c r="BE253">
        <v>0</v>
      </c>
      <c r="BF253">
        <v>0</v>
      </c>
      <c r="BG253">
        <v>0</v>
      </c>
      <c r="BH253">
        <v>0</v>
      </c>
      <c r="BI253">
        <v>0</v>
      </c>
      <c r="BJ253">
        <v>0</v>
      </c>
      <c r="BK253">
        <v>0</v>
      </c>
      <c r="BL253">
        <v>0</v>
      </c>
      <c r="BM253">
        <v>0</v>
      </c>
      <c r="BN253">
        <v>0</v>
      </c>
      <c r="BO253">
        <v>0</v>
      </c>
      <c r="BP253">
        <v>0</v>
      </c>
      <c r="BQ253">
        <v>0</v>
      </c>
      <c r="BR253">
        <v>0</v>
      </c>
      <c r="BS253">
        <v>0</v>
      </c>
      <c r="BT253">
        <v>0</v>
      </c>
      <c r="BU253">
        <v>0</v>
      </c>
      <c r="BV253">
        <v>0</v>
      </c>
      <c r="BW253">
        <v>0</v>
      </c>
      <c r="CX253">
        <f>Y253*Source!I181</f>
        <v>14</v>
      </c>
      <c r="CY253">
        <f>AA253</f>
        <v>396.28</v>
      </c>
      <c r="CZ253">
        <f>AE253</f>
        <v>52.84</v>
      </c>
      <c r="DA253">
        <f>AI253</f>
        <v>7.5</v>
      </c>
      <c r="DB253">
        <v>0</v>
      </c>
    </row>
    <row r="254" spans="1:106" x14ac:dyDescent="0.2">
      <c r="A254">
        <f>ROW(Source!A181)</f>
        <v>181</v>
      </c>
      <c r="B254">
        <v>34645224</v>
      </c>
      <c r="C254">
        <v>34645569</v>
      </c>
      <c r="D254">
        <v>31471191</v>
      </c>
      <c r="E254">
        <v>1</v>
      </c>
      <c r="F254">
        <v>1</v>
      </c>
      <c r="G254">
        <v>1</v>
      </c>
      <c r="H254">
        <v>3</v>
      </c>
      <c r="I254" t="s">
        <v>298</v>
      </c>
      <c r="J254" t="s">
        <v>300</v>
      </c>
      <c r="K254" t="s">
        <v>299</v>
      </c>
      <c r="L254">
        <v>1346</v>
      </c>
      <c r="N254">
        <v>1009</v>
      </c>
      <c r="O254" t="s">
        <v>58</v>
      </c>
      <c r="P254" t="s">
        <v>58</v>
      </c>
      <c r="Q254">
        <v>1</v>
      </c>
      <c r="W254">
        <v>0</v>
      </c>
      <c r="X254">
        <v>-819471024</v>
      </c>
      <c r="Y254">
        <v>2.5</v>
      </c>
      <c r="AA254">
        <v>43.96</v>
      </c>
      <c r="AB254">
        <v>0</v>
      </c>
      <c r="AC254">
        <v>0</v>
      </c>
      <c r="AD254">
        <v>0</v>
      </c>
      <c r="AE254">
        <v>5.86</v>
      </c>
      <c r="AF254">
        <v>0</v>
      </c>
      <c r="AG254">
        <v>0</v>
      </c>
      <c r="AH254">
        <v>0</v>
      </c>
      <c r="AI254">
        <v>7.5</v>
      </c>
      <c r="AJ254">
        <v>1</v>
      </c>
      <c r="AK254">
        <v>1</v>
      </c>
      <c r="AL254">
        <v>1</v>
      </c>
      <c r="AN254">
        <v>0</v>
      </c>
      <c r="AO254">
        <v>0</v>
      </c>
      <c r="AP254">
        <v>0</v>
      </c>
      <c r="AQ254">
        <v>0</v>
      </c>
      <c r="AR254">
        <v>0</v>
      </c>
      <c r="AS254" t="s">
        <v>6</v>
      </c>
      <c r="AT254">
        <v>2.5</v>
      </c>
      <c r="AU254" t="s">
        <v>6</v>
      </c>
      <c r="AV254">
        <v>0</v>
      </c>
      <c r="AW254">
        <v>2</v>
      </c>
      <c r="AX254">
        <v>34645583</v>
      </c>
      <c r="AY254">
        <v>2</v>
      </c>
      <c r="AZ254">
        <v>22528</v>
      </c>
      <c r="BA254">
        <v>238</v>
      </c>
      <c r="BB254">
        <v>3</v>
      </c>
      <c r="BC254">
        <v>0</v>
      </c>
      <c r="BD254">
        <v>0</v>
      </c>
      <c r="BE254">
        <v>0</v>
      </c>
      <c r="BF254">
        <v>0</v>
      </c>
      <c r="BG254">
        <v>0</v>
      </c>
      <c r="BH254">
        <v>0</v>
      </c>
      <c r="BI254">
        <v>0</v>
      </c>
      <c r="BJ254">
        <v>0</v>
      </c>
      <c r="BK254">
        <v>0</v>
      </c>
      <c r="BL254">
        <v>0</v>
      </c>
      <c r="BM254">
        <v>0</v>
      </c>
      <c r="BN254">
        <v>0</v>
      </c>
      <c r="BO254">
        <v>0</v>
      </c>
      <c r="BP254">
        <v>0</v>
      </c>
      <c r="BQ254">
        <v>0</v>
      </c>
      <c r="BR254">
        <v>0</v>
      </c>
      <c r="BS254">
        <v>0</v>
      </c>
      <c r="BT254">
        <v>0</v>
      </c>
      <c r="BU254">
        <v>0</v>
      </c>
      <c r="BV254">
        <v>0</v>
      </c>
      <c r="BW254">
        <v>0</v>
      </c>
      <c r="CX254">
        <f>Y254*Source!I181</f>
        <v>35</v>
      </c>
      <c r="CY254">
        <f>AA254</f>
        <v>43.96</v>
      </c>
      <c r="CZ254">
        <f>AE254</f>
        <v>5.86</v>
      </c>
      <c r="DA254">
        <f>AI254</f>
        <v>7.5</v>
      </c>
      <c r="DB254">
        <v>0</v>
      </c>
    </row>
    <row r="255" spans="1:106" x14ac:dyDescent="0.2">
      <c r="A255">
        <f>ROW(Source!A186)</f>
        <v>186</v>
      </c>
      <c r="B255">
        <v>34645223</v>
      </c>
      <c r="C255">
        <v>34645586</v>
      </c>
      <c r="D255">
        <v>32164293</v>
      </c>
      <c r="E255">
        <v>1</v>
      </c>
      <c r="F255">
        <v>1</v>
      </c>
      <c r="G255">
        <v>1</v>
      </c>
      <c r="H255">
        <v>1</v>
      </c>
      <c r="I255" t="s">
        <v>486</v>
      </c>
      <c r="J255" t="s">
        <v>6</v>
      </c>
      <c r="K255" t="s">
        <v>487</v>
      </c>
      <c r="L255">
        <v>1191</v>
      </c>
      <c r="N255">
        <v>1013</v>
      </c>
      <c r="O255" t="s">
        <v>435</v>
      </c>
      <c r="P255" t="s">
        <v>435</v>
      </c>
      <c r="Q255">
        <v>1</v>
      </c>
      <c r="W255">
        <v>0</v>
      </c>
      <c r="X255">
        <v>-1166887252</v>
      </c>
      <c r="Y255">
        <v>0.41</v>
      </c>
      <c r="AA255">
        <v>0</v>
      </c>
      <c r="AB255">
        <v>0</v>
      </c>
      <c r="AC255">
        <v>0</v>
      </c>
      <c r="AD255">
        <v>12.92</v>
      </c>
      <c r="AE255">
        <v>0</v>
      </c>
      <c r="AF255">
        <v>0</v>
      </c>
      <c r="AG255">
        <v>0</v>
      </c>
      <c r="AH255">
        <v>12.92</v>
      </c>
      <c r="AI255">
        <v>1</v>
      </c>
      <c r="AJ255">
        <v>1</v>
      </c>
      <c r="AK255">
        <v>1</v>
      </c>
      <c r="AL255">
        <v>1</v>
      </c>
      <c r="AN255">
        <v>0</v>
      </c>
      <c r="AO255">
        <v>1</v>
      </c>
      <c r="AP255">
        <v>0</v>
      </c>
      <c r="AQ255">
        <v>0</v>
      </c>
      <c r="AR255">
        <v>0</v>
      </c>
      <c r="AS255" t="s">
        <v>6</v>
      </c>
      <c r="AT255">
        <v>0.41</v>
      </c>
      <c r="AU255" t="s">
        <v>6</v>
      </c>
      <c r="AV255">
        <v>1</v>
      </c>
      <c r="AW255">
        <v>2</v>
      </c>
      <c r="AX255">
        <v>34645589</v>
      </c>
      <c r="AY255">
        <v>1</v>
      </c>
      <c r="AZ255">
        <v>0</v>
      </c>
      <c r="BA255">
        <v>239</v>
      </c>
      <c r="BB255">
        <v>0</v>
      </c>
      <c r="BC255">
        <v>0</v>
      </c>
      <c r="BD255">
        <v>0</v>
      </c>
      <c r="BE255">
        <v>0</v>
      </c>
      <c r="BF255">
        <v>0</v>
      </c>
      <c r="BG255">
        <v>0</v>
      </c>
      <c r="BH255">
        <v>0</v>
      </c>
      <c r="BI255">
        <v>0</v>
      </c>
      <c r="BJ255">
        <v>0</v>
      </c>
      <c r="BK255">
        <v>0</v>
      </c>
      <c r="BL255">
        <v>0</v>
      </c>
      <c r="BM255">
        <v>0</v>
      </c>
      <c r="BN255">
        <v>0</v>
      </c>
      <c r="BO255">
        <v>0</v>
      </c>
      <c r="BP255">
        <v>0</v>
      </c>
      <c r="BQ255">
        <v>0</v>
      </c>
      <c r="BR255">
        <v>0</v>
      </c>
      <c r="BS255">
        <v>0</v>
      </c>
      <c r="BT255">
        <v>0</v>
      </c>
      <c r="BU255">
        <v>0</v>
      </c>
      <c r="BV255">
        <v>0</v>
      </c>
      <c r="BW255">
        <v>0</v>
      </c>
      <c r="CX255">
        <f>Y255*Source!I186</f>
        <v>0.41</v>
      </c>
      <c r="CY255">
        <f t="shared" ref="CY255:CY266" si="36">AD255</f>
        <v>12.92</v>
      </c>
      <c r="CZ255">
        <f t="shared" ref="CZ255:CZ266" si="37">AH255</f>
        <v>12.92</v>
      </c>
      <c r="DA255">
        <f t="shared" ref="DA255:DA266" si="38">AL255</f>
        <v>1</v>
      </c>
      <c r="DB255">
        <v>0</v>
      </c>
    </row>
    <row r="256" spans="1:106" x14ac:dyDescent="0.2">
      <c r="A256">
        <f>ROW(Source!A186)</f>
        <v>186</v>
      </c>
      <c r="B256">
        <v>34645223</v>
      </c>
      <c r="C256">
        <v>34645586</v>
      </c>
      <c r="D256">
        <v>32163330</v>
      </c>
      <c r="E256">
        <v>1</v>
      </c>
      <c r="F256">
        <v>1</v>
      </c>
      <c r="G256">
        <v>1</v>
      </c>
      <c r="H256">
        <v>1</v>
      </c>
      <c r="I256" t="s">
        <v>488</v>
      </c>
      <c r="J256" t="s">
        <v>6</v>
      </c>
      <c r="K256" t="s">
        <v>489</v>
      </c>
      <c r="L256">
        <v>1191</v>
      </c>
      <c r="N256">
        <v>1013</v>
      </c>
      <c r="O256" t="s">
        <v>435</v>
      </c>
      <c r="P256" t="s">
        <v>435</v>
      </c>
      <c r="Q256">
        <v>1</v>
      </c>
      <c r="W256">
        <v>0</v>
      </c>
      <c r="X256">
        <v>1776637054</v>
      </c>
      <c r="Y256">
        <v>0.41</v>
      </c>
      <c r="AA256">
        <v>0</v>
      </c>
      <c r="AB256">
        <v>0</v>
      </c>
      <c r="AC256">
        <v>0</v>
      </c>
      <c r="AD256">
        <v>12.69</v>
      </c>
      <c r="AE256">
        <v>0</v>
      </c>
      <c r="AF256">
        <v>0</v>
      </c>
      <c r="AG256">
        <v>0</v>
      </c>
      <c r="AH256">
        <v>12.69</v>
      </c>
      <c r="AI256">
        <v>1</v>
      </c>
      <c r="AJ256">
        <v>1</v>
      </c>
      <c r="AK256">
        <v>1</v>
      </c>
      <c r="AL256">
        <v>1</v>
      </c>
      <c r="AN256">
        <v>0</v>
      </c>
      <c r="AO256">
        <v>1</v>
      </c>
      <c r="AP256">
        <v>0</v>
      </c>
      <c r="AQ256">
        <v>0</v>
      </c>
      <c r="AR256">
        <v>0</v>
      </c>
      <c r="AS256" t="s">
        <v>6</v>
      </c>
      <c r="AT256">
        <v>0.41</v>
      </c>
      <c r="AU256" t="s">
        <v>6</v>
      </c>
      <c r="AV256">
        <v>1</v>
      </c>
      <c r="AW256">
        <v>2</v>
      </c>
      <c r="AX256">
        <v>34645590</v>
      </c>
      <c r="AY256">
        <v>1</v>
      </c>
      <c r="AZ256">
        <v>0</v>
      </c>
      <c r="BA256">
        <v>240</v>
      </c>
      <c r="BB256">
        <v>0</v>
      </c>
      <c r="BC256">
        <v>0</v>
      </c>
      <c r="BD256">
        <v>0</v>
      </c>
      <c r="BE256">
        <v>0</v>
      </c>
      <c r="BF256">
        <v>0</v>
      </c>
      <c r="BG256">
        <v>0</v>
      </c>
      <c r="BH256">
        <v>0</v>
      </c>
      <c r="BI256">
        <v>0</v>
      </c>
      <c r="BJ256">
        <v>0</v>
      </c>
      <c r="BK256">
        <v>0</v>
      </c>
      <c r="BL256">
        <v>0</v>
      </c>
      <c r="BM256">
        <v>0</v>
      </c>
      <c r="BN256">
        <v>0</v>
      </c>
      <c r="BO256">
        <v>0</v>
      </c>
      <c r="BP256">
        <v>0</v>
      </c>
      <c r="BQ256">
        <v>0</v>
      </c>
      <c r="BR256">
        <v>0</v>
      </c>
      <c r="BS256">
        <v>0</v>
      </c>
      <c r="BT256">
        <v>0</v>
      </c>
      <c r="BU256">
        <v>0</v>
      </c>
      <c r="BV256">
        <v>0</v>
      </c>
      <c r="BW256">
        <v>0</v>
      </c>
      <c r="CX256">
        <f>Y256*Source!I186</f>
        <v>0.41</v>
      </c>
      <c r="CY256">
        <f t="shared" si="36"/>
        <v>12.69</v>
      </c>
      <c r="CZ256">
        <f t="shared" si="37"/>
        <v>12.69</v>
      </c>
      <c r="DA256">
        <f t="shared" si="38"/>
        <v>1</v>
      </c>
      <c r="DB256">
        <v>0</v>
      </c>
    </row>
    <row r="257" spans="1:106" x14ac:dyDescent="0.2">
      <c r="A257">
        <f>ROW(Source!A187)</f>
        <v>187</v>
      </c>
      <c r="B257">
        <v>34645224</v>
      </c>
      <c r="C257">
        <v>34645586</v>
      </c>
      <c r="D257">
        <v>32164293</v>
      </c>
      <c r="E257">
        <v>1</v>
      </c>
      <c r="F257">
        <v>1</v>
      </c>
      <c r="G257">
        <v>1</v>
      </c>
      <c r="H257">
        <v>1</v>
      </c>
      <c r="I257" t="s">
        <v>486</v>
      </c>
      <c r="J257" t="s">
        <v>6</v>
      </c>
      <c r="K257" t="s">
        <v>487</v>
      </c>
      <c r="L257">
        <v>1191</v>
      </c>
      <c r="N257">
        <v>1013</v>
      </c>
      <c r="O257" t="s">
        <v>435</v>
      </c>
      <c r="P257" t="s">
        <v>435</v>
      </c>
      <c r="Q257">
        <v>1</v>
      </c>
      <c r="W257">
        <v>0</v>
      </c>
      <c r="X257">
        <v>-1166887252</v>
      </c>
      <c r="Y257">
        <v>0.41</v>
      </c>
      <c r="AA257">
        <v>0</v>
      </c>
      <c r="AB257">
        <v>0</v>
      </c>
      <c r="AC257">
        <v>0</v>
      </c>
      <c r="AD257">
        <v>236.44</v>
      </c>
      <c r="AE257">
        <v>0</v>
      </c>
      <c r="AF257">
        <v>0</v>
      </c>
      <c r="AG257">
        <v>0</v>
      </c>
      <c r="AH257">
        <v>12.92</v>
      </c>
      <c r="AI257">
        <v>1</v>
      </c>
      <c r="AJ257">
        <v>1</v>
      </c>
      <c r="AK257">
        <v>1</v>
      </c>
      <c r="AL257">
        <v>18.3</v>
      </c>
      <c r="AN257">
        <v>0</v>
      </c>
      <c r="AO257">
        <v>1</v>
      </c>
      <c r="AP257">
        <v>0</v>
      </c>
      <c r="AQ257">
        <v>0</v>
      </c>
      <c r="AR257">
        <v>0</v>
      </c>
      <c r="AS257" t="s">
        <v>6</v>
      </c>
      <c r="AT257">
        <v>0.41</v>
      </c>
      <c r="AU257" t="s">
        <v>6</v>
      </c>
      <c r="AV257">
        <v>1</v>
      </c>
      <c r="AW257">
        <v>2</v>
      </c>
      <c r="AX257">
        <v>34645589</v>
      </c>
      <c r="AY257">
        <v>1</v>
      </c>
      <c r="AZ257">
        <v>0</v>
      </c>
      <c r="BA257">
        <v>241</v>
      </c>
      <c r="BB257">
        <v>0</v>
      </c>
      <c r="BC257">
        <v>0</v>
      </c>
      <c r="BD257">
        <v>0</v>
      </c>
      <c r="BE257">
        <v>0</v>
      </c>
      <c r="BF257">
        <v>0</v>
      </c>
      <c r="BG257">
        <v>0</v>
      </c>
      <c r="BH257">
        <v>0</v>
      </c>
      <c r="BI257">
        <v>0</v>
      </c>
      <c r="BJ257">
        <v>0</v>
      </c>
      <c r="BK257">
        <v>0</v>
      </c>
      <c r="BL257">
        <v>0</v>
      </c>
      <c r="BM257">
        <v>0</v>
      </c>
      <c r="BN257">
        <v>0</v>
      </c>
      <c r="BO257">
        <v>0</v>
      </c>
      <c r="BP257">
        <v>0</v>
      </c>
      <c r="BQ257">
        <v>0</v>
      </c>
      <c r="BR257">
        <v>0</v>
      </c>
      <c r="BS257">
        <v>0</v>
      </c>
      <c r="BT257">
        <v>0</v>
      </c>
      <c r="BU257">
        <v>0</v>
      </c>
      <c r="BV257">
        <v>0</v>
      </c>
      <c r="BW257">
        <v>0</v>
      </c>
      <c r="CX257">
        <f>Y257*Source!I187</f>
        <v>0.41</v>
      </c>
      <c r="CY257">
        <f t="shared" si="36"/>
        <v>236.44</v>
      </c>
      <c r="CZ257">
        <f t="shared" si="37"/>
        <v>12.92</v>
      </c>
      <c r="DA257">
        <f t="shared" si="38"/>
        <v>18.3</v>
      </c>
      <c r="DB257">
        <v>0</v>
      </c>
    </row>
    <row r="258" spans="1:106" x14ac:dyDescent="0.2">
      <c r="A258">
        <f>ROW(Source!A187)</f>
        <v>187</v>
      </c>
      <c r="B258">
        <v>34645224</v>
      </c>
      <c r="C258">
        <v>34645586</v>
      </c>
      <c r="D258">
        <v>32163330</v>
      </c>
      <c r="E258">
        <v>1</v>
      </c>
      <c r="F258">
        <v>1</v>
      </c>
      <c r="G258">
        <v>1</v>
      </c>
      <c r="H258">
        <v>1</v>
      </c>
      <c r="I258" t="s">
        <v>488</v>
      </c>
      <c r="J258" t="s">
        <v>6</v>
      </c>
      <c r="K258" t="s">
        <v>489</v>
      </c>
      <c r="L258">
        <v>1191</v>
      </c>
      <c r="N258">
        <v>1013</v>
      </c>
      <c r="O258" t="s">
        <v>435</v>
      </c>
      <c r="P258" t="s">
        <v>435</v>
      </c>
      <c r="Q258">
        <v>1</v>
      </c>
      <c r="W258">
        <v>0</v>
      </c>
      <c r="X258">
        <v>1776637054</v>
      </c>
      <c r="Y258">
        <v>0.41</v>
      </c>
      <c r="AA258">
        <v>0</v>
      </c>
      <c r="AB258">
        <v>0</v>
      </c>
      <c r="AC258">
        <v>0</v>
      </c>
      <c r="AD258">
        <v>232.23</v>
      </c>
      <c r="AE258">
        <v>0</v>
      </c>
      <c r="AF258">
        <v>0</v>
      </c>
      <c r="AG258">
        <v>0</v>
      </c>
      <c r="AH258">
        <v>12.69</v>
      </c>
      <c r="AI258">
        <v>1</v>
      </c>
      <c r="AJ258">
        <v>1</v>
      </c>
      <c r="AK258">
        <v>1</v>
      </c>
      <c r="AL258">
        <v>18.3</v>
      </c>
      <c r="AN258">
        <v>0</v>
      </c>
      <c r="AO258">
        <v>1</v>
      </c>
      <c r="AP258">
        <v>0</v>
      </c>
      <c r="AQ258">
        <v>0</v>
      </c>
      <c r="AR258">
        <v>0</v>
      </c>
      <c r="AS258" t="s">
        <v>6</v>
      </c>
      <c r="AT258">
        <v>0.41</v>
      </c>
      <c r="AU258" t="s">
        <v>6</v>
      </c>
      <c r="AV258">
        <v>1</v>
      </c>
      <c r="AW258">
        <v>2</v>
      </c>
      <c r="AX258">
        <v>34645590</v>
      </c>
      <c r="AY258">
        <v>1</v>
      </c>
      <c r="AZ258">
        <v>0</v>
      </c>
      <c r="BA258">
        <v>242</v>
      </c>
      <c r="BB258">
        <v>0</v>
      </c>
      <c r="BC258">
        <v>0</v>
      </c>
      <c r="BD258">
        <v>0</v>
      </c>
      <c r="BE258">
        <v>0</v>
      </c>
      <c r="BF258">
        <v>0</v>
      </c>
      <c r="BG258">
        <v>0</v>
      </c>
      <c r="BH258">
        <v>0</v>
      </c>
      <c r="BI258">
        <v>0</v>
      </c>
      <c r="BJ258">
        <v>0</v>
      </c>
      <c r="BK258">
        <v>0</v>
      </c>
      <c r="BL258">
        <v>0</v>
      </c>
      <c r="BM258">
        <v>0</v>
      </c>
      <c r="BN258">
        <v>0</v>
      </c>
      <c r="BO258">
        <v>0</v>
      </c>
      <c r="BP258">
        <v>0</v>
      </c>
      <c r="BQ258">
        <v>0</v>
      </c>
      <c r="BR258">
        <v>0</v>
      </c>
      <c r="BS258">
        <v>0</v>
      </c>
      <c r="BT258">
        <v>0</v>
      </c>
      <c r="BU258">
        <v>0</v>
      </c>
      <c r="BV258">
        <v>0</v>
      </c>
      <c r="BW258">
        <v>0</v>
      </c>
      <c r="CX258">
        <f>Y258*Source!I187</f>
        <v>0.41</v>
      </c>
      <c r="CY258">
        <f t="shared" si="36"/>
        <v>232.23</v>
      </c>
      <c r="CZ258">
        <f t="shared" si="37"/>
        <v>12.69</v>
      </c>
      <c r="DA258">
        <f t="shared" si="38"/>
        <v>18.3</v>
      </c>
      <c r="DB258">
        <v>0</v>
      </c>
    </row>
    <row r="259" spans="1:106" x14ac:dyDescent="0.2">
      <c r="A259">
        <f>ROW(Source!A188)</f>
        <v>188</v>
      </c>
      <c r="B259">
        <v>34645223</v>
      </c>
      <c r="C259">
        <v>34645591</v>
      </c>
      <c r="D259">
        <v>32164293</v>
      </c>
      <c r="E259">
        <v>1</v>
      </c>
      <c r="F259">
        <v>1</v>
      </c>
      <c r="G259">
        <v>1</v>
      </c>
      <c r="H259">
        <v>1</v>
      </c>
      <c r="I259" t="s">
        <v>486</v>
      </c>
      <c r="J259" t="s">
        <v>6</v>
      </c>
      <c r="K259" t="s">
        <v>487</v>
      </c>
      <c r="L259">
        <v>1191</v>
      </c>
      <c r="N259">
        <v>1013</v>
      </c>
      <c r="O259" t="s">
        <v>435</v>
      </c>
      <c r="P259" t="s">
        <v>435</v>
      </c>
      <c r="Q259">
        <v>1</v>
      </c>
      <c r="W259">
        <v>0</v>
      </c>
      <c r="X259">
        <v>-1166887252</v>
      </c>
      <c r="Y259">
        <v>0.61</v>
      </c>
      <c r="AA259">
        <v>0</v>
      </c>
      <c r="AB259">
        <v>0</v>
      </c>
      <c r="AC259">
        <v>0</v>
      </c>
      <c r="AD259">
        <v>12.92</v>
      </c>
      <c r="AE259">
        <v>0</v>
      </c>
      <c r="AF259">
        <v>0</v>
      </c>
      <c r="AG259">
        <v>0</v>
      </c>
      <c r="AH259">
        <v>12.92</v>
      </c>
      <c r="AI259">
        <v>1</v>
      </c>
      <c r="AJ259">
        <v>1</v>
      </c>
      <c r="AK259">
        <v>1</v>
      </c>
      <c r="AL259">
        <v>1</v>
      </c>
      <c r="AN259">
        <v>0</v>
      </c>
      <c r="AO259">
        <v>1</v>
      </c>
      <c r="AP259">
        <v>0</v>
      </c>
      <c r="AQ259">
        <v>0</v>
      </c>
      <c r="AR259">
        <v>0</v>
      </c>
      <c r="AS259" t="s">
        <v>6</v>
      </c>
      <c r="AT259">
        <v>0.61</v>
      </c>
      <c r="AU259" t="s">
        <v>6</v>
      </c>
      <c r="AV259">
        <v>1</v>
      </c>
      <c r="AW259">
        <v>2</v>
      </c>
      <c r="AX259">
        <v>34645594</v>
      </c>
      <c r="AY259">
        <v>1</v>
      </c>
      <c r="AZ259">
        <v>0</v>
      </c>
      <c r="BA259">
        <v>243</v>
      </c>
      <c r="BB259">
        <v>0</v>
      </c>
      <c r="BC259">
        <v>0</v>
      </c>
      <c r="BD259">
        <v>0</v>
      </c>
      <c r="BE259">
        <v>0</v>
      </c>
      <c r="BF259">
        <v>0</v>
      </c>
      <c r="BG259">
        <v>0</v>
      </c>
      <c r="BH259">
        <v>0</v>
      </c>
      <c r="BI259">
        <v>0</v>
      </c>
      <c r="BJ259">
        <v>0</v>
      </c>
      <c r="BK259">
        <v>0</v>
      </c>
      <c r="BL259">
        <v>0</v>
      </c>
      <c r="BM259">
        <v>0</v>
      </c>
      <c r="BN259">
        <v>0</v>
      </c>
      <c r="BO259">
        <v>0</v>
      </c>
      <c r="BP259">
        <v>0</v>
      </c>
      <c r="BQ259">
        <v>0</v>
      </c>
      <c r="BR259">
        <v>0</v>
      </c>
      <c r="BS259">
        <v>0</v>
      </c>
      <c r="BT259">
        <v>0</v>
      </c>
      <c r="BU259">
        <v>0</v>
      </c>
      <c r="BV259">
        <v>0</v>
      </c>
      <c r="BW259">
        <v>0</v>
      </c>
      <c r="CX259">
        <f>Y259*Source!I188</f>
        <v>0.61</v>
      </c>
      <c r="CY259">
        <f t="shared" si="36"/>
        <v>12.92</v>
      </c>
      <c r="CZ259">
        <f t="shared" si="37"/>
        <v>12.92</v>
      </c>
      <c r="DA259">
        <f t="shared" si="38"/>
        <v>1</v>
      </c>
      <c r="DB259">
        <v>0</v>
      </c>
    </row>
    <row r="260" spans="1:106" x14ac:dyDescent="0.2">
      <c r="A260">
        <f>ROW(Source!A188)</f>
        <v>188</v>
      </c>
      <c r="B260">
        <v>34645223</v>
      </c>
      <c r="C260">
        <v>34645591</v>
      </c>
      <c r="D260">
        <v>32163330</v>
      </c>
      <c r="E260">
        <v>1</v>
      </c>
      <c r="F260">
        <v>1</v>
      </c>
      <c r="G260">
        <v>1</v>
      </c>
      <c r="H260">
        <v>1</v>
      </c>
      <c r="I260" t="s">
        <v>488</v>
      </c>
      <c r="J260" t="s">
        <v>6</v>
      </c>
      <c r="K260" t="s">
        <v>489</v>
      </c>
      <c r="L260">
        <v>1191</v>
      </c>
      <c r="N260">
        <v>1013</v>
      </c>
      <c r="O260" t="s">
        <v>435</v>
      </c>
      <c r="P260" t="s">
        <v>435</v>
      </c>
      <c r="Q260">
        <v>1</v>
      </c>
      <c r="W260">
        <v>0</v>
      </c>
      <c r="X260">
        <v>1776637054</v>
      </c>
      <c r="Y260">
        <v>0.61</v>
      </c>
      <c r="AA260">
        <v>0</v>
      </c>
      <c r="AB260">
        <v>0</v>
      </c>
      <c r="AC260">
        <v>0</v>
      </c>
      <c r="AD260">
        <v>12.69</v>
      </c>
      <c r="AE260">
        <v>0</v>
      </c>
      <c r="AF260">
        <v>0</v>
      </c>
      <c r="AG260">
        <v>0</v>
      </c>
      <c r="AH260">
        <v>12.69</v>
      </c>
      <c r="AI260">
        <v>1</v>
      </c>
      <c r="AJ260">
        <v>1</v>
      </c>
      <c r="AK260">
        <v>1</v>
      </c>
      <c r="AL260">
        <v>1</v>
      </c>
      <c r="AN260">
        <v>0</v>
      </c>
      <c r="AO260">
        <v>1</v>
      </c>
      <c r="AP260">
        <v>0</v>
      </c>
      <c r="AQ260">
        <v>0</v>
      </c>
      <c r="AR260">
        <v>0</v>
      </c>
      <c r="AS260" t="s">
        <v>6</v>
      </c>
      <c r="AT260">
        <v>0.61</v>
      </c>
      <c r="AU260" t="s">
        <v>6</v>
      </c>
      <c r="AV260">
        <v>1</v>
      </c>
      <c r="AW260">
        <v>2</v>
      </c>
      <c r="AX260">
        <v>34645595</v>
      </c>
      <c r="AY260">
        <v>1</v>
      </c>
      <c r="AZ260">
        <v>0</v>
      </c>
      <c r="BA260">
        <v>244</v>
      </c>
      <c r="BB260">
        <v>0</v>
      </c>
      <c r="BC260">
        <v>0</v>
      </c>
      <c r="BD260">
        <v>0</v>
      </c>
      <c r="BE260">
        <v>0</v>
      </c>
      <c r="BF260">
        <v>0</v>
      </c>
      <c r="BG260">
        <v>0</v>
      </c>
      <c r="BH260">
        <v>0</v>
      </c>
      <c r="BI260">
        <v>0</v>
      </c>
      <c r="BJ260">
        <v>0</v>
      </c>
      <c r="BK260">
        <v>0</v>
      </c>
      <c r="BL260">
        <v>0</v>
      </c>
      <c r="BM260">
        <v>0</v>
      </c>
      <c r="BN260">
        <v>0</v>
      </c>
      <c r="BO260">
        <v>0</v>
      </c>
      <c r="BP260">
        <v>0</v>
      </c>
      <c r="BQ260">
        <v>0</v>
      </c>
      <c r="BR260">
        <v>0</v>
      </c>
      <c r="BS260">
        <v>0</v>
      </c>
      <c r="BT260">
        <v>0</v>
      </c>
      <c r="BU260">
        <v>0</v>
      </c>
      <c r="BV260">
        <v>0</v>
      </c>
      <c r="BW260">
        <v>0</v>
      </c>
      <c r="CX260">
        <f>Y260*Source!I188</f>
        <v>0.61</v>
      </c>
      <c r="CY260">
        <f t="shared" si="36"/>
        <v>12.69</v>
      </c>
      <c r="CZ260">
        <f t="shared" si="37"/>
        <v>12.69</v>
      </c>
      <c r="DA260">
        <f t="shared" si="38"/>
        <v>1</v>
      </c>
      <c r="DB260">
        <v>0</v>
      </c>
    </row>
    <row r="261" spans="1:106" x14ac:dyDescent="0.2">
      <c r="A261">
        <f>ROW(Source!A189)</f>
        <v>189</v>
      </c>
      <c r="B261">
        <v>34645224</v>
      </c>
      <c r="C261">
        <v>34645591</v>
      </c>
      <c r="D261">
        <v>32164293</v>
      </c>
      <c r="E261">
        <v>1</v>
      </c>
      <c r="F261">
        <v>1</v>
      </c>
      <c r="G261">
        <v>1</v>
      </c>
      <c r="H261">
        <v>1</v>
      </c>
      <c r="I261" t="s">
        <v>486</v>
      </c>
      <c r="J261" t="s">
        <v>6</v>
      </c>
      <c r="K261" t="s">
        <v>487</v>
      </c>
      <c r="L261">
        <v>1191</v>
      </c>
      <c r="N261">
        <v>1013</v>
      </c>
      <c r="O261" t="s">
        <v>435</v>
      </c>
      <c r="P261" t="s">
        <v>435</v>
      </c>
      <c r="Q261">
        <v>1</v>
      </c>
      <c r="W261">
        <v>0</v>
      </c>
      <c r="X261">
        <v>-1166887252</v>
      </c>
      <c r="Y261">
        <v>0.61</v>
      </c>
      <c r="AA261">
        <v>0</v>
      </c>
      <c r="AB261">
        <v>0</v>
      </c>
      <c r="AC261">
        <v>0</v>
      </c>
      <c r="AD261">
        <v>236.44</v>
      </c>
      <c r="AE261">
        <v>0</v>
      </c>
      <c r="AF261">
        <v>0</v>
      </c>
      <c r="AG261">
        <v>0</v>
      </c>
      <c r="AH261">
        <v>12.92</v>
      </c>
      <c r="AI261">
        <v>1</v>
      </c>
      <c r="AJ261">
        <v>1</v>
      </c>
      <c r="AK261">
        <v>1</v>
      </c>
      <c r="AL261">
        <v>18.3</v>
      </c>
      <c r="AN261">
        <v>0</v>
      </c>
      <c r="AO261">
        <v>1</v>
      </c>
      <c r="AP261">
        <v>0</v>
      </c>
      <c r="AQ261">
        <v>0</v>
      </c>
      <c r="AR261">
        <v>0</v>
      </c>
      <c r="AS261" t="s">
        <v>6</v>
      </c>
      <c r="AT261">
        <v>0.61</v>
      </c>
      <c r="AU261" t="s">
        <v>6</v>
      </c>
      <c r="AV261">
        <v>1</v>
      </c>
      <c r="AW261">
        <v>2</v>
      </c>
      <c r="AX261">
        <v>34645594</v>
      </c>
      <c r="AY261">
        <v>1</v>
      </c>
      <c r="AZ261">
        <v>0</v>
      </c>
      <c r="BA261">
        <v>245</v>
      </c>
      <c r="BB261">
        <v>0</v>
      </c>
      <c r="BC261">
        <v>0</v>
      </c>
      <c r="BD261">
        <v>0</v>
      </c>
      <c r="BE261">
        <v>0</v>
      </c>
      <c r="BF261">
        <v>0</v>
      </c>
      <c r="BG261">
        <v>0</v>
      </c>
      <c r="BH261">
        <v>0</v>
      </c>
      <c r="BI261">
        <v>0</v>
      </c>
      <c r="BJ261">
        <v>0</v>
      </c>
      <c r="BK261">
        <v>0</v>
      </c>
      <c r="BL261">
        <v>0</v>
      </c>
      <c r="BM261">
        <v>0</v>
      </c>
      <c r="BN261">
        <v>0</v>
      </c>
      <c r="BO261">
        <v>0</v>
      </c>
      <c r="BP261">
        <v>0</v>
      </c>
      <c r="BQ261">
        <v>0</v>
      </c>
      <c r="BR261">
        <v>0</v>
      </c>
      <c r="BS261">
        <v>0</v>
      </c>
      <c r="BT261">
        <v>0</v>
      </c>
      <c r="BU261">
        <v>0</v>
      </c>
      <c r="BV261">
        <v>0</v>
      </c>
      <c r="BW261">
        <v>0</v>
      </c>
      <c r="CX261">
        <f>Y261*Source!I189</f>
        <v>0.61</v>
      </c>
      <c r="CY261">
        <f t="shared" si="36"/>
        <v>236.44</v>
      </c>
      <c r="CZ261">
        <f t="shared" si="37"/>
        <v>12.92</v>
      </c>
      <c r="DA261">
        <f t="shared" si="38"/>
        <v>18.3</v>
      </c>
      <c r="DB261">
        <v>0</v>
      </c>
    </row>
    <row r="262" spans="1:106" x14ac:dyDescent="0.2">
      <c r="A262">
        <f>ROW(Source!A189)</f>
        <v>189</v>
      </c>
      <c r="B262">
        <v>34645224</v>
      </c>
      <c r="C262">
        <v>34645591</v>
      </c>
      <c r="D262">
        <v>32163330</v>
      </c>
      <c r="E262">
        <v>1</v>
      </c>
      <c r="F262">
        <v>1</v>
      </c>
      <c r="G262">
        <v>1</v>
      </c>
      <c r="H262">
        <v>1</v>
      </c>
      <c r="I262" t="s">
        <v>488</v>
      </c>
      <c r="J262" t="s">
        <v>6</v>
      </c>
      <c r="K262" t="s">
        <v>489</v>
      </c>
      <c r="L262">
        <v>1191</v>
      </c>
      <c r="N262">
        <v>1013</v>
      </c>
      <c r="O262" t="s">
        <v>435</v>
      </c>
      <c r="P262" t="s">
        <v>435</v>
      </c>
      <c r="Q262">
        <v>1</v>
      </c>
      <c r="W262">
        <v>0</v>
      </c>
      <c r="X262">
        <v>1776637054</v>
      </c>
      <c r="Y262">
        <v>0.61</v>
      </c>
      <c r="AA262">
        <v>0</v>
      </c>
      <c r="AB262">
        <v>0</v>
      </c>
      <c r="AC262">
        <v>0</v>
      </c>
      <c r="AD262">
        <v>232.23</v>
      </c>
      <c r="AE262">
        <v>0</v>
      </c>
      <c r="AF262">
        <v>0</v>
      </c>
      <c r="AG262">
        <v>0</v>
      </c>
      <c r="AH262">
        <v>12.69</v>
      </c>
      <c r="AI262">
        <v>1</v>
      </c>
      <c r="AJ262">
        <v>1</v>
      </c>
      <c r="AK262">
        <v>1</v>
      </c>
      <c r="AL262">
        <v>18.3</v>
      </c>
      <c r="AN262">
        <v>0</v>
      </c>
      <c r="AO262">
        <v>1</v>
      </c>
      <c r="AP262">
        <v>0</v>
      </c>
      <c r="AQ262">
        <v>0</v>
      </c>
      <c r="AR262">
        <v>0</v>
      </c>
      <c r="AS262" t="s">
        <v>6</v>
      </c>
      <c r="AT262">
        <v>0.61</v>
      </c>
      <c r="AU262" t="s">
        <v>6</v>
      </c>
      <c r="AV262">
        <v>1</v>
      </c>
      <c r="AW262">
        <v>2</v>
      </c>
      <c r="AX262">
        <v>34645595</v>
      </c>
      <c r="AY262">
        <v>1</v>
      </c>
      <c r="AZ262">
        <v>0</v>
      </c>
      <c r="BA262">
        <v>246</v>
      </c>
      <c r="BB262">
        <v>0</v>
      </c>
      <c r="BC262">
        <v>0</v>
      </c>
      <c r="BD262">
        <v>0</v>
      </c>
      <c r="BE262">
        <v>0</v>
      </c>
      <c r="BF262">
        <v>0</v>
      </c>
      <c r="BG262">
        <v>0</v>
      </c>
      <c r="BH262">
        <v>0</v>
      </c>
      <c r="BI262">
        <v>0</v>
      </c>
      <c r="BJ262">
        <v>0</v>
      </c>
      <c r="BK262">
        <v>0</v>
      </c>
      <c r="BL262">
        <v>0</v>
      </c>
      <c r="BM262">
        <v>0</v>
      </c>
      <c r="BN262">
        <v>0</v>
      </c>
      <c r="BO262">
        <v>0</v>
      </c>
      <c r="BP262">
        <v>0</v>
      </c>
      <c r="BQ262">
        <v>0</v>
      </c>
      <c r="BR262">
        <v>0</v>
      </c>
      <c r="BS262">
        <v>0</v>
      </c>
      <c r="BT262">
        <v>0</v>
      </c>
      <c r="BU262">
        <v>0</v>
      </c>
      <c r="BV262">
        <v>0</v>
      </c>
      <c r="BW262">
        <v>0</v>
      </c>
      <c r="CX262">
        <f>Y262*Source!I189</f>
        <v>0.61</v>
      </c>
      <c r="CY262">
        <f t="shared" si="36"/>
        <v>232.23</v>
      </c>
      <c r="CZ262">
        <f t="shared" si="37"/>
        <v>12.69</v>
      </c>
      <c r="DA262">
        <f t="shared" si="38"/>
        <v>18.3</v>
      </c>
      <c r="DB262">
        <v>0</v>
      </c>
    </row>
    <row r="263" spans="1:106" x14ac:dyDescent="0.2">
      <c r="A263">
        <f>ROW(Source!A190)</f>
        <v>190</v>
      </c>
      <c r="B263">
        <v>34645223</v>
      </c>
      <c r="C263">
        <v>34645596</v>
      </c>
      <c r="D263">
        <v>32164293</v>
      </c>
      <c r="E263">
        <v>1</v>
      </c>
      <c r="F263">
        <v>1</v>
      </c>
      <c r="G263">
        <v>1</v>
      </c>
      <c r="H263">
        <v>1</v>
      </c>
      <c r="I263" t="s">
        <v>486</v>
      </c>
      <c r="J263" t="s">
        <v>6</v>
      </c>
      <c r="K263" t="s">
        <v>487</v>
      </c>
      <c r="L263">
        <v>1191</v>
      </c>
      <c r="N263">
        <v>1013</v>
      </c>
      <c r="O263" t="s">
        <v>435</v>
      </c>
      <c r="P263" t="s">
        <v>435</v>
      </c>
      <c r="Q263">
        <v>1</v>
      </c>
      <c r="W263">
        <v>0</v>
      </c>
      <c r="X263">
        <v>-1166887252</v>
      </c>
      <c r="Y263">
        <v>6.48</v>
      </c>
      <c r="AA263">
        <v>0</v>
      </c>
      <c r="AB263">
        <v>0</v>
      </c>
      <c r="AC263">
        <v>0</v>
      </c>
      <c r="AD263">
        <v>12.92</v>
      </c>
      <c r="AE263">
        <v>0</v>
      </c>
      <c r="AF263">
        <v>0</v>
      </c>
      <c r="AG263">
        <v>0</v>
      </c>
      <c r="AH263">
        <v>12.92</v>
      </c>
      <c r="AI263">
        <v>1</v>
      </c>
      <c r="AJ263">
        <v>1</v>
      </c>
      <c r="AK263">
        <v>1</v>
      </c>
      <c r="AL263">
        <v>1</v>
      </c>
      <c r="AN263">
        <v>0</v>
      </c>
      <c r="AO263">
        <v>1</v>
      </c>
      <c r="AP263">
        <v>0</v>
      </c>
      <c r="AQ263">
        <v>0</v>
      </c>
      <c r="AR263">
        <v>0</v>
      </c>
      <c r="AS263" t="s">
        <v>6</v>
      </c>
      <c r="AT263">
        <v>6.48</v>
      </c>
      <c r="AU263" t="s">
        <v>6</v>
      </c>
      <c r="AV263">
        <v>1</v>
      </c>
      <c r="AW263">
        <v>2</v>
      </c>
      <c r="AX263">
        <v>34645599</v>
      </c>
      <c r="AY263">
        <v>1</v>
      </c>
      <c r="AZ263">
        <v>0</v>
      </c>
      <c r="BA263">
        <v>247</v>
      </c>
      <c r="BB263">
        <v>0</v>
      </c>
      <c r="BC263">
        <v>0</v>
      </c>
      <c r="BD263">
        <v>0</v>
      </c>
      <c r="BE263">
        <v>0</v>
      </c>
      <c r="BF263">
        <v>0</v>
      </c>
      <c r="BG263">
        <v>0</v>
      </c>
      <c r="BH263">
        <v>0</v>
      </c>
      <c r="BI263">
        <v>0</v>
      </c>
      <c r="BJ263">
        <v>0</v>
      </c>
      <c r="BK263">
        <v>0</v>
      </c>
      <c r="BL263">
        <v>0</v>
      </c>
      <c r="BM263">
        <v>0</v>
      </c>
      <c r="BN263">
        <v>0</v>
      </c>
      <c r="BO263">
        <v>0</v>
      </c>
      <c r="BP263">
        <v>0</v>
      </c>
      <c r="BQ263">
        <v>0</v>
      </c>
      <c r="BR263">
        <v>0</v>
      </c>
      <c r="BS263">
        <v>0</v>
      </c>
      <c r="BT263">
        <v>0</v>
      </c>
      <c r="BU263">
        <v>0</v>
      </c>
      <c r="BV263">
        <v>0</v>
      </c>
      <c r="BW263">
        <v>0</v>
      </c>
      <c r="CX263">
        <f>Y263*Source!I190</f>
        <v>1.2960000000000003</v>
      </c>
      <c r="CY263">
        <f t="shared" si="36"/>
        <v>12.92</v>
      </c>
      <c r="CZ263">
        <f t="shared" si="37"/>
        <v>12.92</v>
      </c>
      <c r="DA263">
        <f t="shared" si="38"/>
        <v>1</v>
      </c>
      <c r="DB263">
        <v>0</v>
      </c>
    </row>
    <row r="264" spans="1:106" x14ac:dyDescent="0.2">
      <c r="A264">
        <f>ROW(Source!A190)</f>
        <v>190</v>
      </c>
      <c r="B264">
        <v>34645223</v>
      </c>
      <c r="C264">
        <v>34645596</v>
      </c>
      <c r="D264">
        <v>32163330</v>
      </c>
      <c r="E264">
        <v>1</v>
      </c>
      <c r="F264">
        <v>1</v>
      </c>
      <c r="G264">
        <v>1</v>
      </c>
      <c r="H264">
        <v>1</v>
      </c>
      <c r="I264" t="s">
        <v>488</v>
      </c>
      <c r="J264" t="s">
        <v>6</v>
      </c>
      <c r="K264" t="s">
        <v>489</v>
      </c>
      <c r="L264">
        <v>1191</v>
      </c>
      <c r="N264">
        <v>1013</v>
      </c>
      <c r="O264" t="s">
        <v>435</v>
      </c>
      <c r="P264" t="s">
        <v>435</v>
      </c>
      <c r="Q264">
        <v>1</v>
      </c>
      <c r="W264">
        <v>0</v>
      </c>
      <c r="X264">
        <v>1776637054</v>
      </c>
      <c r="Y264">
        <v>6.48</v>
      </c>
      <c r="AA264">
        <v>0</v>
      </c>
      <c r="AB264">
        <v>0</v>
      </c>
      <c r="AC264">
        <v>0</v>
      </c>
      <c r="AD264">
        <v>12.69</v>
      </c>
      <c r="AE264">
        <v>0</v>
      </c>
      <c r="AF264">
        <v>0</v>
      </c>
      <c r="AG264">
        <v>0</v>
      </c>
      <c r="AH264">
        <v>12.69</v>
      </c>
      <c r="AI264">
        <v>1</v>
      </c>
      <c r="AJ264">
        <v>1</v>
      </c>
      <c r="AK264">
        <v>1</v>
      </c>
      <c r="AL264">
        <v>1</v>
      </c>
      <c r="AN264">
        <v>0</v>
      </c>
      <c r="AO264">
        <v>1</v>
      </c>
      <c r="AP264">
        <v>0</v>
      </c>
      <c r="AQ264">
        <v>0</v>
      </c>
      <c r="AR264">
        <v>0</v>
      </c>
      <c r="AS264" t="s">
        <v>6</v>
      </c>
      <c r="AT264">
        <v>6.48</v>
      </c>
      <c r="AU264" t="s">
        <v>6</v>
      </c>
      <c r="AV264">
        <v>1</v>
      </c>
      <c r="AW264">
        <v>2</v>
      </c>
      <c r="AX264">
        <v>34645600</v>
      </c>
      <c r="AY264">
        <v>1</v>
      </c>
      <c r="AZ264">
        <v>0</v>
      </c>
      <c r="BA264">
        <v>248</v>
      </c>
      <c r="BB264">
        <v>0</v>
      </c>
      <c r="BC264">
        <v>0</v>
      </c>
      <c r="BD264">
        <v>0</v>
      </c>
      <c r="BE264">
        <v>0</v>
      </c>
      <c r="BF264">
        <v>0</v>
      </c>
      <c r="BG264">
        <v>0</v>
      </c>
      <c r="BH264">
        <v>0</v>
      </c>
      <c r="BI264">
        <v>0</v>
      </c>
      <c r="BJ264">
        <v>0</v>
      </c>
      <c r="BK264">
        <v>0</v>
      </c>
      <c r="BL264">
        <v>0</v>
      </c>
      <c r="BM264">
        <v>0</v>
      </c>
      <c r="BN264">
        <v>0</v>
      </c>
      <c r="BO264">
        <v>0</v>
      </c>
      <c r="BP264">
        <v>0</v>
      </c>
      <c r="BQ264">
        <v>0</v>
      </c>
      <c r="BR264">
        <v>0</v>
      </c>
      <c r="BS264">
        <v>0</v>
      </c>
      <c r="BT264">
        <v>0</v>
      </c>
      <c r="BU264">
        <v>0</v>
      </c>
      <c r="BV264">
        <v>0</v>
      </c>
      <c r="BW264">
        <v>0</v>
      </c>
      <c r="CX264">
        <f>Y264*Source!I190</f>
        <v>1.2960000000000003</v>
      </c>
      <c r="CY264">
        <f t="shared" si="36"/>
        <v>12.69</v>
      </c>
      <c r="CZ264">
        <f t="shared" si="37"/>
        <v>12.69</v>
      </c>
      <c r="DA264">
        <f t="shared" si="38"/>
        <v>1</v>
      </c>
      <c r="DB264">
        <v>0</v>
      </c>
    </row>
    <row r="265" spans="1:106" x14ac:dyDescent="0.2">
      <c r="A265">
        <f>ROW(Source!A191)</f>
        <v>191</v>
      </c>
      <c r="B265">
        <v>34645224</v>
      </c>
      <c r="C265">
        <v>34645596</v>
      </c>
      <c r="D265">
        <v>32164293</v>
      </c>
      <c r="E265">
        <v>1</v>
      </c>
      <c r="F265">
        <v>1</v>
      </c>
      <c r="G265">
        <v>1</v>
      </c>
      <c r="H265">
        <v>1</v>
      </c>
      <c r="I265" t="s">
        <v>486</v>
      </c>
      <c r="J265" t="s">
        <v>6</v>
      </c>
      <c r="K265" t="s">
        <v>487</v>
      </c>
      <c r="L265">
        <v>1191</v>
      </c>
      <c r="N265">
        <v>1013</v>
      </c>
      <c r="O265" t="s">
        <v>435</v>
      </c>
      <c r="P265" t="s">
        <v>435</v>
      </c>
      <c r="Q265">
        <v>1</v>
      </c>
      <c r="W265">
        <v>0</v>
      </c>
      <c r="X265">
        <v>-1166887252</v>
      </c>
      <c r="Y265">
        <v>6.48</v>
      </c>
      <c r="AA265">
        <v>0</v>
      </c>
      <c r="AB265">
        <v>0</v>
      </c>
      <c r="AC265">
        <v>0</v>
      </c>
      <c r="AD265">
        <v>236.44</v>
      </c>
      <c r="AE265">
        <v>0</v>
      </c>
      <c r="AF265">
        <v>0</v>
      </c>
      <c r="AG265">
        <v>0</v>
      </c>
      <c r="AH265">
        <v>12.92</v>
      </c>
      <c r="AI265">
        <v>1</v>
      </c>
      <c r="AJ265">
        <v>1</v>
      </c>
      <c r="AK265">
        <v>1</v>
      </c>
      <c r="AL265">
        <v>18.3</v>
      </c>
      <c r="AN265">
        <v>0</v>
      </c>
      <c r="AO265">
        <v>1</v>
      </c>
      <c r="AP265">
        <v>0</v>
      </c>
      <c r="AQ265">
        <v>0</v>
      </c>
      <c r="AR265">
        <v>0</v>
      </c>
      <c r="AS265" t="s">
        <v>6</v>
      </c>
      <c r="AT265">
        <v>6.48</v>
      </c>
      <c r="AU265" t="s">
        <v>6</v>
      </c>
      <c r="AV265">
        <v>1</v>
      </c>
      <c r="AW265">
        <v>2</v>
      </c>
      <c r="AX265">
        <v>34645599</v>
      </c>
      <c r="AY265">
        <v>1</v>
      </c>
      <c r="AZ265">
        <v>0</v>
      </c>
      <c r="BA265">
        <v>249</v>
      </c>
      <c r="BB265">
        <v>0</v>
      </c>
      <c r="BC265">
        <v>0</v>
      </c>
      <c r="BD265">
        <v>0</v>
      </c>
      <c r="BE265">
        <v>0</v>
      </c>
      <c r="BF265">
        <v>0</v>
      </c>
      <c r="BG265">
        <v>0</v>
      </c>
      <c r="BH265">
        <v>0</v>
      </c>
      <c r="BI265">
        <v>0</v>
      </c>
      <c r="BJ265">
        <v>0</v>
      </c>
      <c r="BK265">
        <v>0</v>
      </c>
      <c r="BL265">
        <v>0</v>
      </c>
      <c r="BM265">
        <v>0</v>
      </c>
      <c r="BN265">
        <v>0</v>
      </c>
      <c r="BO265">
        <v>0</v>
      </c>
      <c r="BP265">
        <v>0</v>
      </c>
      <c r="BQ265">
        <v>0</v>
      </c>
      <c r="BR265">
        <v>0</v>
      </c>
      <c r="BS265">
        <v>0</v>
      </c>
      <c r="BT265">
        <v>0</v>
      </c>
      <c r="BU265">
        <v>0</v>
      </c>
      <c r="BV265">
        <v>0</v>
      </c>
      <c r="BW265">
        <v>0</v>
      </c>
      <c r="CX265">
        <f>Y265*Source!I191</f>
        <v>1.2960000000000003</v>
      </c>
      <c r="CY265">
        <f t="shared" si="36"/>
        <v>236.44</v>
      </c>
      <c r="CZ265">
        <f t="shared" si="37"/>
        <v>12.92</v>
      </c>
      <c r="DA265">
        <f t="shared" si="38"/>
        <v>18.3</v>
      </c>
      <c r="DB265">
        <v>0</v>
      </c>
    </row>
    <row r="266" spans="1:106" x14ac:dyDescent="0.2">
      <c r="A266">
        <f>ROW(Source!A191)</f>
        <v>191</v>
      </c>
      <c r="B266">
        <v>34645224</v>
      </c>
      <c r="C266">
        <v>34645596</v>
      </c>
      <c r="D266">
        <v>32163330</v>
      </c>
      <c r="E266">
        <v>1</v>
      </c>
      <c r="F266">
        <v>1</v>
      </c>
      <c r="G266">
        <v>1</v>
      </c>
      <c r="H266">
        <v>1</v>
      </c>
      <c r="I266" t="s">
        <v>488</v>
      </c>
      <c r="J266" t="s">
        <v>6</v>
      </c>
      <c r="K266" t="s">
        <v>489</v>
      </c>
      <c r="L266">
        <v>1191</v>
      </c>
      <c r="N266">
        <v>1013</v>
      </c>
      <c r="O266" t="s">
        <v>435</v>
      </c>
      <c r="P266" t="s">
        <v>435</v>
      </c>
      <c r="Q266">
        <v>1</v>
      </c>
      <c r="W266">
        <v>0</v>
      </c>
      <c r="X266">
        <v>1776637054</v>
      </c>
      <c r="Y266">
        <v>6.48</v>
      </c>
      <c r="AA266">
        <v>0</v>
      </c>
      <c r="AB266">
        <v>0</v>
      </c>
      <c r="AC266">
        <v>0</v>
      </c>
      <c r="AD266">
        <v>232.23</v>
      </c>
      <c r="AE266">
        <v>0</v>
      </c>
      <c r="AF266">
        <v>0</v>
      </c>
      <c r="AG266">
        <v>0</v>
      </c>
      <c r="AH266">
        <v>12.69</v>
      </c>
      <c r="AI266">
        <v>1</v>
      </c>
      <c r="AJ266">
        <v>1</v>
      </c>
      <c r="AK266">
        <v>1</v>
      </c>
      <c r="AL266">
        <v>18.3</v>
      </c>
      <c r="AN266">
        <v>0</v>
      </c>
      <c r="AO266">
        <v>1</v>
      </c>
      <c r="AP266">
        <v>0</v>
      </c>
      <c r="AQ266">
        <v>0</v>
      </c>
      <c r="AR266">
        <v>0</v>
      </c>
      <c r="AS266" t="s">
        <v>6</v>
      </c>
      <c r="AT266">
        <v>6.48</v>
      </c>
      <c r="AU266" t="s">
        <v>6</v>
      </c>
      <c r="AV266">
        <v>1</v>
      </c>
      <c r="AW266">
        <v>2</v>
      </c>
      <c r="AX266">
        <v>34645600</v>
      </c>
      <c r="AY266">
        <v>1</v>
      </c>
      <c r="AZ266">
        <v>0</v>
      </c>
      <c r="BA266">
        <v>250</v>
      </c>
      <c r="BB266">
        <v>0</v>
      </c>
      <c r="BC266">
        <v>0</v>
      </c>
      <c r="BD266">
        <v>0</v>
      </c>
      <c r="BE266">
        <v>0</v>
      </c>
      <c r="BF266">
        <v>0</v>
      </c>
      <c r="BG266">
        <v>0</v>
      </c>
      <c r="BH266">
        <v>0</v>
      </c>
      <c r="BI266">
        <v>0</v>
      </c>
      <c r="BJ266">
        <v>0</v>
      </c>
      <c r="BK266">
        <v>0</v>
      </c>
      <c r="BL266">
        <v>0</v>
      </c>
      <c r="BM266">
        <v>0</v>
      </c>
      <c r="BN266">
        <v>0</v>
      </c>
      <c r="BO266">
        <v>0</v>
      </c>
      <c r="BP266">
        <v>0</v>
      </c>
      <c r="BQ266">
        <v>0</v>
      </c>
      <c r="BR266">
        <v>0</v>
      </c>
      <c r="BS266">
        <v>0</v>
      </c>
      <c r="BT266">
        <v>0</v>
      </c>
      <c r="BU266">
        <v>0</v>
      </c>
      <c r="BV266">
        <v>0</v>
      </c>
      <c r="BW266">
        <v>0</v>
      </c>
      <c r="CX266">
        <f>Y266*Source!I191</f>
        <v>1.2960000000000003</v>
      </c>
      <c r="CY266">
        <f t="shared" si="36"/>
        <v>232.23</v>
      </c>
      <c r="CZ266">
        <f t="shared" si="37"/>
        <v>12.69</v>
      </c>
      <c r="DA266">
        <f t="shared" si="38"/>
        <v>18.3</v>
      </c>
      <c r="DB266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50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34645291</v>
      </c>
      <c r="C1">
        <v>34645286</v>
      </c>
      <c r="D1">
        <v>31714582</v>
      </c>
      <c r="E1">
        <v>1</v>
      </c>
      <c r="F1">
        <v>1</v>
      </c>
      <c r="G1">
        <v>1</v>
      </c>
      <c r="H1">
        <v>1</v>
      </c>
      <c r="I1" t="s">
        <v>433</v>
      </c>
      <c r="J1" t="s">
        <v>6</v>
      </c>
      <c r="K1" t="s">
        <v>434</v>
      </c>
      <c r="L1">
        <v>1191</v>
      </c>
      <c r="N1">
        <v>1013</v>
      </c>
      <c r="O1" t="s">
        <v>435</v>
      </c>
      <c r="P1" t="s">
        <v>435</v>
      </c>
      <c r="Q1">
        <v>1</v>
      </c>
      <c r="X1">
        <v>1.27</v>
      </c>
      <c r="Y1">
        <v>0</v>
      </c>
      <c r="Z1">
        <v>0</v>
      </c>
      <c r="AA1">
        <v>0</v>
      </c>
      <c r="AB1">
        <v>8.3800000000000008</v>
      </c>
      <c r="AC1">
        <v>0</v>
      </c>
      <c r="AD1">
        <v>1</v>
      </c>
      <c r="AE1">
        <v>1</v>
      </c>
      <c r="AF1" t="s">
        <v>6</v>
      </c>
      <c r="AG1">
        <v>1.27</v>
      </c>
      <c r="AH1">
        <v>2</v>
      </c>
      <c r="AI1">
        <v>34645287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34645292</v>
      </c>
      <c r="C2">
        <v>34645286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436</v>
      </c>
      <c r="J2" t="s">
        <v>6</v>
      </c>
      <c r="K2" t="s">
        <v>437</v>
      </c>
      <c r="L2">
        <v>1191</v>
      </c>
      <c r="N2">
        <v>1013</v>
      </c>
      <c r="O2" t="s">
        <v>435</v>
      </c>
      <c r="P2" t="s">
        <v>435</v>
      </c>
      <c r="Q2">
        <v>1</v>
      </c>
      <c r="X2">
        <v>0.41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F2" t="s">
        <v>6</v>
      </c>
      <c r="AG2">
        <v>0.41</v>
      </c>
      <c r="AH2">
        <v>2</v>
      </c>
      <c r="AI2">
        <v>34645288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ROW(Source!A24)</f>
        <v>24</v>
      </c>
      <c r="B3">
        <v>34645293</v>
      </c>
      <c r="C3">
        <v>34645286</v>
      </c>
      <c r="D3">
        <v>31527023</v>
      </c>
      <c r="E3">
        <v>1</v>
      </c>
      <c r="F3">
        <v>1</v>
      </c>
      <c r="G3">
        <v>1</v>
      </c>
      <c r="H3">
        <v>2</v>
      </c>
      <c r="I3" t="s">
        <v>438</v>
      </c>
      <c r="J3" t="s">
        <v>439</v>
      </c>
      <c r="K3" t="s">
        <v>440</v>
      </c>
      <c r="L3">
        <v>1368</v>
      </c>
      <c r="N3">
        <v>1011</v>
      </c>
      <c r="O3" t="s">
        <v>441</v>
      </c>
      <c r="P3" t="s">
        <v>441</v>
      </c>
      <c r="Q3">
        <v>1</v>
      </c>
      <c r="X3">
        <v>0.35</v>
      </c>
      <c r="Y3">
        <v>0</v>
      </c>
      <c r="Z3">
        <v>82.22</v>
      </c>
      <c r="AA3">
        <v>10.06</v>
      </c>
      <c r="AB3">
        <v>0</v>
      </c>
      <c r="AC3">
        <v>0</v>
      </c>
      <c r="AD3">
        <v>1</v>
      </c>
      <c r="AE3">
        <v>0</v>
      </c>
      <c r="AF3" t="s">
        <v>6</v>
      </c>
      <c r="AG3">
        <v>0.35</v>
      </c>
      <c r="AH3">
        <v>2</v>
      </c>
      <c r="AI3">
        <v>34645289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ROW(Source!A24)</f>
        <v>24</v>
      </c>
      <c r="B4">
        <v>34645294</v>
      </c>
      <c r="C4">
        <v>34645286</v>
      </c>
      <c r="D4">
        <v>31528142</v>
      </c>
      <c r="E4">
        <v>1</v>
      </c>
      <c r="F4">
        <v>1</v>
      </c>
      <c r="G4">
        <v>1</v>
      </c>
      <c r="H4">
        <v>2</v>
      </c>
      <c r="I4" t="s">
        <v>442</v>
      </c>
      <c r="J4" t="s">
        <v>443</v>
      </c>
      <c r="K4" t="s">
        <v>444</v>
      </c>
      <c r="L4">
        <v>1368</v>
      </c>
      <c r="N4">
        <v>1011</v>
      </c>
      <c r="O4" t="s">
        <v>441</v>
      </c>
      <c r="P4" t="s">
        <v>441</v>
      </c>
      <c r="Q4">
        <v>1</v>
      </c>
      <c r="X4">
        <v>0.06</v>
      </c>
      <c r="Y4">
        <v>0</v>
      </c>
      <c r="Z4">
        <v>65.709999999999994</v>
      </c>
      <c r="AA4">
        <v>11.6</v>
      </c>
      <c r="AB4">
        <v>0</v>
      </c>
      <c r="AC4">
        <v>0</v>
      </c>
      <c r="AD4">
        <v>1</v>
      </c>
      <c r="AE4">
        <v>0</v>
      </c>
      <c r="AF4" t="s">
        <v>6</v>
      </c>
      <c r="AG4">
        <v>0.06</v>
      </c>
      <c r="AH4">
        <v>2</v>
      </c>
      <c r="AI4">
        <v>34645290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ROW(Source!A25)</f>
        <v>25</v>
      </c>
      <c r="B5">
        <v>34645291</v>
      </c>
      <c r="C5">
        <v>34645286</v>
      </c>
      <c r="D5">
        <v>31714582</v>
      </c>
      <c r="E5">
        <v>1</v>
      </c>
      <c r="F5">
        <v>1</v>
      </c>
      <c r="G5">
        <v>1</v>
      </c>
      <c r="H5">
        <v>1</v>
      </c>
      <c r="I5" t="s">
        <v>433</v>
      </c>
      <c r="J5" t="s">
        <v>6</v>
      </c>
      <c r="K5" t="s">
        <v>434</v>
      </c>
      <c r="L5">
        <v>1191</v>
      </c>
      <c r="N5">
        <v>1013</v>
      </c>
      <c r="O5" t="s">
        <v>435</v>
      </c>
      <c r="P5" t="s">
        <v>435</v>
      </c>
      <c r="Q5">
        <v>1</v>
      </c>
      <c r="X5">
        <v>1.27</v>
      </c>
      <c r="Y5">
        <v>0</v>
      </c>
      <c r="Z5">
        <v>0</v>
      </c>
      <c r="AA5">
        <v>0</v>
      </c>
      <c r="AB5">
        <v>8.3800000000000008</v>
      </c>
      <c r="AC5">
        <v>0</v>
      </c>
      <c r="AD5">
        <v>1</v>
      </c>
      <c r="AE5">
        <v>1</v>
      </c>
      <c r="AF5" t="s">
        <v>6</v>
      </c>
      <c r="AG5">
        <v>1.27</v>
      </c>
      <c r="AH5">
        <v>2</v>
      </c>
      <c r="AI5">
        <v>34645287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ROW(Source!A25)</f>
        <v>25</v>
      </c>
      <c r="B6">
        <v>34645292</v>
      </c>
      <c r="C6">
        <v>34645286</v>
      </c>
      <c r="D6">
        <v>31709492</v>
      </c>
      <c r="E6">
        <v>1</v>
      </c>
      <c r="F6">
        <v>1</v>
      </c>
      <c r="G6">
        <v>1</v>
      </c>
      <c r="H6">
        <v>1</v>
      </c>
      <c r="I6" t="s">
        <v>436</v>
      </c>
      <c r="J6" t="s">
        <v>6</v>
      </c>
      <c r="K6" t="s">
        <v>437</v>
      </c>
      <c r="L6">
        <v>1191</v>
      </c>
      <c r="N6">
        <v>1013</v>
      </c>
      <c r="O6" t="s">
        <v>435</v>
      </c>
      <c r="P6" t="s">
        <v>435</v>
      </c>
      <c r="Q6">
        <v>1</v>
      </c>
      <c r="X6">
        <v>0.41</v>
      </c>
      <c r="Y6">
        <v>0</v>
      </c>
      <c r="Z6">
        <v>0</v>
      </c>
      <c r="AA6">
        <v>0</v>
      </c>
      <c r="AB6">
        <v>0</v>
      </c>
      <c r="AC6">
        <v>0</v>
      </c>
      <c r="AD6">
        <v>1</v>
      </c>
      <c r="AE6">
        <v>2</v>
      </c>
      <c r="AF6" t="s">
        <v>6</v>
      </c>
      <c r="AG6">
        <v>0.41</v>
      </c>
      <c r="AH6">
        <v>2</v>
      </c>
      <c r="AI6">
        <v>34645288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ROW(Source!A25)</f>
        <v>25</v>
      </c>
      <c r="B7">
        <v>34645293</v>
      </c>
      <c r="C7">
        <v>34645286</v>
      </c>
      <c r="D7">
        <v>31527023</v>
      </c>
      <c r="E7">
        <v>1</v>
      </c>
      <c r="F7">
        <v>1</v>
      </c>
      <c r="G7">
        <v>1</v>
      </c>
      <c r="H7">
        <v>2</v>
      </c>
      <c r="I7" t="s">
        <v>438</v>
      </c>
      <c r="J7" t="s">
        <v>439</v>
      </c>
      <c r="K7" t="s">
        <v>440</v>
      </c>
      <c r="L7">
        <v>1368</v>
      </c>
      <c r="N7">
        <v>1011</v>
      </c>
      <c r="O7" t="s">
        <v>441</v>
      </c>
      <c r="P7" t="s">
        <v>441</v>
      </c>
      <c r="Q7">
        <v>1</v>
      </c>
      <c r="X7">
        <v>0.35</v>
      </c>
      <c r="Y7">
        <v>0</v>
      </c>
      <c r="Z7">
        <v>82.22</v>
      </c>
      <c r="AA7">
        <v>10.06</v>
      </c>
      <c r="AB7">
        <v>0</v>
      </c>
      <c r="AC7">
        <v>0</v>
      </c>
      <c r="AD7">
        <v>1</v>
      </c>
      <c r="AE7">
        <v>0</v>
      </c>
      <c r="AF7" t="s">
        <v>6</v>
      </c>
      <c r="AG7">
        <v>0.35</v>
      </c>
      <c r="AH7">
        <v>2</v>
      </c>
      <c r="AI7">
        <v>34645289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ROW(Source!A25)</f>
        <v>25</v>
      </c>
      <c r="B8">
        <v>34645294</v>
      </c>
      <c r="C8">
        <v>34645286</v>
      </c>
      <c r="D8">
        <v>31528142</v>
      </c>
      <c r="E8">
        <v>1</v>
      </c>
      <c r="F8">
        <v>1</v>
      </c>
      <c r="G8">
        <v>1</v>
      </c>
      <c r="H8">
        <v>2</v>
      </c>
      <c r="I8" t="s">
        <v>442</v>
      </c>
      <c r="J8" t="s">
        <v>443</v>
      </c>
      <c r="K8" t="s">
        <v>444</v>
      </c>
      <c r="L8">
        <v>1368</v>
      </c>
      <c r="N8">
        <v>1011</v>
      </c>
      <c r="O8" t="s">
        <v>441</v>
      </c>
      <c r="P8" t="s">
        <v>441</v>
      </c>
      <c r="Q8">
        <v>1</v>
      </c>
      <c r="X8">
        <v>0.06</v>
      </c>
      <c r="Y8">
        <v>0</v>
      </c>
      <c r="Z8">
        <v>65.709999999999994</v>
      </c>
      <c r="AA8">
        <v>11.6</v>
      </c>
      <c r="AB8">
        <v>0</v>
      </c>
      <c r="AC8">
        <v>0</v>
      </c>
      <c r="AD8">
        <v>1</v>
      </c>
      <c r="AE8">
        <v>0</v>
      </c>
      <c r="AF8" t="s">
        <v>6</v>
      </c>
      <c r="AG8">
        <v>0.06</v>
      </c>
      <c r="AH8">
        <v>2</v>
      </c>
      <c r="AI8">
        <v>34645290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ROW(Source!A26)</f>
        <v>26</v>
      </c>
      <c r="B9">
        <v>34645300</v>
      </c>
      <c r="C9">
        <v>34645295</v>
      </c>
      <c r="D9">
        <v>31711369</v>
      </c>
      <c r="E9">
        <v>1</v>
      </c>
      <c r="F9">
        <v>1</v>
      </c>
      <c r="G9">
        <v>1</v>
      </c>
      <c r="H9">
        <v>1</v>
      </c>
      <c r="I9" t="s">
        <v>445</v>
      </c>
      <c r="J9" t="s">
        <v>6</v>
      </c>
      <c r="K9" t="s">
        <v>446</v>
      </c>
      <c r="L9">
        <v>1191</v>
      </c>
      <c r="N9">
        <v>1013</v>
      </c>
      <c r="O9" t="s">
        <v>435</v>
      </c>
      <c r="P9" t="s">
        <v>435</v>
      </c>
      <c r="Q9">
        <v>1</v>
      </c>
      <c r="X9">
        <v>0.15</v>
      </c>
      <c r="Y9">
        <v>0</v>
      </c>
      <c r="Z9">
        <v>0</v>
      </c>
      <c r="AA9">
        <v>0</v>
      </c>
      <c r="AB9">
        <v>8.24</v>
      </c>
      <c r="AC9">
        <v>0</v>
      </c>
      <c r="AD9">
        <v>1</v>
      </c>
      <c r="AE9">
        <v>1</v>
      </c>
      <c r="AF9" t="s">
        <v>6</v>
      </c>
      <c r="AG9">
        <v>0.15</v>
      </c>
      <c r="AH9">
        <v>2</v>
      </c>
      <c r="AI9">
        <v>34645296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ROW(Source!A26)</f>
        <v>26</v>
      </c>
      <c r="B10">
        <v>34645301</v>
      </c>
      <c r="C10">
        <v>34645295</v>
      </c>
      <c r="D10">
        <v>31709492</v>
      </c>
      <c r="E10">
        <v>1</v>
      </c>
      <c r="F10">
        <v>1</v>
      </c>
      <c r="G10">
        <v>1</v>
      </c>
      <c r="H10">
        <v>1</v>
      </c>
      <c r="I10" t="s">
        <v>436</v>
      </c>
      <c r="J10" t="s">
        <v>6</v>
      </c>
      <c r="K10" t="s">
        <v>437</v>
      </c>
      <c r="L10">
        <v>1191</v>
      </c>
      <c r="N10">
        <v>1013</v>
      </c>
      <c r="O10" t="s">
        <v>435</v>
      </c>
      <c r="P10" t="s">
        <v>435</v>
      </c>
      <c r="Q10">
        <v>1</v>
      </c>
      <c r="X10">
        <v>0.08</v>
      </c>
      <c r="Y10">
        <v>0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2</v>
      </c>
      <c r="AF10" t="s">
        <v>6</v>
      </c>
      <c r="AG10">
        <v>0.08</v>
      </c>
      <c r="AH10">
        <v>2</v>
      </c>
      <c r="AI10">
        <v>34645297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ROW(Source!A26)</f>
        <v>26</v>
      </c>
      <c r="B11">
        <v>34645302</v>
      </c>
      <c r="C11">
        <v>34645295</v>
      </c>
      <c r="D11">
        <v>31527023</v>
      </c>
      <c r="E11">
        <v>1</v>
      </c>
      <c r="F11">
        <v>1</v>
      </c>
      <c r="G11">
        <v>1</v>
      </c>
      <c r="H11">
        <v>2</v>
      </c>
      <c r="I11" t="s">
        <v>438</v>
      </c>
      <c r="J11" t="s">
        <v>439</v>
      </c>
      <c r="K11" t="s">
        <v>440</v>
      </c>
      <c r="L11">
        <v>1368</v>
      </c>
      <c r="N11">
        <v>1011</v>
      </c>
      <c r="O11" t="s">
        <v>441</v>
      </c>
      <c r="P11" t="s">
        <v>441</v>
      </c>
      <c r="Q11">
        <v>1</v>
      </c>
      <c r="X11">
        <v>7.0000000000000007E-2</v>
      </c>
      <c r="Y11">
        <v>0</v>
      </c>
      <c r="Z11">
        <v>82.22</v>
      </c>
      <c r="AA11">
        <v>10.06</v>
      </c>
      <c r="AB11">
        <v>0</v>
      </c>
      <c r="AC11">
        <v>0</v>
      </c>
      <c r="AD11">
        <v>1</v>
      </c>
      <c r="AE11">
        <v>0</v>
      </c>
      <c r="AF11" t="s">
        <v>6</v>
      </c>
      <c r="AG11">
        <v>7.0000000000000007E-2</v>
      </c>
      <c r="AH11">
        <v>2</v>
      </c>
      <c r="AI11">
        <v>34645298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ROW(Source!A26)</f>
        <v>26</v>
      </c>
      <c r="B12">
        <v>34645303</v>
      </c>
      <c r="C12">
        <v>34645295</v>
      </c>
      <c r="D12">
        <v>31528142</v>
      </c>
      <c r="E12">
        <v>1</v>
      </c>
      <c r="F12">
        <v>1</v>
      </c>
      <c r="G12">
        <v>1</v>
      </c>
      <c r="H12">
        <v>2</v>
      </c>
      <c r="I12" t="s">
        <v>442</v>
      </c>
      <c r="J12" t="s">
        <v>443</v>
      </c>
      <c r="K12" t="s">
        <v>444</v>
      </c>
      <c r="L12">
        <v>1368</v>
      </c>
      <c r="N12">
        <v>1011</v>
      </c>
      <c r="O12" t="s">
        <v>441</v>
      </c>
      <c r="P12" t="s">
        <v>441</v>
      </c>
      <c r="Q12">
        <v>1</v>
      </c>
      <c r="X12">
        <v>0.01</v>
      </c>
      <c r="Y12">
        <v>0</v>
      </c>
      <c r="Z12">
        <v>65.709999999999994</v>
      </c>
      <c r="AA12">
        <v>11.6</v>
      </c>
      <c r="AB12">
        <v>0</v>
      </c>
      <c r="AC12">
        <v>0</v>
      </c>
      <c r="AD12">
        <v>1</v>
      </c>
      <c r="AE12">
        <v>0</v>
      </c>
      <c r="AF12" t="s">
        <v>6</v>
      </c>
      <c r="AG12">
        <v>0.01</v>
      </c>
      <c r="AH12">
        <v>2</v>
      </c>
      <c r="AI12">
        <v>34645299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">
      <c r="A13">
        <f>ROW(Source!A27)</f>
        <v>27</v>
      </c>
      <c r="B13">
        <v>34645300</v>
      </c>
      <c r="C13">
        <v>34645295</v>
      </c>
      <c r="D13">
        <v>31711369</v>
      </c>
      <c r="E13">
        <v>1</v>
      </c>
      <c r="F13">
        <v>1</v>
      </c>
      <c r="G13">
        <v>1</v>
      </c>
      <c r="H13">
        <v>1</v>
      </c>
      <c r="I13" t="s">
        <v>445</v>
      </c>
      <c r="J13" t="s">
        <v>6</v>
      </c>
      <c r="K13" t="s">
        <v>446</v>
      </c>
      <c r="L13">
        <v>1191</v>
      </c>
      <c r="N13">
        <v>1013</v>
      </c>
      <c r="O13" t="s">
        <v>435</v>
      </c>
      <c r="P13" t="s">
        <v>435</v>
      </c>
      <c r="Q13">
        <v>1</v>
      </c>
      <c r="X13">
        <v>0.15</v>
      </c>
      <c r="Y13">
        <v>0</v>
      </c>
      <c r="Z13">
        <v>0</v>
      </c>
      <c r="AA13">
        <v>0</v>
      </c>
      <c r="AB13">
        <v>8.24</v>
      </c>
      <c r="AC13">
        <v>0</v>
      </c>
      <c r="AD13">
        <v>1</v>
      </c>
      <c r="AE13">
        <v>1</v>
      </c>
      <c r="AF13" t="s">
        <v>6</v>
      </c>
      <c r="AG13">
        <v>0.15</v>
      </c>
      <c r="AH13">
        <v>2</v>
      </c>
      <c r="AI13">
        <v>34645296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2">
      <c r="A14">
        <f>ROW(Source!A27)</f>
        <v>27</v>
      </c>
      <c r="B14">
        <v>34645301</v>
      </c>
      <c r="C14">
        <v>34645295</v>
      </c>
      <c r="D14">
        <v>31709492</v>
      </c>
      <c r="E14">
        <v>1</v>
      </c>
      <c r="F14">
        <v>1</v>
      </c>
      <c r="G14">
        <v>1</v>
      </c>
      <c r="H14">
        <v>1</v>
      </c>
      <c r="I14" t="s">
        <v>436</v>
      </c>
      <c r="J14" t="s">
        <v>6</v>
      </c>
      <c r="K14" t="s">
        <v>437</v>
      </c>
      <c r="L14">
        <v>1191</v>
      </c>
      <c r="N14">
        <v>1013</v>
      </c>
      <c r="O14" t="s">
        <v>435</v>
      </c>
      <c r="P14" t="s">
        <v>435</v>
      </c>
      <c r="Q14">
        <v>1</v>
      </c>
      <c r="X14">
        <v>0.08</v>
      </c>
      <c r="Y14">
        <v>0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2</v>
      </c>
      <c r="AF14" t="s">
        <v>6</v>
      </c>
      <c r="AG14">
        <v>0.08</v>
      </c>
      <c r="AH14">
        <v>2</v>
      </c>
      <c r="AI14">
        <v>34645297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x14ac:dyDescent="0.2">
      <c r="A15">
        <f>ROW(Source!A27)</f>
        <v>27</v>
      </c>
      <c r="B15">
        <v>34645302</v>
      </c>
      <c r="C15">
        <v>34645295</v>
      </c>
      <c r="D15">
        <v>31527023</v>
      </c>
      <c r="E15">
        <v>1</v>
      </c>
      <c r="F15">
        <v>1</v>
      </c>
      <c r="G15">
        <v>1</v>
      </c>
      <c r="H15">
        <v>2</v>
      </c>
      <c r="I15" t="s">
        <v>438</v>
      </c>
      <c r="J15" t="s">
        <v>439</v>
      </c>
      <c r="K15" t="s">
        <v>440</v>
      </c>
      <c r="L15">
        <v>1368</v>
      </c>
      <c r="N15">
        <v>1011</v>
      </c>
      <c r="O15" t="s">
        <v>441</v>
      </c>
      <c r="P15" t="s">
        <v>441</v>
      </c>
      <c r="Q15">
        <v>1</v>
      </c>
      <c r="X15">
        <v>7.0000000000000007E-2</v>
      </c>
      <c r="Y15">
        <v>0</v>
      </c>
      <c r="Z15">
        <v>82.22</v>
      </c>
      <c r="AA15">
        <v>10.06</v>
      </c>
      <c r="AB15">
        <v>0</v>
      </c>
      <c r="AC15">
        <v>0</v>
      </c>
      <c r="AD15">
        <v>1</v>
      </c>
      <c r="AE15">
        <v>0</v>
      </c>
      <c r="AF15" t="s">
        <v>6</v>
      </c>
      <c r="AG15">
        <v>7.0000000000000007E-2</v>
      </c>
      <c r="AH15">
        <v>2</v>
      </c>
      <c r="AI15">
        <v>34645298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x14ac:dyDescent="0.2">
      <c r="A16">
        <f>ROW(Source!A27)</f>
        <v>27</v>
      </c>
      <c r="B16">
        <v>34645303</v>
      </c>
      <c r="C16">
        <v>34645295</v>
      </c>
      <c r="D16">
        <v>31528142</v>
      </c>
      <c r="E16">
        <v>1</v>
      </c>
      <c r="F16">
        <v>1</v>
      </c>
      <c r="G16">
        <v>1</v>
      </c>
      <c r="H16">
        <v>2</v>
      </c>
      <c r="I16" t="s">
        <v>442</v>
      </c>
      <c r="J16" t="s">
        <v>443</v>
      </c>
      <c r="K16" t="s">
        <v>444</v>
      </c>
      <c r="L16">
        <v>1368</v>
      </c>
      <c r="N16">
        <v>1011</v>
      </c>
      <c r="O16" t="s">
        <v>441</v>
      </c>
      <c r="P16" t="s">
        <v>441</v>
      </c>
      <c r="Q16">
        <v>1</v>
      </c>
      <c r="X16">
        <v>0.01</v>
      </c>
      <c r="Y16">
        <v>0</v>
      </c>
      <c r="Z16">
        <v>65.709999999999994</v>
      </c>
      <c r="AA16">
        <v>11.6</v>
      </c>
      <c r="AB16">
        <v>0</v>
      </c>
      <c r="AC16">
        <v>0</v>
      </c>
      <c r="AD16">
        <v>1</v>
      </c>
      <c r="AE16">
        <v>0</v>
      </c>
      <c r="AF16" t="s">
        <v>6</v>
      </c>
      <c r="AG16">
        <v>0.01</v>
      </c>
      <c r="AH16">
        <v>2</v>
      </c>
      <c r="AI16">
        <v>34645299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ROW(Source!A28)</f>
        <v>28</v>
      </c>
      <c r="B17">
        <v>34645308</v>
      </c>
      <c r="C17">
        <v>34645304</v>
      </c>
      <c r="D17">
        <v>31711332</v>
      </c>
      <c r="E17">
        <v>1</v>
      </c>
      <c r="F17">
        <v>1</v>
      </c>
      <c r="G17">
        <v>1</v>
      </c>
      <c r="H17">
        <v>1</v>
      </c>
      <c r="I17" t="s">
        <v>447</v>
      </c>
      <c r="J17" t="s">
        <v>6</v>
      </c>
      <c r="K17" t="s">
        <v>448</v>
      </c>
      <c r="L17">
        <v>1191</v>
      </c>
      <c r="N17">
        <v>1013</v>
      </c>
      <c r="O17" t="s">
        <v>435</v>
      </c>
      <c r="P17" t="s">
        <v>435</v>
      </c>
      <c r="Q17">
        <v>1</v>
      </c>
      <c r="X17">
        <v>0.66</v>
      </c>
      <c r="Y17">
        <v>0</v>
      </c>
      <c r="Z17">
        <v>0</v>
      </c>
      <c r="AA17">
        <v>0</v>
      </c>
      <c r="AB17">
        <v>8.17</v>
      </c>
      <c r="AC17">
        <v>0</v>
      </c>
      <c r="AD17">
        <v>1</v>
      </c>
      <c r="AE17">
        <v>1</v>
      </c>
      <c r="AF17" t="s">
        <v>6</v>
      </c>
      <c r="AG17">
        <v>0.66</v>
      </c>
      <c r="AH17">
        <v>2</v>
      </c>
      <c r="AI17">
        <v>34645305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ROW(Source!A28)</f>
        <v>28</v>
      </c>
      <c r="B18">
        <v>34645309</v>
      </c>
      <c r="C18">
        <v>34645304</v>
      </c>
      <c r="D18">
        <v>31709492</v>
      </c>
      <c r="E18">
        <v>1</v>
      </c>
      <c r="F18">
        <v>1</v>
      </c>
      <c r="G18">
        <v>1</v>
      </c>
      <c r="H18">
        <v>1</v>
      </c>
      <c r="I18" t="s">
        <v>436</v>
      </c>
      <c r="J18" t="s">
        <v>6</v>
      </c>
      <c r="K18" t="s">
        <v>437</v>
      </c>
      <c r="L18">
        <v>1191</v>
      </c>
      <c r="N18">
        <v>1013</v>
      </c>
      <c r="O18" t="s">
        <v>435</v>
      </c>
      <c r="P18" t="s">
        <v>435</v>
      </c>
      <c r="Q18">
        <v>1</v>
      </c>
      <c r="X18">
        <v>0.03</v>
      </c>
      <c r="Y18">
        <v>0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2</v>
      </c>
      <c r="AF18" t="s">
        <v>6</v>
      </c>
      <c r="AG18">
        <v>0.03</v>
      </c>
      <c r="AH18">
        <v>2</v>
      </c>
      <c r="AI18">
        <v>34645306</v>
      </c>
      <c r="AJ18">
        <v>18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">
      <c r="A19">
        <f>ROW(Source!A28)</f>
        <v>28</v>
      </c>
      <c r="B19">
        <v>34645310</v>
      </c>
      <c r="C19">
        <v>34645304</v>
      </c>
      <c r="D19">
        <v>31528142</v>
      </c>
      <c r="E19">
        <v>1</v>
      </c>
      <c r="F19">
        <v>1</v>
      </c>
      <c r="G19">
        <v>1</v>
      </c>
      <c r="H19">
        <v>2</v>
      </c>
      <c r="I19" t="s">
        <v>442</v>
      </c>
      <c r="J19" t="s">
        <v>443</v>
      </c>
      <c r="K19" t="s">
        <v>444</v>
      </c>
      <c r="L19">
        <v>1368</v>
      </c>
      <c r="N19">
        <v>1011</v>
      </c>
      <c r="O19" t="s">
        <v>441</v>
      </c>
      <c r="P19" t="s">
        <v>441</v>
      </c>
      <c r="Q19">
        <v>1</v>
      </c>
      <c r="X19">
        <v>0.03</v>
      </c>
      <c r="Y19">
        <v>0</v>
      </c>
      <c r="Z19">
        <v>65.709999999999994</v>
      </c>
      <c r="AA19">
        <v>11.6</v>
      </c>
      <c r="AB19">
        <v>0</v>
      </c>
      <c r="AC19">
        <v>0</v>
      </c>
      <c r="AD19">
        <v>1</v>
      </c>
      <c r="AE19">
        <v>0</v>
      </c>
      <c r="AF19" t="s">
        <v>6</v>
      </c>
      <c r="AG19">
        <v>0.03</v>
      </c>
      <c r="AH19">
        <v>2</v>
      </c>
      <c r="AI19">
        <v>34645307</v>
      </c>
      <c r="AJ19">
        <v>19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ROW(Source!A29)</f>
        <v>29</v>
      </c>
      <c r="B20">
        <v>34645308</v>
      </c>
      <c r="C20">
        <v>34645304</v>
      </c>
      <c r="D20">
        <v>31711332</v>
      </c>
      <c r="E20">
        <v>1</v>
      </c>
      <c r="F20">
        <v>1</v>
      </c>
      <c r="G20">
        <v>1</v>
      </c>
      <c r="H20">
        <v>1</v>
      </c>
      <c r="I20" t="s">
        <v>447</v>
      </c>
      <c r="J20" t="s">
        <v>6</v>
      </c>
      <c r="K20" t="s">
        <v>448</v>
      </c>
      <c r="L20">
        <v>1191</v>
      </c>
      <c r="N20">
        <v>1013</v>
      </c>
      <c r="O20" t="s">
        <v>435</v>
      </c>
      <c r="P20" t="s">
        <v>435</v>
      </c>
      <c r="Q20">
        <v>1</v>
      </c>
      <c r="X20">
        <v>0.66</v>
      </c>
      <c r="Y20">
        <v>0</v>
      </c>
      <c r="Z20">
        <v>0</v>
      </c>
      <c r="AA20">
        <v>0</v>
      </c>
      <c r="AB20">
        <v>8.17</v>
      </c>
      <c r="AC20">
        <v>0</v>
      </c>
      <c r="AD20">
        <v>1</v>
      </c>
      <c r="AE20">
        <v>1</v>
      </c>
      <c r="AF20" t="s">
        <v>6</v>
      </c>
      <c r="AG20">
        <v>0.66</v>
      </c>
      <c r="AH20">
        <v>2</v>
      </c>
      <c r="AI20">
        <v>34645305</v>
      </c>
      <c r="AJ20">
        <v>20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x14ac:dyDescent="0.2">
      <c r="A21">
        <f>ROW(Source!A29)</f>
        <v>29</v>
      </c>
      <c r="B21">
        <v>34645309</v>
      </c>
      <c r="C21">
        <v>34645304</v>
      </c>
      <c r="D21">
        <v>31709492</v>
      </c>
      <c r="E21">
        <v>1</v>
      </c>
      <c r="F21">
        <v>1</v>
      </c>
      <c r="G21">
        <v>1</v>
      </c>
      <c r="H21">
        <v>1</v>
      </c>
      <c r="I21" t="s">
        <v>436</v>
      </c>
      <c r="J21" t="s">
        <v>6</v>
      </c>
      <c r="K21" t="s">
        <v>437</v>
      </c>
      <c r="L21">
        <v>1191</v>
      </c>
      <c r="N21">
        <v>1013</v>
      </c>
      <c r="O21" t="s">
        <v>435</v>
      </c>
      <c r="P21" t="s">
        <v>435</v>
      </c>
      <c r="Q21">
        <v>1</v>
      </c>
      <c r="X21">
        <v>0.03</v>
      </c>
      <c r="Y21">
        <v>0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2</v>
      </c>
      <c r="AF21" t="s">
        <v>6</v>
      </c>
      <c r="AG21">
        <v>0.03</v>
      </c>
      <c r="AH21">
        <v>2</v>
      </c>
      <c r="AI21">
        <v>34645306</v>
      </c>
      <c r="AJ21">
        <v>21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2">
      <c r="A22">
        <f>ROW(Source!A29)</f>
        <v>29</v>
      </c>
      <c r="B22">
        <v>34645310</v>
      </c>
      <c r="C22">
        <v>34645304</v>
      </c>
      <c r="D22">
        <v>31528142</v>
      </c>
      <c r="E22">
        <v>1</v>
      </c>
      <c r="F22">
        <v>1</v>
      </c>
      <c r="G22">
        <v>1</v>
      </c>
      <c r="H22">
        <v>2</v>
      </c>
      <c r="I22" t="s">
        <v>442</v>
      </c>
      <c r="J22" t="s">
        <v>443</v>
      </c>
      <c r="K22" t="s">
        <v>444</v>
      </c>
      <c r="L22">
        <v>1368</v>
      </c>
      <c r="N22">
        <v>1011</v>
      </c>
      <c r="O22" t="s">
        <v>441</v>
      </c>
      <c r="P22" t="s">
        <v>441</v>
      </c>
      <c r="Q22">
        <v>1</v>
      </c>
      <c r="X22">
        <v>0.03</v>
      </c>
      <c r="Y22">
        <v>0</v>
      </c>
      <c r="Z22">
        <v>65.709999999999994</v>
      </c>
      <c r="AA22">
        <v>11.6</v>
      </c>
      <c r="AB22">
        <v>0</v>
      </c>
      <c r="AC22">
        <v>0</v>
      </c>
      <c r="AD22">
        <v>1</v>
      </c>
      <c r="AE22">
        <v>0</v>
      </c>
      <c r="AF22" t="s">
        <v>6</v>
      </c>
      <c r="AG22">
        <v>0.03</v>
      </c>
      <c r="AH22">
        <v>2</v>
      </c>
      <c r="AI22">
        <v>34645307</v>
      </c>
      <c r="AJ22">
        <v>22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2">
      <c r="A23">
        <f>ROW(Source!A30)</f>
        <v>30</v>
      </c>
      <c r="B23">
        <v>34645315</v>
      </c>
      <c r="C23">
        <v>34645311</v>
      </c>
      <c r="D23">
        <v>31711332</v>
      </c>
      <c r="E23">
        <v>1</v>
      </c>
      <c r="F23">
        <v>1</v>
      </c>
      <c r="G23">
        <v>1</v>
      </c>
      <c r="H23">
        <v>1</v>
      </c>
      <c r="I23" t="s">
        <v>447</v>
      </c>
      <c r="J23" t="s">
        <v>6</v>
      </c>
      <c r="K23" t="s">
        <v>448</v>
      </c>
      <c r="L23">
        <v>1191</v>
      </c>
      <c r="N23">
        <v>1013</v>
      </c>
      <c r="O23" t="s">
        <v>435</v>
      </c>
      <c r="P23" t="s">
        <v>435</v>
      </c>
      <c r="Q23">
        <v>1</v>
      </c>
      <c r="X23">
        <v>1.03</v>
      </c>
      <c r="Y23">
        <v>0</v>
      </c>
      <c r="Z23">
        <v>0</v>
      </c>
      <c r="AA23">
        <v>0</v>
      </c>
      <c r="AB23">
        <v>8.17</v>
      </c>
      <c r="AC23">
        <v>0</v>
      </c>
      <c r="AD23">
        <v>1</v>
      </c>
      <c r="AE23">
        <v>1</v>
      </c>
      <c r="AF23" t="s">
        <v>6</v>
      </c>
      <c r="AG23">
        <v>1.03</v>
      </c>
      <c r="AH23">
        <v>2</v>
      </c>
      <c r="AI23">
        <v>34645312</v>
      </c>
      <c r="AJ23">
        <v>23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x14ac:dyDescent="0.2">
      <c r="A24">
        <f>ROW(Source!A30)</f>
        <v>30</v>
      </c>
      <c r="B24">
        <v>34645316</v>
      </c>
      <c r="C24">
        <v>34645311</v>
      </c>
      <c r="D24">
        <v>31709492</v>
      </c>
      <c r="E24">
        <v>1</v>
      </c>
      <c r="F24">
        <v>1</v>
      </c>
      <c r="G24">
        <v>1</v>
      </c>
      <c r="H24">
        <v>1</v>
      </c>
      <c r="I24" t="s">
        <v>436</v>
      </c>
      <c r="J24" t="s">
        <v>6</v>
      </c>
      <c r="K24" t="s">
        <v>437</v>
      </c>
      <c r="L24">
        <v>1191</v>
      </c>
      <c r="N24">
        <v>1013</v>
      </c>
      <c r="O24" t="s">
        <v>435</v>
      </c>
      <c r="P24" t="s">
        <v>435</v>
      </c>
      <c r="Q24">
        <v>1</v>
      </c>
      <c r="X24">
        <v>0.05</v>
      </c>
      <c r="Y24">
        <v>0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2</v>
      </c>
      <c r="AF24" t="s">
        <v>6</v>
      </c>
      <c r="AG24">
        <v>0.05</v>
      </c>
      <c r="AH24">
        <v>2</v>
      </c>
      <c r="AI24">
        <v>34645313</v>
      </c>
      <c r="AJ24">
        <v>24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x14ac:dyDescent="0.2">
      <c r="A25">
        <f>ROW(Source!A30)</f>
        <v>30</v>
      </c>
      <c r="B25">
        <v>34645317</v>
      </c>
      <c r="C25">
        <v>34645311</v>
      </c>
      <c r="D25">
        <v>31528142</v>
      </c>
      <c r="E25">
        <v>1</v>
      </c>
      <c r="F25">
        <v>1</v>
      </c>
      <c r="G25">
        <v>1</v>
      </c>
      <c r="H25">
        <v>2</v>
      </c>
      <c r="I25" t="s">
        <v>442</v>
      </c>
      <c r="J25" t="s">
        <v>443</v>
      </c>
      <c r="K25" t="s">
        <v>444</v>
      </c>
      <c r="L25">
        <v>1368</v>
      </c>
      <c r="N25">
        <v>1011</v>
      </c>
      <c r="O25" t="s">
        <v>441</v>
      </c>
      <c r="P25" t="s">
        <v>441</v>
      </c>
      <c r="Q25">
        <v>1</v>
      </c>
      <c r="X25">
        <v>0.05</v>
      </c>
      <c r="Y25">
        <v>0</v>
      </c>
      <c r="Z25">
        <v>65.709999999999994</v>
      </c>
      <c r="AA25">
        <v>11.6</v>
      </c>
      <c r="AB25">
        <v>0</v>
      </c>
      <c r="AC25">
        <v>0</v>
      </c>
      <c r="AD25">
        <v>1</v>
      </c>
      <c r="AE25">
        <v>0</v>
      </c>
      <c r="AF25" t="s">
        <v>6</v>
      </c>
      <c r="AG25">
        <v>0.05</v>
      </c>
      <c r="AH25">
        <v>2</v>
      </c>
      <c r="AI25">
        <v>34645314</v>
      </c>
      <c r="AJ25">
        <v>25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ROW(Source!A31)</f>
        <v>31</v>
      </c>
      <c r="B26">
        <v>34645315</v>
      </c>
      <c r="C26">
        <v>34645311</v>
      </c>
      <c r="D26">
        <v>31711332</v>
      </c>
      <c r="E26">
        <v>1</v>
      </c>
      <c r="F26">
        <v>1</v>
      </c>
      <c r="G26">
        <v>1</v>
      </c>
      <c r="H26">
        <v>1</v>
      </c>
      <c r="I26" t="s">
        <v>447</v>
      </c>
      <c r="J26" t="s">
        <v>6</v>
      </c>
      <c r="K26" t="s">
        <v>448</v>
      </c>
      <c r="L26">
        <v>1191</v>
      </c>
      <c r="N26">
        <v>1013</v>
      </c>
      <c r="O26" t="s">
        <v>435</v>
      </c>
      <c r="P26" t="s">
        <v>435</v>
      </c>
      <c r="Q26">
        <v>1</v>
      </c>
      <c r="X26">
        <v>1.03</v>
      </c>
      <c r="Y26">
        <v>0</v>
      </c>
      <c r="Z26">
        <v>0</v>
      </c>
      <c r="AA26">
        <v>0</v>
      </c>
      <c r="AB26">
        <v>8.17</v>
      </c>
      <c r="AC26">
        <v>0</v>
      </c>
      <c r="AD26">
        <v>1</v>
      </c>
      <c r="AE26">
        <v>1</v>
      </c>
      <c r="AF26" t="s">
        <v>6</v>
      </c>
      <c r="AG26">
        <v>1.03</v>
      </c>
      <c r="AH26">
        <v>2</v>
      </c>
      <c r="AI26">
        <v>34645312</v>
      </c>
      <c r="AJ26">
        <v>26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ROW(Source!A31)</f>
        <v>31</v>
      </c>
      <c r="B27">
        <v>34645316</v>
      </c>
      <c r="C27">
        <v>34645311</v>
      </c>
      <c r="D27">
        <v>31709492</v>
      </c>
      <c r="E27">
        <v>1</v>
      </c>
      <c r="F27">
        <v>1</v>
      </c>
      <c r="G27">
        <v>1</v>
      </c>
      <c r="H27">
        <v>1</v>
      </c>
      <c r="I27" t="s">
        <v>436</v>
      </c>
      <c r="J27" t="s">
        <v>6</v>
      </c>
      <c r="K27" t="s">
        <v>437</v>
      </c>
      <c r="L27">
        <v>1191</v>
      </c>
      <c r="N27">
        <v>1013</v>
      </c>
      <c r="O27" t="s">
        <v>435</v>
      </c>
      <c r="P27" t="s">
        <v>435</v>
      </c>
      <c r="Q27">
        <v>1</v>
      </c>
      <c r="X27">
        <v>0.05</v>
      </c>
      <c r="Y27">
        <v>0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2</v>
      </c>
      <c r="AF27" t="s">
        <v>6</v>
      </c>
      <c r="AG27">
        <v>0.05</v>
      </c>
      <c r="AH27">
        <v>2</v>
      </c>
      <c r="AI27">
        <v>34645313</v>
      </c>
      <c r="AJ27">
        <v>27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ROW(Source!A31)</f>
        <v>31</v>
      </c>
      <c r="B28">
        <v>34645317</v>
      </c>
      <c r="C28">
        <v>34645311</v>
      </c>
      <c r="D28">
        <v>31528142</v>
      </c>
      <c r="E28">
        <v>1</v>
      </c>
      <c r="F28">
        <v>1</v>
      </c>
      <c r="G28">
        <v>1</v>
      </c>
      <c r="H28">
        <v>2</v>
      </c>
      <c r="I28" t="s">
        <v>442</v>
      </c>
      <c r="J28" t="s">
        <v>443</v>
      </c>
      <c r="K28" t="s">
        <v>444</v>
      </c>
      <c r="L28">
        <v>1368</v>
      </c>
      <c r="N28">
        <v>1011</v>
      </c>
      <c r="O28" t="s">
        <v>441</v>
      </c>
      <c r="P28" t="s">
        <v>441</v>
      </c>
      <c r="Q28">
        <v>1</v>
      </c>
      <c r="X28">
        <v>0.05</v>
      </c>
      <c r="Y28">
        <v>0</v>
      </c>
      <c r="Z28">
        <v>65.709999999999994</v>
      </c>
      <c r="AA28">
        <v>11.6</v>
      </c>
      <c r="AB28">
        <v>0</v>
      </c>
      <c r="AC28">
        <v>0</v>
      </c>
      <c r="AD28">
        <v>1</v>
      </c>
      <c r="AE28">
        <v>0</v>
      </c>
      <c r="AF28" t="s">
        <v>6</v>
      </c>
      <c r="AG28">
        <v>0.05</v>
      </c>
      <c r="AH28">
        <v>2</v>
      </c>
      <c r="AI28">
        <v>34645314</v>
      </c>
      <c r="AJ28">
        <v>28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x14ac:dyDescent="0.2">
      <c r="A29">
        <f>ROW(Source!A32)</f>
        <v>32</v>
      </c>
      <c r="B29">
        <v>34645323</v>
      </c>
      <c r="C29">
        <v>34645318</v>
      </c>
      <c r="D29">
        <v>31709544</v>
      </c>
      <c r="E29">
        <v>1</v>
      </c>
      <c r="F29">
        <v>1</v>
      </c>
      <c r="G29">
        <v>1</v>
      </c>
      <c r="H29">
        <v>1</v>
      </c>
      <c r="I29" t="s">
        <v>449</v>
      </c>
      <c r="J29" t="s">
        <v>6</v>
      </c>
      <c r="K29" t="s">
        <v>450</v>
      </c>
      <c r="L29">
        <v>1191</v>
      </c>
      <c r="N29">
        <v>1013</v>
      </c>
      <c r="O29" t="s">
        <v>435</v>
      </c>
      <c r="P29" t="s">
        <v>435</v>
      </c>
      <c r="Q29">
        <v>1</v>
      </c>
      <c r="X29">
        <v>0.81</v>
      </c>
      <c r="Y29">
        <v>0</v>
      </c>
      <c r="Z29">
        <v>0</v>
      </c>
      <c r="AA29">
        <v>0</v>
      </c>
      <c r="AB29">
        <v>9.07</v>
      </c>
      <c r="AC29">
        <v>0</v>
      </c>
      <c r="AD29">
        <v>1</v>
      </c>
      <c r="AE29">
        <v>1</v>
      </c>
      <c r="AF29" t="s">
        <v>6</v>
      </c>
      <c r="AG29">
        <v>0.81</v>
      </c>
      <c r="AH29">
        <v>2</v>
      </c>
      <c r="AI29">
        <v>34645319</v>
      </c>
      <c r="AJ29">
        <v>29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x14ac:dyDescent="0.2">
      <c r="A30">
        <f>ROW(Source!A32)</f>
        <v>32</v>
      </c>
      <c r="B30">
        <v>34645324</v>
      </c>
      <c r="C30">
        <v>34645318</v>
      </c>
      <c r="D30">
        <v>31709492</v>
      </c>
      <c r="E30">
        <v>1</v>
      </c>
      <c r="F30">
        <v>1</v>
      </c>
      <c r="G30">
        <v>1</v>
      </c>
      <c r="H30">
        <v>1</v>
      </c>
      <c r="I30" t="s">
        <v>436</v>
      </c>
      <c r="J30" t="s">
        <v>6</v>
      </c>
      <c r="K30" t="s">
        <v>437</v>
      </c>
      <c r="L30">
        <v>1191</v>
      </c>
      <c r="N30">
        <v>1013</v>
      </c>
      <c r="O30" t="s">
        <v>435</v>
      </c>
      <c r="P30" t="s">
        <v>435</v>
      </c>
      <c r="Q30">
        <v>1</v>
      </c>
      <c r="X30">
        <v>0.48</v>
      </c>
      <c r="Y30">
        <v>0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2</v>
      </c>
      <c r="AF30" t="s">
        <v>6</v>
      </c>
      <c r="AG30">
        <v>0.48</v>
      </c>
      <c r="AH30">
        <v>2</v>
      </c>
      <c r="AI30">
        <v>34645320</v>
      </c>
      <c r="AJ30">
        <v>30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x14ac:dyDescent="0.2">
      <c r="A31">
        <f>ROW(Source!A32)</f>
        <v>32</v>
      </c>
      <c r="B31">
        <v>34645325</v>
      </c>
      <c r="C31">
        <v>34645318</v>
      </c>
      <c r="D31">
        <v>31526561</v>
      </c>
      <c r="E31">
        <v>1</v>
      </c>
      <c r="F31">
        <v>1</v>
      </c>
      <c r="G31">
        <v>1</v>
      </c>
      <c r="H31">
        <v>2</v>
      </c>
      <c r="I31" t="s">
        <v>451</v>
      </c>
      <c r="J31" t="s">
        <v>452</v>
      </c>
      <c r="K31" t="s">
        <v>453</v>
      </c>
      <c r="L31">
        <v>1368</v>
      </c>
      <c r="N31">
        <v>1011</v>
      </c>
      <c r="O31" t="s">
        <v>441</v>
      </c>
      <c r="P31" t="s">
        <v>441</v>
      </c>
      <c r="Q31">
        <v>1</v>
      </c>
      <c r="X31">
        <v>0.44</v>
      </c>
      <c r="Y31">
        <v>0</v>
      </c>
      <c r="Z31">
        <v>138.54</v>
      </c>
      <c r="AA31">
        <v>11.6</v>
      </c>
      <c r="AB31">
        <v>0</v>
      </c>
      <c r="AC31">
        <v>0</v>
      </c>
      <c r="AD31">
        <v>1</v>
      </c>
      <c r="AE31">
        <v>0</v>
      </c>
      <c r="AF31" t="s">
        <v>6</v>
      </c>
      <c r="AG31">
        <v>0.44</v>
      </c>
      <c r="AH31">
        <v>2</v>
      </c>
      <c r="AI31">
        <v>34645321</v>
      </c>
      <c r="AJ31">
        <v>31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x14ac:dyDescent="0.2">
      <c r="A32">
        <f>ROW(Source!A32)</f>
        <v>32</v>
      </c>
      <c r="B32">
        <v>34645326</v>
      </c>
      <c r="C32">
        <v>34645318</v>
      </c>
      <c r="D32">
        <v>31528142</v>
      </c>
      <c r="E32">
        <v>1</v>
      </c>
      <c r="F32">
        <v>1</v>
      </c>
      <c r="G32">
        <v>1</v>
      </c>
      <c r="H32">
        <v>2</v>
      </c>
      <c r="I32" t="s">
        <v>442</v>
      </c>
      <c r="J32" t="s">
        <v>443</v>
      </c>
      <c r="K32" t="s">
        <v>444</v>
      </c>
      <c r="L32">
        <v>1368</v>
      </c>
      <c r="N32">
        <v>1011</v>
      </c>
      <c r="O32" t="s">
        <v>441</v>
      </c>
      <c r="P32" t="s">
        <v>441</v>
      </c>
      <c r="Q32">
        <v>1</v>
      </c>
      <c r="X32">
        <v>0.04</v>
      </c>
      <c r="Y32">
        <v>0</v>
      </c>
      <c r="Z32">
        <v>65.709999999999994</v>
      </c>
      <c r="AA32">
        <v>11.6</v>
      </c>
      <c r="AB32">
        <v>0</v>
      </c>
      <c r="AC32">
        <v>0</v>
      </c>
      <c r="AD32">
        <v>1</v>
      </c>
      <c r="AE32">
        <v>0</v>
      </c>
      <c r="AF32" t="s">
        <v>6</v>
      </c>
      <c r="AG32">
        <v>0.04</v>
      </c>
      <c r="AH32">
        <v>2</v>
      </c>
      <c r="AI32">
        <v>34645322</v>
      </c>
      <c r="AJ32">
        <v>32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x14ac:dyDescent="0.2">
      <c r="A33">
        <f>ROW(Source!A33)</f>
        <v>33</v>
      </c>
      <c r="B33">
        <v>34645323</v>
      </c>
      <c r="C33">
        <v>34645318</v>
      </c>
      <c r="D33">
        <v>31709544</v>
      </c>
      <c r="E33">
        <v>1</v>
      </c>
      <c r="F33">
        <v>1</v>
      </c>
      <c r="G33">
        <v>1</v>
      </c>
      <c r="H33">
        <v>1</v>
      </c>
      <c r="I33" t="s">
        <v>449</v>
      </c>
      <c r="J33" t="s">
        <v>6</v>
      </c>
      <c r="K33" t="s">
        <v>450</v>
      </c>
      <c r="L33">
        <v>1191</v>
      </c>
      <c r="N33">
        <v>1013</v>
      </c>
      <c r="O33" t="s">
        <v>435</v>
      </c>
      <c r="P33" t="s">
        <v>435</v>
      </c>
      <c r="Q33">
        <v>1</v>
      </c>
      <c r="X33">
        <v>0.81</v>
      </c>
      <c r="Y33">
        <v>0</v>
      </c>
      <c r="Z33">
        <v>0</v>
      </c>
      <c r="AA33">
        <v>0</v>
      </c>
      <c r="AB33">
        <v>9.07</v>
      </c>
      <c r="AC33">
        <v>0</v>
      </c>
      <c r="AD33">
        <v>1</v>
      </c>
      <c r="AE33">
        <v>1</v>
      </c>
      <c r="AF33" t="s">
        <v>6</v>
      </c>
      <c r="AG33">
        <v>0.81</v>
      </c>
      <c r="AH33">
        <v>2</v>
      </c>
      <c r="AI33">
        <v>34645319</v>
      </c>
      <c r="AJ33">
        <v>33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x14ac:dyDescent="0.2">
      <c r="A34">
        <f>ROW(Source!A33)</f>
        <v>33</v>
      </c>
      <c r="B34">
        <v>34645324</v>
      </c>
      <c r="C34">
        <v>34645318</v>
      </c>
      <c r="D34">
        <v>31709492</v>
      </c>
      <c r="E34">
        <v>1</v>
      </c>
      <c r="F34">
        <v>1</v>
      </c>
      <c r="G34">
        <v>1</v>
      </c>
      <c r="H34">
        <v>1</v>
      </c>
      <c r="I34" t="s">
        <v>436</v>
      </c>
      <c r="J34" t="s">
        <v>6</v>
      </c>
      <c r="K34" t="s">
        <v>437</v>
      </c>
      <c r="L34">
        <v>1191</v>
      </c>
      <c r="N34">
        <v>1013</v>
      </c>
      <c r="O34" t="s">
        <v>435</v>
      </c>
      <c r="P34" t="s">
        <v>435</v>
      </c>
      <c r="Q34">
        <v>1</v>
      </c>
      <c r="X34">
        <v>0.48</v>
      </c>
      <c r="Y34">
        <v>0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2</v>
      </c>
      <c r="AF34" t="s">
        <v>6</v>
      </c>
      <c r="AG34">
        <v>0.48</v>
      </c>
      <c r="AH34">
        <v>2</v>
      </c>
      <c r="AI34">
        <v>34645320</v>
      </c>
      <c r="AJ34">
        <v>34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ROW(Source!A33)</f>
        <v>33</v>
      </c>
      <c r="B35">
        <v>34645325</v>
      </c>
      <c r="C35">
        <v>34645318</v>
      </c>
      <c r="D35">
        <v>31526561</v>
      </c>
      <c r="E35">
        <v>1</v>
      </c>
      <c r="F35">
        <v>1</v>
      </c>
      <c r="G35">
        <v>1</v>
      </c>
      <c r="H35">
        <v>2</v>
      </c>
      <c r="I35" t="s">
        <v>451</v>
      </c>
      <c r="J35" t="s">
        <v>452</v>
      </c>
      <c r="K35" t="s">
        <v>453</v>
      </c>
      <c r="L35">
        <v>1368</v>
      </c>
      <c r="N35">
        <v>1011</v>
      </c>
      <c r="O35" t="s">
        <v>441</v>
      </c>
      <c r="P35" t="s">
        <v>441</v>
      </c>
      <c r="Q35">
        <v>1</v>
      </c>
      <c r="X35">
        <v>0.44</v>
      </c>
      <c r="Y35">
        <v>0</v>
      </c>
      <c r="Z35">
        <v>138.54</v>
      </c>
      <c r="AA35">
        <v>11.6</v>
      </c>
      <c r="AB35">
        <v>0</v>
      </c>
      <c r="AC35">
        <v>0</v>
      </c>
      <c r="AD35">
        <v>1</v>
      </c>
      <c r="AE35">
        <v>0</v>
      </c>
      <c r="AF35" t="s">
        <v>6</v>
      </c>
      <c r="AG35">
        <v>0.44</v>
      </c>
      <c r="AH35">
        <v>2</v>
      </c>
      <c r="AI35">
        <v>34645321</v>
      </c>
      <c r="AJ35">
        <v>35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ROW(Source!A33)</f>
        <v>33</v>
      </c>
      <c r="B36">
        <v>34645326</v>
      </c>
      <c r="C36">
        <v>34645318</v>
      </c>
      <c r="D36">
        <v>31528142</v>
      </c>
      <c r="E36">
        <v>1</v>
      </c>
      <c r="F36">
        <v>1</v>
      </c>
      <c r="G36">
        <v>1</v>
      </c>
      <c r="H36">
        <v>2</v>
      </c>
      <c r="I36" t="s">
        <v>442</v>
      </c>
      <c r="J36" t="s">
        <v>443</v>
      </c>
      <c r="K36" t="s">
        <v>444</v>
      </c>
      <c r="L36">
        <v>1368</v>
      </c>
      <c r="N36">
        <v>1011</v>
      </c>
      <c r="O36" t="s">
        <v>441</v>
      </c>
      <c r="P36" t="s">
        <v>441</v>
      </c>
      <c r="Q36">
        <v>1</v>
      </c>
      <c r="X36">
        <v>0.04</v>
      </c>
      <c r="Y36">
        <v>0</v>
      </c>
      <c r="Z36">
        <v>65.709999999999994</v>
      </c>
      <c r="AA36">
        <v>11.6</v>
      </c>
      <c r="AB36">
        <v>0</v>
      </c>
      <c r="AC36">
        <v>0</v>
      </c>
      <c r="AD36">
        <v>1</v>
      </c>
      <c r="AE36">
        <v>0</v>
      </c>
      <c r="AF36" t="s">
        <v>6</v>
      </c>
      <c r="AG36">
        <v>0.04</v>
      </c>
      <c r="AH36">
        <v>2</v>
      </c>
      <c r="AI36">
        <v>34645322</v>
      </c>
      <c r="AJ36">
        <v>36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">
      <c r="A37">
        <f>ROW(Source!A34)</f>
        <v>34</v>
      </c>
      <c r="B37">
        <v>34645333</v>
      </c>
      <c r="C37">
        <v>34645327</v>
      </c>
      <c r="D37">
        <v>31709544</v>
      </c>
      <c r="E37">
        <v>1</v>
      </c>
      <c r="F37">
        <v>1</v>
      </c>
      <c r="G37">
        <v>1</v>
      </c>
      <c r="H37">
        <v>1</v>
      </c>
      <c r="I37" t="s">
        <v>449</v>
      </c>
      <c r="J37" t="s">
        <v>6</v>
      </c>
      <c r="K37" t="s">
        <v>450</v>
      </c>
      <c r="L37">
        <v>1191</v>
      </c>
      <c r="N37">
        <v>1013</v>
      </c>
      <c r="O37" t="s">
        <v>435</v>
      </c>
      <c r="P37" t="s">
        <v>435</v>
      </c>
      <c r="Q37">
        <v>1</v>
      </c>
      <c r="X37">
        <v>1.75</v>
      </c>
      <c r="Y37">
        <v>0</v>
      </c>
      <c r="Z37">
        <v>0</v>
      </c>
      <c r="AA37">
        <v>0</v>
      </c>
      <c r="AB37">
        <v>9.07</v>
      </c>
      <c r="AC37">
        <v>0</v>
      </c>
      <c r="AD37">
        <v>1</v>
      </c>
      <c r="AE37">
        <v>1</v>
      </c>
      <c r="AF37" t="s">
        <v>6</v>
      </c>
      <c r="AG37">
        <v>1.75</v>
      </c>
      <c r="AH37">
        <v>2</v>
      </c>
      <c r="AI37">
        <v>34645328</v>
      </c>
      <c r="AJ37">
        <v>37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x14ac:dyDescent="0.2">
      <c r="A38">
        <f>ROW(Source!A34)</f>
        <v>34</v>
      </c>
      <c r="B38">
        <v>34645334</v>
      </c>
      <c r="C38">
        <v>34645327</v>
      </c>
      <c r="D38">
        <v>31709492</v>
      </c>
      <c r="E38">
        <v>1</v>
      </c>
      <c r="F38">
        <v>1</v>
      </c>
      <c r="G38">
        <v>1</v>
      </c>
      <c r="H38">
        <v>1</v>
      </c>
      <c r="I38" t="s">
        <v>436</v>
      </c>
      <c r="J38" t="s">
        <v>6</v>
      </c>
      <c r="K38" t="s">
        <v>437</v>
      </c>
      <c r="L38">
        <v>1191</v>
      </c>
      <c r="N38">
        <v>1013</v>
      </c>
      <c r="O38" t="s">
        <v>435</v>
      </c>
      <c r="P38" t="s">
        <v>435</v>
      </c>
      <c r="Q38">
        <v>1</v>
      </c>
      <c r="X38">
        <v>1.89</v>
      </c>
      <c r="Y38">
        <v>0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2</v>
      </c>
      <c r="AF38" t="s">
        <v>6</v>
      </c>
      <c r="AG38">
        <v>1.89</v>
      </c>
      <c r="AH38">
        <v>2</v>
      </c>
      <c r="AI38">
        <v>34645329</v>
      </c>
      <c r="AJ38">
        <v>38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x14ac:dyDescent="0.2">
      <c r="A39">
        <f>ROW(Source!A34)</f>
        <v>34</v>
      </c>
      <c r="B39">
        <v>34645335</v>
      </c>
      <c r="C39">
        <v>34645327</v>
      </c>
      <c r="D39">
        <v>31526561</v>
      </c>
      <c r="E39">
        <v>1</v>
      </c>
      <c r="F39">
        <v>1</v>
      </c>
      <c r="G39">
        <v>1</v>
      </c>
      <c r="H39">
        <v>2</v>
      </c>
      <c r="I39" t="s">
        <v>451</v>
      </c>
      <c r="J39" t="s">
        <v>452</v>
      </c>
      <c r="K39" t="s">
        <v>453</v>
      </c>
      <c r="L39">
        <v>1368</v>
      </c>
      <c r="N39">
        <v>1011</v>
      </c>
      <c r="O39" t="s">
        <v>441</v>
      </c>
      <c r="P39" t="s">
        <v>441</v>
      </c>
      <c r="Q39">
        <v>1</v>
      </c>
      <c r="X39">
        <v>0.96</v>
      </c>
      <c r="Y39">
        <v>0</v>
      </c>
      <c r="Z39">
        <v>138.54</v>
      </c>
      <c r="AA39">
        <v>11.6</v>
      </c>
      <c r="AB39">
        <v>0</v>
      </c>
      <c r="AC39">
        <v>0</v>
      </c>
      <c r="AD39">
        <v>1</v>
      </c>
      <c r="AE39">
        <v>0</v>
      </c>
      <c r="AF39" t="s">
        <v>6</v>
      </c>
      <c r="AG39">
        <v>0.96</v>
      </c>
      <c r="AH39">
        <v>2</v>
      </c>
      <c r="AI39">
        <v>34645330</v>
      </c>
      <c r="AJ39">
        <v>39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x14ac:dyDescent="0.2">
      <c r="A40">
        <f>ROW(Source!A34)</f>
        <v>34</v>
      </c>
      <c r="B40">
        <v>34645336</v>
      </c>
      <c r="C40">
        <v>34645327</v>
      </c>
      <c r="D40">
        <v>31527023</v>
      </c>
      <c r="E40">
        <v>1</v>
      </c>
      <c r="F40">
        <v>1</v>
      </c>
      <c r="G40">
        <v>1</v>
      </c>
      <c r="H40">
        <v>2</v>
      </c>
      <c r="I40" t="s">
        <v>438</v>
      </c>
      <c r="J40" t="s">
        <v>439</v>
      </c>
      <c r="K40" t="s">
        <v>440</v>
      </c>
      <c r="L40">
        <v>1368</v>
      </c>
      <c r="N40">
        <v>1011</v>
      </c>
      <c r="O40" t="s">
        <v>441</v>
      </c>
      <c r="P40" t="s">
        <v>441</v>
      </c>
      <c r="Q40">
        <v>1</v>
      </c>
      <c r="X40">
        <v>0.84</v>
      </c>
      <c r="Y40">
        <v>0</v>
      </c>
      <c r="Z40">
        <v>82.22</v>
      </c>
      <c r="AA40">
        <v>10.06</v>
      </c>
      <c r="AB40">
        <v>0</v>
      </c>
      <c r="AC40">
        <v>0</v>
      </c>
      <c r="AD40">
        <v>1</v>
      </c>
      <c r="AE40">
        <v>0</v>
      </c>
      <c r="AF40" t="s">
        <v>6</v>
      </c>
      <c r="AG40">
        <v>0.84</v>
      </c>
      <c r="AH40">
        <v>2</v>
      </c>
      <c r="AI40">
        <v>34645331</v>
      </c>
      <c r="AJ40">
        <v>40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x14ac:dyDescent="0.2">
      <c r="A41">
        <f>ROW(Source!A34)</f>
        <v>34</v>
      </c>
      <c r="B41">
        <v>34645337</v>
      </c>
      <c r="C41">
        <v>34645327</v>
      </c>
      <c r="D41">
        <v>31528142</v>
      </c>
      <c r="E41">
        <v>1</v>
      </c>
      <c r="F41">
        <v>1</v>
      </c>
      <c r="G41">
        <v>1</v>
      </c>
      <c r="H41">
        <v>2</v>
      </c>
      <c r="I41" t="s">
        <v>442</v>
      </c>
      <c r="J41" t="s">
        <v>443</v>
      </c>
      <c r="K41" t="s">
        <v>444</v>
      </c>
      <c r="L41">
        <v>1368</v>
      </c>
      <c r="N41">
        <v>1011</v>
      </c>
      <c r="O41" t="s">
        <v>441</v>
      </c>
      <c r="P41" t="s">
        <v>441</v>
      </c>
      <c r="Q41">
        <v>1</v>
      </c>
      <c r="X41">
        <v>0.09</v>
      </c>
      <c r="Y41">
        <v>0</v>
      </c>
      <c r="Z41">
        <v>65.709999999999994</v>
      </c>
      <c r="AA41">
        <v>11.6</v>
      </c>
      <c r="AB41">
        <v>0</v>
      </c>
      <c r="AC41">
        <v>0</v>
      </c>
      <c r="AD41">
        <v>1</v>
      </c>
      <c r="AE41">
        <v>0</v>
      </c>
      <c r="AF41" t="s">
        <v>6</v>
      </c>
      <c r="AG41">
        <v>0.09</v>
      </c>
      <c r="AH41">
        <v>2</v>
      </c>
      <c r="AI41">
        <v>34645332</v>
      </c>
      <c r="AJ41">
        <v>41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x14ac:dyDescent="0.2">
      <c r="A42">
        <f>ROW(Source!A35)</f>
        <v>35</v>
      </c>
      <c r="B42">
        <v>34645333</v>
      </c>
      <c r="C42">
        <v>34645327</v>
      </c>
      <c r="D42">
        <v>31709544</v>
      </c>
      <c r="E42">
        <v>1</v>
      </c>
      <c r="F42">
        <v>1</v>
      </c>
      <c r="G42">
        <v>1</v>
      </c>
      <c r="H42">
        <v>1</v>
      </c>
      <c r="I42" t="s">
        <v>449</v>
      </c>
      <c r="J42" t="s">
        <v>6</v>
      </c>
      <c r="K42" t="s">
        <v>450</v>
      </c>
      <c r="L42">
        <v>1191</v>
      </c>
      <c r="N42">
        <v>1013</v>
      </c>
      <c r="O42" t="s">
        <v>435</v>
      </c>
      <c r="P42" t="s">
        <v>435</v>
      </c>
      <c r="Q42">
        <v>1</v>
      </c>
      <c r="X42">
        <v>1.75</v>
      </c>
      <c r="Y42">
        <v>0</v>
      </c>
      <c r="Z42">
        <v>0</v>
      </c>
      <c r="AA42">
        <v>0</v>
      </c>
      <c r="AB42">
        <v>9.07</v>
      </c>
      <c r="AC42">
        <v>0</v>
      </c>
      <c r="AD42">
        <v>1</v>
      </c>
      <c r="AE42">
        <v>1</v>
      </c>
      <c r="AF42" t="s">
        <v>6</v>
      </c>
      <c r="AG42">
        <v>1.75</v>
      </c>
      <c r="AH42">
        <v>2</v>
      </c>
      <c r="AI42">
        <v>34645328</v>
      </c>
      <c r="AJ42">
        <v>42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x14ac:dyDescent="0.2">
      <c r="A43">
        <f>ROW(Source!A35)</f>
        <v>35</v>
      </c>
      <c r="B43">
        <v>34645334</v>
      </c>
      <c r="C43">
        <v>34645327</v>
      </c>
      <c r="D43">
        <v>31709492</v>
      </c>
      <c r="E43">
        <v>1</v>
      </c>
      <c r="F43">
        <v>1</v>
      </c>
      <c r="G43">
        <v>1</v>
      </c>
      <c r="H43">
        <v>1</v>
      </c>
      <c r="I43" t="s">
        <v>436</v>
      </c>
      <c r="J43" t="s">
        <v>6</v>
      </c>
      <c r="K43" t="s">
        <v>437</v>
      </c>
      <c r="L43">
        <v>1191</v>
      </c>
      <c r="N43">
        <v>1013</v>
      </c>
      <c r="O43" t="s">
        <v>435</v>
      </c>
      <c r="P43" t="s">
        <v>435</v>
      </c>
      <c r="Q43">
        <v>1</v>
      </c>
      <c r="X43">
        <v>1.89</v>
      </c>
      <c r="Y43">
        <v>0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2</v>
      </c>
      <c r="AF43" t="s">
        <v>6</v>
      </c>
      <c r="AG43">
        <v>1.89</v>
      </c>
      <c r="AH43">
        <v>2</v>
      </c>
      <c r="AI43">
        <v>34645329</v>
      </c>
      <c r="AJ43">
        <v>43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ROW(Source!A35)</f>
        <v>35</v>
      </c>
      <c r="B44">
        <v>34645335</v>
      </c>
      <c r="C44">
        <v>34645327</v>
      </c>
      <c r="D44">
        <v>31526561</v>
      </c>
      <c r="E44">
        <v>1</v>
      </c>
      <c r="F44">
        <v>1</v>
      </c>
      <c r="G44">
        <v>1</v>
      </c>
      <c r="H44">
        <v>2</v>
      </c>
      <c r="I44" t="s">
        <v>451</v>
      </c>
      <c r="J44" t="s">
        <v>452</v>
      </c>
      <c r="K44" t="s">
        <v>453</v>
      </c>
      <c r="L44">
        <v>1368</v>
      </c>
      <c r="N44">
        <v>1011</v>
      </c>
      <c r="O44" t="s">
        <v>441</v>
      </c>
      <c r="P44" t="s">
        <v>441</v>
      </c>
      <c r="Q44">
        <v>1</v>
      </c>
      <c r="X44">
        <v>0.96</v>
      </c>
      <c r="Y44">
        <v>0</v>
      </c>
      <c r="Z44">
        <v>138.54</v>
      </c>
      <c r="AA44">
        <v>11.6</v>
      </c>
      <c r="AB44">
        <v>0</v>
      </c>
      <c r="AC44">
        <v>0</v>
      </c>
      <c r="AD44">
        <v>1</v>
      </c>
      <c r="AE44">
        <v>0</v>
      </c>
      <c r="AF44" t="s">
        <v>6</v>
      </c>
      <c r="AG44">
        <v>0.96</v>
      </c>
      <c r="AH44">
        <v>2</v>
      </c>
      <c r="AI44">
        <v>34645330</v>
      </c>
      <c r="AJ44">
        <v>44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ROW(Source!A35)</f>
        <v>35</v>
      </c>
      <c r="B45">
        <v>34645336</v>
      </c>
      <c r="C45">
        <v>34645327</v>
      </c>
      <c r="D45">
        <v>31527023</v>
      </c>
      <c r="E45">
        <v>1</v>
      </c>
      <c r="F45">
        <v>1</v>
      </c>
      <c r="G45">
        <v>1</v>
      </c>
      <c r="H45">
        <v>2</v>
      </c>
      <c r="I45" t="s">
        <v>438</v>
      </c>
      <c r="J45" t="s">
        <v>439</v>
      </c>
      <c r="K45" t="s">
        <v>440</v>
      </c>
      <c r="L45">
        <v>1368</v>
      </c>
      <c r="N45">
        <v>1011</v>
      </c>
      <c r="O45" t="s">
        <v>441</v>
      </c>
      <c r="P45" t="s">
        <v>441</v>
      </c>
      <c r="Q45">
        <v>1</v>
      </c>
      <c r="X45">
        <v>0.84</v>
      </c>
      <c r="Y45">
        <v>0</v>
      </c>
      <c r="Z45">
        <v>82.22</v>
      </c>
      <c r="AA45">
        <v>10.06</v>
      </c>
      <c r="AB45">
        <v>0</v>
      </c>
      <c r="AC45">
        <v>0</v>
      </c>
      <c r="AD45">
        <v>1</v>
      </c>
      <c r="AE45">
        <v>0</v>
      </c>
      <c r="AF45" t="s">
        <v>6</v>
      </c>
      <c r="AG45">
        <v>0.84</v>
      </c>
      <c r="AH45">
        <v>2</v>
      </c>
      <c r="AI45">
        <v>34645331</v>
      </c>
      <c r="AJ45">
        <v>45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ROW(Source!A35)</f>
        <v>35</v>
      </c>
      <c r="B46">
        <v>34645337</v>
      </c>
      <c r="C46">
        <v>34645327</v>
      </c>
      <c r="D46">
        <v>31528142</v>
      </c>
      <c r="E46">
        <v>1</v>
      </c>
      <c r="F46">
        <v>1</v>
      </c>
      <c r="G46">
        <v>1</v>
      </c>
      <c r="H46">
        <v>2</v>
      </c>
      <c r="I46" t="s">
        <v>442</v>
      </c>
      <c r="J46" t="s">
        <v>443</v>
      </c>
      <c r="K46" t="s">
        <v>444</v>
      </c>
      <c r="L46">
        <v>1368</v>
      </c>
      <c r="N46">
        <v>1011</v>
      </c>
      <c r="O46" t="s">
        <v>441</v>
      </c>
      <c r="P46" t="s">
        <v>441</v>
      </c>
      <c r="Q46">
        <v>1</v>
      </c>
      <c r="X46">
        <v>0.09</v>
      </c>
      <c r="Y46">
        <v>0</v>
      </c>
      <c r="Z46">
        <v>65.709999999999994</v>
      </c>
      <c r="AA46">
        <v>11.6</v>
      </c>
      <c r="AB46">
        <v>0</v>
      </c>
      <c r="AC46">
        <v>0</v>
      </c>
      <c r="AD46">
        <v>1</v>
      </c>
      <c r="AE46">
        <v>0</v>
      </c>
      <c r="AF46" t="s">
        <v>6</v>
      </c>
      <c r="AG46">
        <v>0.09</v>
      </c>
      <c r="AH46">
        <v>2</v>
      </c>
      <c r="AI46">
        <v>34645332</v>
      </c>
      <c r="AJ46">
        <v>46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ROW(Source!A36)</f>
        <v>36</v>
      </c>
      <c r="B47">
        <v>34645344</v>
      </c>
      <c r="C47">
        <v>34645338</v>
      </c>
      <c r="D47">
        <v>31711332</v>
      </c>
      <c r="E47">
        <v>1</v>
      </c>
      <c r="F47">
        <v>1</v>
      </c>
      <c r="G47">
        <v>1</v>
      </c>
      <c r="H47">
        <v>1</v>
      </c>
      <c r="I47" t="s">
        <v>447</v>
      </c>
      <c r="J47" t="s">
        <v>6</v>
      </c>
      <c r="K47" t="s">
        <v>448</v>
      </c>
      <c r="L47">
        <v>1191</v>
      </c>
      <c r="N47">
        <v>1013</v>
      </c>
      <c r="O47" t="s">
        <v>435</v>
      </c>
      <c r="P47" t="s">
        <v>435</v>
      </c>
      <c r="Q47">
        <v>1</v>
      </c>
      <c r="X47">
        <v>0.44</v>
      </c>
      <c r="Y47">
        <v>0</v>
      </c>
      <c r="Z47">
        <v>0</v>
      </c>
      <c r="AA47">
        <v>0</v>
      </c>
      <c r="AB47">
        <v>8.17</v>
      </c>
      <c r="AC47">
        <v>0</v>
      </c>
      <c r="AD47">
        <v>1</v>
      </c>
      <c r="AE47">
        <v>1</v>
      </c>
      <c r="AF47" t="s">
        <v>6</v>
      </c>
      <c r="AG47">
        <v>0.44</v>
      </c>
      <c r="AH47">
        <v>2</v>
      </c>
      <c r="AI47">
        <v>34645339</v>
      </c>
      <c r="AJ47">
        <v>47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ROW(Source!A36)</f>
        <v>36</v>
      </c>
      <c r="B48">
        <v>34645345</v>
      </c>
      <c r="C48">
        <v>34645338</v>
      </c>
      <c r="D48">
        <v>31709492</v>
      </c>
      <c r="E48">
        <v>1</v>
      </c>
      <c r="F48">
        <v>1</v>
      </c>
      <c r="G48">
        <v>1</v>
      </c>
      <c r="H48">
        <v>1</v>
      </c>
      <c r="I48" t="s">
        <v>436</v>
      </c>
      <c r="J48" t="s">
        <v>6</v>
      </c>
      <c r="K48" t="s">
        <v>437</v>
      </c>
      <c r="L48">
        <v>1191</v>
      </c>
      <c r="N48">
        <v>1013</v>
      </c>
      <c r="O48" t="s">
        <v>435</v>
      </c>
      <c r="P48" t="s">
        <v>435</v>
      </c>
      <c r="Q48">
        <v>1</v>
      </c>
      <c r="X48">
        <v>0.48</v>
      </c>
      <c r="Y48">
        <v>0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2</v>
      </c>
      <c r="AF48" t="s">
        <v>6</v>
      </c>
      <c r="AG48">
        <v>0.48</v>
      </c>
      <c r="AH48">
        <v>2</v>
      </c>
      <c r="AI48">
        <v>34645340</v>
      </c>
      <c r="AJ48">
        <v>48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>
        <f>ROW(Source!A36)</f>
        <v>36</v>
      </c>
      <c r="B49">
        <v>34645346</v>
      </c>
      <c r="C49">
        <v>34645338</v>
      </c>
      <c r="D49">
        <v>31526753</v>
      </c>
      <c r="E49">
        <v>1</v>
      </c>
      <c r="F49">
        <v>1</v>
      </c>
      <c r="G49">
        <v>1</v>
      </c>
      <c r="H49">
        <v>2</v>
      </c>
      <c r="I49" t="s">
        <v>454</v>
      </c>
      <c r="J49" t="s">
        <v>455</v>
      </c>
      <c r="K49" t="s">
        <v>456</v>
      </c>
      <c r="L49">
        <v>1368</v>
      </c>
      <c r="N49">
        <v>1011</v>
      </c>
      <c r="O49" t="s">
        <v>441</v>
      </c>
      <c r="P49" t="s">
        <v>441</v>
      </c>
      <c r="Q49">
        <v>1</v>
      </c>
      <c r="X49">
        <v>0.24</v>
      </c>
      <c r="Y49">
        <v>0</v>
      </c>
      <c r="Z49">
        <v>111.99</v>
      </c>
      <c r="AA49">
        <v>13.5</v>
      </c>
      <c r="AB49">
        <v>0</v>
      </c>
      <c r="AC49">
        <v>0</v>
      </c>
      <c r="AD49">
        <v>1</v>
      </c>
      <c r="AE49">
        <v>0</v>
      </c>
      <c r="AF49" t="s">
        <v>6</v>
      </c>
      <c r="AG49">
        <v>0.24</v>
      </c>
      <c r="AH49">
        <v>2</v>
      </c>
      <c r="AI49">
        <v>34645341</v>
      </c>
      <c r="AJ49">
        <v>49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x14ac:dyDescent="0.2">
      <c r="A50">
        <f>ROW(Source!A36)</f>
        <v>36</v>
      </c>
      <c r="B50">
        <v>34645347</v>
      </c>
      <c r="C50">
        <v>34645338</v>
      </c>
      <c r="D50">
        <v>31528206</v>
      </c>
      <c r="E50">
        <v>1</v>
      </c>
      <c r="F50">
        <v>1</v>
      </c>
      <c r="G50">
        <v>1</v>
      </c>
      <c r="H50">
        <v>2</v>
      </c>
      <c r="I50" t="s">
        <v>457</v>
      </c>
      <c r="J50" t="s">
        <v>458</v>
      </c>
      <c r="K50" t="s">
        <v>459</v>
      </c>
      <c r="L50">
        <v>1368</v>
      </c>
      <c r="N50">
        <v>1011</v>
      </c>
      <c r="O50" t="s">
        <v>441</v>
      </c>
      <c r="P50" t="s">
        <v>441</v>
      </c>
      <c r="Q50">
        <v>1</v>
      </c>
      <c r="X50">
        <v>0.24</v>
      </c>
      <c r="Y50">
        <v>0</v>
      </c>
      <c r="Z50">
        <v>4.01</v>
      </c>
      <c r="AA50">
        <v>0</v>
      </c>
      <c r="AB50">
        <v>0</v>
      </c>
      <c r="AC50">
        <v>0</v>
      </c>
      <c r="AD50">
        <v>1</v>
      </c>
      <c r="AE50">
        <v>0</v>
      </c>
      <c r="AF50" t="s">
        <v>6</v>
      </c>
      <c r="AG50">
        <v>0.24</v>
      </c>
      <c r="AH50">
        <v>2</v>
      </c>
      <c r="AI50">
        <v>34645342</v>
      </c>
      <c r="AJ50">
        <v>50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x14ac:dyDescent="0.2">
      <c r="A51">
        <f>ROW(Source!A36)</f>
        <v>36</v>
      </c>
      <c r="B51">
        <v>34645348</v>
      </c>
      <c r="C51">
        <v>34645338</v>
      </c>
      <c r="D51">
        <v>31528255</v>
      </c>
      <c r="E51">
        <v>1</v>
      </c>
      <c r="F51">
        <v>1</v>
      </c>
      <c r="G51">
        <v>1</v>
      </c>
      <c r="H51">
        <v>2</v>
      </c>
      <c r="I51" t="s">
        <v>460</v>
      </c>
      <c r="J51" t="s">
        <v>461</v>
      </c>
      <c r="K51" t="s">
        <v>462</v>
      </c>
      <c r="L51">
        <v>1368</v>
      </c>
      <c r="N51">
        <v>1011</v>
      </c>
      <c r="O51" t="s">
        <v>441</v>
      </c>
      <c r="P51" t="s">
        <v>441</v>
      </c>
      <c r="Q51">
        <v>1</v>
      </c>
      <c r="X51">
        <v>0.24</v>
      </c>
      <c r="Y51">
        <v>0</v>
      </c>
      <c r="Z51">
        <v>74.61</v>
      </c>
      <c r="AA51">
        <v>13.5</v>
      </c>
      <c r="AB51">
        <v>0</v>
      </c>
      <c r="AC51">
        <v>0</v>
      </c>
      <c r="AD51">
        <v>1</v>
      </c>
      <c r="AE51">
        <v>0</v>
      </c>
      <c r="AF51" t="s">
        <v>6</v>
      </c>
      <c r="AG51">
        <v>0.24</v>
      </c>
      <c r="AH51">
        <v>2</v>
      </c>
      <c r="AI51">
        <v>34645343</v>
      </c>
      <c r="AJ51">
        <v>51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x14ac:dyDescent="0.2">
      <c r="A52">
        <f>ROW(Source!A37)</f>
        <v>37</v>
      </c>
      <c r="B52">
        <v>34645344</v>
      </c>
      <c r="C52">
        <v>34645338</v>
      </c>
      <c r="D52">
        <v>31711332</v>
      </c>
      <c r="E52">
        <v>1</v>
      </c>
      <c r="F52">
        <v>1</v>
      </c>
      <c r="G52">
        <v>1</v>
      </c>
      <c r="H52">
        <v>1</v>
      </c>
      <c r="I52" t="s">
        <v>447</v>
      </c>
      <c r="J52" t="s">
        <v>6</v>
      </c>
      <c r="K52" t="s">
        <v>448</v>
      </c>
      <c r="L52">
        <v>1191</v>
      </c>
      <c r="N52">
        <v>1013</v>
      </c>
      <c r="O52" t="s">
        <v>435</v>
      </c>
      <c r="P52" t="s">
        <v>435</v>
      </c>
      <c r="Q52">
        <v>1</v>
      </c>
      <c r="X52">
        <v>0.44</v>
      </c>
      <c r="Y52">
        <v>0</v>
      </c>
      <c r="Z52">
        <v>0</v>
      </c>
      <c r="AA52">
        <v>0</v>
      </c>
      <c r="AB52">
        <v>8.17</v>
      </c>
      <c r="AC52">
        <v>0</v>
      </c>
      <c r="AD52">
        <v>1</v>
      </c>
      <c r="AE52">
        <v>1</v>
      </c>
      <c r="AF52" t="s">
        <v>6</v>
      </c>
      <c r="AG52">
        <v>0.44</v>
      </c>
      <c r="AH52">
        <v>2</v>
      </c>
      <c r="AI52">
        <v>34645339</v>
      </c>
      <c r="AJ52">
        <v>52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x14ac:dyDescent="0.2">
      <c r="A53">
        <f>ROW(Source!A37)</f>
        <v>37</v>
      </c>
      <c r="B53">
        <v>34645345</v>
      </c>
      <c r="C53">
        <v>34645338</v>
      </c>
      <c r="D53">
        <v>31709492</v>
      </c>
      <c r="E53">
        <v>1</v>
      </c>
      <c r="F53">
        <v>1</v>
      </c>
      <c r="G53">
        <v>1</v>
      </c>
      <c r="H53">
        <v>1</v>
      </c>
      <c r="I53" t="s">
        <v>436</v>
      </c>
      <c r="J53" t="s">
        <v>6</v>
      </c>
      <c r="K53" t="s">
        <v>437</v>
      </c>
      <c r="L53">
        <v>1191</v>
      </c>
      <c r="N53">
        <v>1013</v>
      </c>
      <c r="O53" t="s">
        <v>435</v>
      </c>
      <c r="P53" t="s">
        <v>435</v>
      </c>
      <c r="Q53">
        <v>1</v>
      </c>
      <c r="X53">
        <v>0.48</v>
      </c>
      <c r="Y53">
        <v>0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2</v>
      </c>
      <c r="AF53" t="s">
        <v>6</v>
      </c>
      <c r="AG53">
        <v>0.48</v>
      </c>
      <c r="AH53">
        <v>2</v>
      </c>
      <c r="AI53">
        <v>34645340</v>
      </c>
      <c r="AJ53">
        <v>53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2">
      <c r="A54">
        <f>ROW(Source!A37)</f>
        <v>37</v>
      </c>
      <c r="B54">
        <v>34645346</v>
      </c>
      <c r="C54">
        <v>34645338</v>
      </c>
      <c r="D54">
        <v>31526753</v>
      </c>
      <c r="E54">
        <v>1</v>
      </c>
      <c r="F54">
        <v>1</v>
      </c>
      <c r="G54">
        <v>1</v>
      </c>
      <c r="H54">
        <v>2</v>
      </c>
      <c r="I54" t="s">
        <v>454</v>
      </c>
      <c r="J54" t="s">
        <v>455</v>
      </c>
      <c r="K54" t="s">
        <v>456</v>
      </c>
      <c r="L54">
        <v>1368</v>
      </c>
      <c r="N54">
        <v>1011</v>
      </c>
      <c r="O54" t="s">
        <v>441</v>
      </c>
      <c r="P54" t="s">
        <v>441</v>
      </c>
      <c r="Q54">
        <v>1</v>
      </c>
      <c r="X54">
        <v>0.24</v>
      </c>
      <c r="Y54">
        <v>0</v>
      </c>
      <c r="Z54">
        <v>111.99</v>
      </c>
      <c r="AA54">
        <v>13.5</v>
      </c>
      <c r="AB54">
        <v>0</v>
      </c>
      <c r="AC54">
        <v>0</v>
      </c>
      <c r="AD54">
        <v>1</v>
      </c>
      <c r="AE54">
        <v>0</v>
      </c>
      <c r="AF54" t="s">
        <v>6</v>
      </c>
      <c r="AG54">
        <v>0.24</v>
      </c>
      <c r="AH54">
        <v>2</v>
      </c>
      <c r="AI54">
        <v>34645341</v>
      </c>
      <c r="AJ54">
        <v>54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x14ac:dyDescent="0.2">
      <c r="A55">
        <f>ROW(Source!A37)</f>
        <v>37</v>
      </c>
      <c r="B55">
        <v>34645347</v>
      </c>
      <c r="C55">
        <v>34645338</v>
      </c>
      <c r="D55">
        <v>31528206</v>
      </c>
      <c r="E55">
        <v>1</v>
      </c>
      <c r="F55">
        <v>1</v>
      </c>
      <c r="G55">
        <v>1</v>
      </c>
      <c r="H55">
        <v>2</v>
      </c>
      <c r="I55" t="s">
        <v>457</v>
      </c>
      <c r="J55" t="s">
        <v>458</v>
      </c>
      <c r="K55" t="s">
        <v>459</v>
      </c>
      <c r="L55">
        <v>1368</v>
      </c>
      <c r="N55">
        <v>1011</v>
      </c>
      <c r="O55" t="s">
        <v>441</v>
      </c>
      <c r="P55" t="s">
        <v>441</v>
      </c>
      <c r="Q55">
        <v>1</v>
      </c>
      <c r="X55">
        <v>0.24</v>
      </c>
      <c r="Y55">
        <v>0</v>
      </c>
      <c r="Z55">
        <v>4.01</v>
      </c>
      <c r="AA55">
        <v>0</v>
      </c>
      <c r="AB55">
        <v>0</v>
      </c>
      <c r="AC55">
        <v>0</v>
      </c>
      <c r="AD55">
        <v>1</v>
      </c>
      <c r="AE55">
        <v>0</v>
      </c>
      <c r="AF55" t="s">
        <v>6</v>
      </c>
      <c r="AG55">
        <v>0.24</v>
      </c>
      <c r="AH55">
        <v>2</v>
      </c>
      <c r="AI55">
        <v>34645342</v>
      </c>
      <c r="AJ55">
        <v>55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ROW(Source!A37)</f>
        <v>37</v>
      </c>
      <c r="B56">
        <v>34645348</v>
      </c>
      <c r="C56">
        <v>34645338</v>
      </c>
      <c r="D56">
        <v>31528255</v>
      </c>
      <c r="E56">
        <v>1</v>
      </c>
      <c r="F56">
        <v>1</v>
      </c>
      <c r="G56">
        <v>1</v>
      </c>
      <c r="H56">
        <v>2</v>
      </c>
      <c r="I56" t="s">
        <v>460</v>
      </c>
      <c r="J56" t="s">
        <v>461</v>
      </c>
      <c r="K56" t="s">
        <v>462</v>
      </c>
      <c r="L56">
        <v>1368</v>
      </c>
      <c r="N56">
        <v>1011</v>
      </c>
      <c r="O56" t="s">
        <v>441</v>
      </c>
      <c r="P56" t="s">
        <v>441</v>
      </c>
      <c r="Q56">
        <v>1</v>
      </c>
      <c r="X56">
        <v>0.24</v>
      </c>
      <c r="Y56">
        <v>0</v>
      </c>
      <c r="Z56">
        <v>74.61</v>
      </c>
      <c r="AA56">
        <v>13.5</v>
      </c>
      <c r="AB56">
        <v>0</v>
      </c>
      <c r="AC56">
        <v>0</v>
      </c>
      <c r="AD56">
        <v>1</v>
      </c>
      <c r="AE56">
        <v>0</v>
      </c>
      <c r="AF56" t="s">
        <v>6</v>
      </c>
      <c r="AG56">
        <v>0.24</v>
      </c>
      <c r="AH56">
        <v>2</v>
      </c>
      <c r="AI56">
        <v>34645343</v>
      </c>
      <c r="AJ56">
        <v>56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2">
      <c r="A57">
        <f>ROW(Source!A38)</f>
        <v>38</v>
      </c>
      <c r="B57">
        <v>34645368</v>
      </c>
      <c r="C57">
        <v>34645349</v>
      </c>
      <c r="D57">
        <v>31709594</v>
      </c>
      <c r="E57">
        <v>1</v>
      </c>
      <c r="F57">
        <v>1</v>
      </c>
      <c r="G57">
        <v>1</v>
      </c>
      <c r="H57">
        <v>1</v>
      </c>
      <c r="I57" t="s">
        <v>463</v>
      </c>
      <c r="J57" t="s">
        <v>6</v>
      </c>
      <c r="K57" t="s">
        <v>464</v>
      </c>
      <c r="L57">
        <v>1191</v>
      </c>
      <c r="N57">
        <v>1013</v>
      </c>
      <c r="O57" t="s">
        <v>435</v>
      </c>
      <c r="P57" t="s">
        <v>435</v>
      </c>
      <c r="Q57">
        <v>1</v>
      </c>
      <c r="X57">
        <v>3.8</v>
      </c>
      <c r="Y57">
        <v>0</v>
      </c>
      <c r="Z57">
        <v>0</v>
      </c>
      <c r="AA57">
        <v>0</v>
      </c>
      <c r="AB57">
        <v>8.86</v>
      </c>
      <c r="AC57">
        <v>0</v>
      </c>
      <c r="AD57">
        <v>1</v>
      </c>
      <c r="AE57">
        <v>1</v>
      </c>
      <c r="AF57" t="s">
        <v>53</v>
      </c>
      <c r="AG57">
        <v>4.5599999999999996</v>
      </c>
      <c r="AH57">
        <v>2</v>
      </c>
      <c r="AI57">
        <v>34645350</v>
      </c>
      <c r="AJ57">
        <v>57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ROW(Source!A38)</f>
        <v>38</v>
      </c>
      <c r="B58">
        <v>34645369</v>
      </c>
      <c r="C58">
        <v>34645349</v>
      </c>
      <c r="D58">
        <v>31709492</v>
      </c>
      <c r="E58">
        <v>1</v>
      </c>
      <c r="F58">
        <v>1</v>
      </c>
      <c r="G58">
        <v>1</v>
      </c>
      <c r="H58">
        <v>1</v>
      </c>
      <c r="I58" t="s">
        <v>436</v>
      </c>
      <c r="J58" t="s">
        <v>6</v>
      </c>
      <c r="K58" t="s">
        <v>437</v>
      </c>
      <c r="L58">
        <v>1191</v>
      </c>
      <c r="N58">
        <v>1013</v>
      </c>
      <c r="O58" t="s">
        <v>435</v>
      </c>
      <c r="P58" t="s">
        <v>435</v>
      </c>
      <c r="Q58">
        <v>1</v>
      </c>
      <c r="X58">
        <v>0.97</v>
      </c>
      <c r="Y58">
        <v>0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2</v>
      </c>
      <c r="AF58" t="s">
        <v>53</v>
      </c>
      <c r="AG58">
        <v>1.1639999999999999</v>
      </c>
      <c r="AH58">
        <v>2</v>
      </c>
      <c r="AI58">
        <v>34645351</v>
      </c>
      <c r="AJ58">
        <v>58</v>
      </c>
      <c r="AK58">
        <v>2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ROW(Source!A38)</f>
        <v>38</v>
      </c>
      <c r="B59">
        <v>34645370</v>
      </c>
      <c r="C59">
        <v>34645349</v>
      </c>
      <c r="D59">
        <v>31526561</v>
      </c>
      <c r="E59">
        <v>1</v>
      </c>
      <c r="F59">
        <v>1</v>
      </c>
      <c r="G59">
        <v>1</v>
      </c>
      <c r="H59">
        <v>2</v>
      </c>
      <c r="I59" t="s">
        <v>451</v>
      </c>
      <c r="J59" t="s">
        <v>452</v>
      </c>
      <c r="K59" t="s">
        <v>453</v>
      </c>
      <c r="L59">
        <v>1368</v>
      </c>
      <c r="N59">
        <v>1011</v>
      </c>
      <c r="O59" t="s">
        <v>441</v>
      </c>
      <c r="P59" t="s">
        <v>441</v>
      </c>
      <c r="Q59">
        <v>1</v>
      </c>
      <c r="X59">
        <v>0.78</v>
      </c>
      <c r="Y59">
        <v>0</v>
      </c>
      <c r="Z59">
        <v>138.54</v>
      </c>
      <c r="AA59">
        <v>11.6</v>
      </c>
      <c r="AB59">
        <v>0</v>
      </c>
      <c r="AC59">
        <v>0</v>
      </c>
      <c r="AD59">
        <v>1</v>
      </c>
      <c r="AE59">
        <v>0</v>
      </c>
      <c r="AF59" t="s">
        <v>53</v>
      </c>
      <c r="AG59">
        <v>0.93599999999999994</v>
      </c>
      <c r="AH59">
        <v>2</v>
      </c>
      <c r="AI59">
        <v>34645352</v>
      </c>
      <c r="AJ59">
        <v>59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2">
      <c r="A60">
        <f>ROW(Source!A38)</f>
        <v>38</v>
      </c>
      <c r="B60">
        <v>34645371</v>
      </c>
      <c r="C60">
        <v>34645349</v>
      </c>
      <c r="D60">
        <v>31528142</v>
      </c>
      <c r="E60">
        <v>1</v>
      </c>
      <c r="F60">
        <v>1</v>
      </c>
      <c r="G60">
        <v>1</v>
      </c>
      <c r="H60">
        <v>2</v>
      </c>
      <c r="I60" t="s">
        <v>442</v>
      </c>
      <c r="J60" t="s">
        <v>443</v>
      </c>
      <c r="K60" t="s">
        <v>444</v>
      </c>
      <c r="L60">
        <v>1368</v>
      </c>
      <c r="N60">
        <v>1011</v>
      </c>
      <c r="O60" t="s">
        <v>441</v>
      </c>
      <c r="P60" t="s">
        <v>441</v>
      </c>
      <c r="Q60">
        <v>1</v>
      </c>
      <c r="X60">
        <v>0.19</v>
      </c>
      <c r="Y60">
        <v>0</v>
      </c>
      <c r="Z60">
        <v>65.709999999999994</v>
      </c>
      <c r="AA60">
        <v>11.6</v>
      </c>
      <c r="AB60">
        <v>0</v>
      </c>
      <c r="AC60">
        <v>0</v>
      </c>
      <c r="AD60">
        <v>1</v>
      </c>
      <c r="AE60">
        <v>0</v>
      </c>
      <c r="AF60" t="s">
        <v>53</v>
      </c>
      <c r="AG60">
        <v>0.22799999999999998</v>
      </c>
      <c r="AH60">
        <v>2</v>
      </c>
      <c r="AI60">
        <v>34645353</v>
      </c>
      <c r="AJ60">
        <v>60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2">
      <c r="A61">
        <f>ROW(Source!A38)</f>
        <v>38</v>
      </c>
      <c r="B61">
        <v>34645372</v>
      </c>
      <c r="C61">
        <v>34645349</v>
      </c>
      <c r="D61">
        <v>31444692</v>
      </c>
      <c r="E61">
        <v>1</v>
      </c>
      <c r="F61">
        <v>1</v>
      </c>
      <c r="G61">
        <v>1</v>
      </c>
      <c r="H61">
        <v>3</v>
      </c>
      <c r="I61" t="s">
        <v>56</v>
      </c>
      <c r="J61" t="s">
        <v>59</v>
      </c>
      <c r="K61" t="s">
        <v>57</v>
      </c>
      <c r="L61">
        <v>1346</v>
      </c>
      <c r="N61">
        <v>1009</v>
      </c>
      <c r="O61" t="s">
        <v>58</v>
      </c>
      <c r="P61" t="s">
        <v>58</v>
      </c>
      <c r="Q61">
        <v>1</v>
      </c>
      <c r="X61">
        <v>0.1</v>
      </c>
      <c r="Y61">
        <v>14.4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F61" t="s">
        <v>6</v>
      </c>
      <c r="AG61">
        <v>0.1</v>
      </c>
      <c r="AH61">
        <v>2</v>
      </c>
      <c r="AI61">
        <v>34645354</v>
      </c>
      <c r="AJ61">
        <v>61</v>
      </c>
      <c r="AK61">
        <v>3</v>
      </c>
      <c r="AL61">
        <v>-1.4400000000000002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1</v>
      </c>
    </row>
    <row r="62" spans="1:44" x14ac:dyDescent="0.2">
      <c r="A62">
        <f>ROW(Source!A38)</f>
        <v>38</v>
      </c>
      <c r="B62">
        <v>34645373</v>
      </c>
      <c r="C62">
        <v>34645349</v>
      </c>
      <c r="D62">
        <v>31444700</v>
      </c>
      <c r="E62">
        <v>1</v>
      </c>
      <c r="F62">
        <v>1</v>
      </c>
      <c r="G62">
        <v>1</v>
      </c>
      <c r="H62">
        <v>3</v>
      </c>
      <c r="I62" t="s">
        <v>64</v>
      </c>
      <c r="J62" t="s">
        <v>67</v>
      </c>
      <c r="K62" t="s">
        <v>65</v>
      </c>
      <c r="L62">
        <v>1348</v>
      </c>
      <c r="N62">
        <v>1009</v>
      </c>
      <c r="O62" t="s">
        <v>66</v>
      </c>
      <c r="P62" t="s">
        <v>66</v>
      </c>
      <c r="Q62">
        <v>1000</v>
      </c>
      <c r="X62">
        <v>3.0000000000000001E-5</v>
      </c>
      <c r="Y62">
        <v>9661.5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F62" t="s">
        <v>6</v>
      </c>
      <c r="AG62">
        <v>3.0000000000000001E-5</v>
      </c>
      <c r="AH62">
        <v>2</v>
      </c>
      <c r="AI62">
        <v>34645355</v>
      </c>
      <c r="AJ62">
        <v>62</v>
      </c>
      <c r="AK62">
        <v>3</v>
      </c>
      <c r="AL62">
        <v>-0.28984500000000002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1</v>
      </c>
    </row>
    <row r="63" spans="1:44" x14ac:dyDescent="0.2">
      <c r="A63">
        <f>ROW(Source!A38)</f>
        <v>38</v>
      </c>
      <c r="B63">
        <v>34645374</v>
      </c>
      <c r="C63">
        <v>34645349</v>
      </c>
      <c r="D63">
        <v>31449050</v>
      </c>
      <c r="E63">
        <v>1</v>
      </c>
      <c r="F63">
        <v>1</v>
      </c>
      <c r="G63">
        <v>1</v>
      </c>
      <c r="H63">
        <v>3</v>
      </c>
      <c r="I63" t="s">
        <v>69</v>
      </c>
      <c r="J63" t="s">
        <v>71</v>
      </c>
      <c r="K63" t="s">
        <v>70</v>
      </c>
      <c r="L63">
        <v>1348</v>
      </c>
      <c r="N63">
        <v>1009</v>
      </c>
      <c r="O63" t="s">
        <v>66</v>
      </c>
      <c r="P63" t="s">
        <v>66</v>
      </c>
      <c r="Q63">
        <v>1000</v>
      </c>
      <c r="X63">
        <v>0</v>
      </c>
      <c r="Y63">
        <v>9040.01</v>
      </c>
      <c r="Z63">
        <v>0</v>
      </c>
      <c r="AA63">
        <v>0</v>
      </c>
      <c r="AB63">
        <v>0</v>
      </c>
      <c r="AC63">
        <v>1</v>
      </c>
      <c r="AD63">
        <v>0</v>
      </c>
      <c r="AE63">
        <v>0</v>
      </c>
      <c r="AF63" t="s">
        <v>6</v>
      </c>
      <c r="AG63">
        <v>0</v>
      </c>
      <c r="AH63">
        <v>2</v>
      </c>
      <c r="AI63">
        <v>34645356</v>
      </c>
      <c r="AJ63">
        <v>63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x14ac:dyDescent="0.2">
      <c r="A64">
        <f>ROW(Source!A38)</f>
        <v>38</v>
      </c>
      <c r="B64">
        <v>34645375</v>
      </c>
      <c r="C64">
        <v>34645349</v>
      </c>
      <c r="D64">
        <v>31450127</v>
      </c>
      <c r="E64">
        <v>1</v>
      </c>
      <c r="F64">
        <v>1</v>
      </c>
      <c r="G64">
        <v>1</v>
      </c>
      <c r="H64">
        <v>3</v>
      </c>
      <c r="I64" t="s">
        <v>73</v>
      </c>
      <c r="J64" t="s">
        <v>75</v>
      </c>
      <c r="K64" t="s">
        <v>74</v>
      </c>
      <c r="L64">
        <v>1346</v>
      </c>
      <c r="N64">
        <v>1009</v>
      </c>
      <c r="O64" t="s">
        <v>58</v>
      </c>
      <c r="P64" t="s">
        <v>58</v>
      </c>
      <c r="Q64">
        <v>1</v>
      </c>
      <c r="X64">
        <v>0.02</v>
      </c>
      <c r="Y64">
        <v>1.82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F64" t="s">
        <v>6</v>
      </c>
      <c r="AG64">
        <v>0.02</v>
      </c>
      <c r="AH64">
        <v>2</v>
      </c>
      <c r="AI64">
        <v>34645357</v>
      </c>
      <c r="AJ64">
        <v>64</v>
      </c>
      <c r="AK64">
        <v>3</v>
      </c>
      <c r="AL64">
        <v>-3.6400000000000002E-2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1</v>
      </c>
    </row>
    <row r="65" spans="1:44" x14ac:dyDescent="0.2">
      <c r="A65">
        <f>ROW(Source!A38)</f>
        <v>38</v>
      </c>
      <c r="B65">
        <v>34645376</v>
      </c>
      <c r="C65">
        <v>34645349</v>
      </c>
      <c r="D65">
        <v>31453451</v>
      </c>
      <c r="E65">
        <v>1</v>
      </c>
      <c r="F65">
        <v>1</v>
      </c>
      <c r="G65">
        <v>1</v>
      </c>
      <c r="H65">
        <v>3</v>
      </c>
      <c r="I65" t="s">
        <v>77</v>
      </c>
      <c r="J65" t="s">
        <v>80</v>
      </c>
      <c r="K65" t="s">
        <v>137</v>
      </c>
      <c r="L65">
        <v>1354</v>
      </c>
      <c r="N65">
        <v>1010</v>
      </c>
      <c r="O65" t="s">
        <v>79</v>
      </c>
      <c r="P65" t="s">
        <v>79</v>
      </c>
      <c r="Q65">
        <v>1</v>
      </c>
      <c r="X65">
        <v>0</v>
      </c>
      <c r="Y65">
        <v>3358.74</v>
      </c>
      <c r="Z65">
        <v>0</v>
      </c>
      <c r="AA65">
        <v>0</v>
      </c>
      <c r="AB65">
        <v>0</v>
      </c>
      <c r="AC65">
        <v>1</v>
      </c>
      <c r="AD65">
        <v>0</v>
      </c>
      <c r="AE65">
        <v>0</v>
      </c>
      <c r="AF65" t="s">
        <v>6</v>
      </c>
      <c r="AG65">
        <v>0</v>
      </c>
      <c r="AH65">
        <v>2</v>
      </c>
      <c r="AI65">
        <v>34645358</v>
      </c>
      <c r="AJ65">
        <v>65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x14ac:dyDescent="0.2">
      <c r="A66">
        <f>ROW(Source!A38)</f>
        <v>38</v>
      </c>
      <c r="B66">
        <v>34645377</v>
      </c>
      <c r="C66">
        <v>34645349</v>
      </c>
      <c r="D66">
        <v>31443366</v>
      </c>
      <c r="E66">
        <v>17</v>
      </c>
      <c r="F66">
        <v>1</v>
      </c>
      <c r="G66">
        <v>1</v>
      </c>
      <c r="H66">
        <v>3</v>
      </c>
      <c r="I66" t="s">
        <v>83</v>
      </c>
      <c r="J66" t="s">
        <v>6</v>
      </c>
      <c r="K66" t="s">
        <v>84</v>
      </c>
      <c r="L66">
        <v>1348</v>
      </c>
      <c r="N66">
        <v>1009</v>
      </c>
      <c r="O66" t="s">
        <v>66</v>
      </c>
      <c r="P66" t="s">
        <v>66</v>
      </c>
      <c r="Q66">
        <v>1000</v>
      </c>
      <c r="X66">
        <v>0</v>
      </c>
      <c r="Y66">
        <v>0</v>
      </c>
      <c r="Z66">
        <v>0</v>
      </c>
      <c r="AA66">
        <v>0</v>
      </c>
      <c r="AB66">
        <v>0</v>
      </c>
      <c r="AC66">
        <v>1</v>
      </c>
      <c r="AD66">
        <v>0</v>
      </c>
      <c r="AE66">
        <v>0</v>
      </c>
      <c r="AF66" t="s">
        <v>6</v>
      </c>
      <c r="AG66">
        <v>0</v>
      </c>
      <c r="AH66">
        <v>2</v>
      </c>
      <c r="AI66">
        <v>34645359</v>
      </c>
      <c r="AJ66">
        <v>66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x14ac:dyDescent="0.2">
      <c r="A67">
        <f>ROW(Source!A38)</f>
        <v>38</v>
      </c>
      <c r="B67">
        <v>34645378</v>
      </c>
      <c r="C67">
        <v>34645349</v>
      </c>
      <c r="D67">
        <v>31440934</v>
      </c>
      <c r="E67">
        <v>17</v>
      </c>
      <c r="F67">
        <v>1</v>
      </c>
      <c r="G67">
        <v>1</v>
      </c>
      <c r="H67">
        <v>3</v>
      </c>
      <c r="I67" t="s">
        <v>88</v>
      </c>
      <c r="J67" t="s">
        <v>6</v>
      </c>
      <c r="K67" t="s">
        <v>89</v>
      </c>
      <c r="L67">
        <v>1346</v>
      </c>
      <c r="N67">
        <v>1009</v>
      </c>
      <c r="O67" t="s">
        <v>58</v>
      </c>
      <c r="P67" t="s">
        <v>58</v>
      </c>
      <c r="Q67">
        <v>1</v>
      </c>
      <c r="X67">
        <v>0</v>
      </c>
      <c r="Y67">
        <v>0</v>
      </c>
      <c r="Z67">
        <v>0</v>
      </c>
      <c r="AA67">
        <v>0</v>
      </c>
      <c r="AB67">
        <v>0</v>
      </c>
      <c r="AC67">
        <v>1</v>
      </c>
      <c r="AD67">
        <v>0</v>
      </c>
      <c r="AE67">
        <v>0</v>
      </c>
      <c r="AF67" t="s">
        <v>6</v>
      </c>
      <c r="AG67">
        <v>0</v>
      </c>
      <c r="AH67">
        <v>2</v>
      </c>
      <c r="AI67">
        <v>34645360</v>
      </c>
      <c r="AJ67">
        <v>67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x14ac:dyDescent="0.2">
      <c r="A68">
        <f>ROW(Source!A38)</f>
        <v>38</v>
      </c>
      <c r="B68">
        <v>34645379</v>
      </c>
      <c r="C68">
        <v>34645349</v>
      </c>
      <c r="D68">
        <v>31443318</v>
      </c>
      <c r="E68">
        <v>17</v>
      </c>
      <c r="F68">
        <v>1</v>
      </c>
      <c r="G68">
        <v>1</v>
      </c>
      <c r="H68">
        <v>3</v>
      </c>
      <c r="I68" t="s">
        <v>91</v>
      </c>
      <c r="J68" t="s">
        <v>6</v>
      </c>
      <c r="K68" t="s">
        <v>92</v>
      </c>
      <c r="L68">
        <v>1348</v>
      </c>
      <c r="N68">
        <v>1009</v>
      </c>
      <c r="O68" t="s">
        <v>66</v>
      </c>
      <c r="P68" t="s">
        <v>66</v>
      </c>
      <c r="Q68">
        <v>1000</v>
      </c>
      <c r="X68">
        <v>0</v>
      </c>
      <c r="Y68">
        <v>0</v>
      </c>
      <c r="Z68">
        <v>0</v>
      </c>
      <c r="AA68">
        <v>0</v>
      </c>
      <c r="AB68">
        <v>0</v>
      </c>
      <c r="AC68">
        <v>1</v>
      </c>
      <c r="AD68">
        <v>0</v>
      </c>
      <c r="AE68">
        <v>0</v>
      </c>
      <c r="AF68" t="s">
        <v>6</v>
      </c>
      <c r="AG68">
        <v>0</v>
      </c>
      <c r="AH68">
        <v>2</v>
      </c>
      <c r="AI68">
        <v>34645361</v>
      </c>
      <c r="AJ68">
        <v>68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x14ac:dyDescent="0.2">
      <c r="A69">
        <f>ROW(Source!A38)</f>
        <v>38</v>
      </c>
      <c r="B69">
        <v>34645380</v>
      </c>
      <c r="C69">
        <v>34645349</v>
      </c>
      <c r="D69">
        <v>31482813</v>
      </c>
      <c r="E69">
        <v>1</v>
      </c>
      <c r="F69">
        <v>1</v>
      </c>
      <c r="G69">
        <v>1</v>
      </c>
      <c r="H69">
        <v>3</v>
      </c>
      <c r="I69" t="s">
        <v>94</v>
      </c>
      <c r="J69" t="s">
        <v>96</v>
      </c>
      <c r="K69" t="s">
        <v>95</v>
      </c>
      <c r="L69">
        <v>1348</v>
      </c>
      <c r="N69">
        <v>1009</v>
      </c>
      <c r="O69" t="s">
        <v>66</v>
      </c>
      <c r="P69" t="s">
        <v>66</v>
      </c>
      <c r="Q69">
        <v>1000</v>
      </c>
      <c r="X69">
        <v>4.0000000000000002E-4</v>
      </c>
      <c r="Y69">
        <v>15707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0</v>
      </c>
      <c r="AF69" t="s">
        <v>6</v>
      </c>
      <c r="AG69">
        <v>4.0000000000000002E-4</v>
      </c>
      <c r="AH69">
        <v>2</v>
      </c>
      <c r="AI69">
        <v>34645362</v>
      </c>
      <c r="AJ69">
        <v>69</v>
      </c>
      <c r="AK69">
        <v>3</v>
      </c>
      <c r="AL69">
        <v>-6.2827999999999999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1</v>
      </c>
    </row>
    <row r="70" spans="1:44" x14ac:dyDescent="0.2">
      <c r="A70">
        <f>ROW(Source!A38)</f>
        <v>38</v>
      </c>
      <c r="B70">
        <v>34645381</v>
      </c>
      <c r="C70">
        <v>34645349</v>
      </c>
      <c r="D70">
        <v>31482963</v>
      </c>
      <c r="E70">
        <v>1</v>
      </c>
      <c r="F70">
        <v>1</v>
      </c>
      <c r="G70">
        <v>1</v>
      </c>
      <c r="H70">
        <v>3</v>
      </c>
      <c r="I70" t="s">
        <v>98</v>
      </c>
      <c r="J70" t="s">
        <v>100</v>
      </c>
      <c r="K70" t="s">
        <v>99</v>
      </c>
      <c r="L70">
        <v>1348</v>
      </c>
      <c r="N70">
        <v>1009</v>
      </c>
      <c r="O70" t="s">
        <v>66</v>
      </c>
      <c r="P70" t="s">
        <v>66</v>
      </c>
      <c r="Q70">
        <v>1000</v>
      </c>
      <c r="X70">
        <v>1E-4</v>
      </c>
      <c r="Y70">
        <v>9550.01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F70" t="s">
        <v>6</v>
      </c>
      <c r="AG70">
        <v>1E-4</v>
      </c>
      <c r="AH70">
        <v>2</v>
      </c>
      <c r="AI70">
        <v>34645363</v>
      </c>
      <c r="AJ70">
        <v>70</v>
      </c>
      <c r="AK70">
        <v>3</v>
      </c>
      <c r="AL70">
        <v>-0.9550010000000001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1</v>
      </c>
    </row>
    <row r="71" spans="1:44" x14ac:dyDescent="0.2">
      <c r="A71">
        <f>ROW(Source!A38)</f>
        <v>38</v>
      </c>
      <c r="B71">
        <v>34645382</v>
      </c>
      <c r="C71">
        <v>34645349</v>
      </c>
      <c r="D71">
        <v>31496699</v>
      </c>
      <c r="E71">
        <v>1</v>
      </c>
      <c r="F71">
        <v>1</v>
      </c>
      <c r="G71">
        <v>1</v>
      </c>
      <c r="H71">
        <v>3</v>
      </c>
      <c r="I71" t="s">
        <v>102</v>
      </c>
      <c r="J71" t="s">
        <v>105</v>
      </c>
      <c r="K71" t="s">
        <v>103</v>
      </c>
      <c r="L71">
        <v>1355</v>
      </c>
      <c r="N71">
        <v>1010</v>
      </c>
      <c r="O71" t="s">
        <v>104</v>
      </c>
      <c r="P71" t="s">
        <v>104</v>
      </c>
      <c r="Q71">
        <v>100</v>
      </c>
      <c r="X71">
        <v>0.06</v>
      </c>
      <c r="Y71">
        <v>610</v>
      </c>
      <c r="Z71">
        <v>0</v>
      </c>
      <c r="AA71">
        <v>0</v>
      </c>
      <c r="AB71">
        <v>0</v>
      </c>
      <c r="AC71">
        <v>0</v>
      </c>
      <c r="AD71">
        <v>1</v>
      </c>
      <c r="AE71">
        <v>0</v>
      </c>
      <c r="AF71" t="s">
        <v>6</v>
      </c>
      <c r="AG71">
        <v>0.06</v>
      </c>
      <c r="AH71">
        <v>2</v>
      </c>
      <c r="AI71">
        <v>34645364</v>
      </c>
      <c r="AJ71">
        <v>71</v>
      </c>
      <c r="AK71">
        <v>3</v>
      </c>
      <c r="AL71">
        <v>-36.6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1</v>
      </c>
    </row>
    <row r="72" spans="1:44" x14ac:dyDescent="0.2">
      <c r="A72">
        <f>ROW(Source!A38)</f>
        <v>38</v>
      </c>
      <c r="B72">
        <v>34645383</v>
      </c>
      <c r="C72">
        <v>34645349</v>
      </c>
      <c r="D72">
        <v>31443118</v>
      </c>
      <c r="E72">
        <v>17</v>
      </c>
      <c r="F72">
        <v>1</v>
      </c>
      <c r="G72">
        <v>1</v>
      </c>
      <c r="H72">
        <v>3</v>
      </c>
      <c r="I72" t="s">
        <v>110</v>
      </c>
      <c r="J72" t="s">
        <v>6</v>
      </c>
      <c r="K72" t="s">
        <v>111</v>
      </c>
      <c r="L72">
        <v>1354</v>
      </c>
      <c r="N72">
        <v>1010</v>
      </c>
      <c r="O72" t="s">
        <v>79</v>
      </c>
      <c r="P72" t="s">
        <v>79</v>
      </c>
      <c r="Q72">
        <v>1</v>
      </c>
      <c r="X72">
        <v>0</v>
      </c>
      <c r="Y72">
        <v>0</v>
      </c>
      <c r="Z72">
        <v>0</v>
      </c>
      <c r="AA72">
        <v>0</v>
      </c>
      <c r="AB72">
        <v>0</v>
      </c>
      <c r="AC72">
        <v>1</v>
      </c>
      <c r="AD72">
        <v>0</v>
      </c>
      <c r="AE72">
        <v>0</v>
      </c>
      <c r="AF72" t="s">
        <v>6</v>
      </c>
      <c r="AG72">
        <v>0</v>
      </c>
      <c r="AH72">
        <v>2</v>
      </c>
      <c r="AI72">
        <v>34645365</v>
      </c>
      <c r="AJ72">
        <v>72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x14ac:dyDescent="0.2">
      <c r="A73">
        <f>ROW(Source!A38)</f>
        <v>38</v>
      </c>
      <c r="B73">
        <v>34645384</v>
      </c>
      <c r="C73">
        <v>34645349</v>
      </c>
      <c r="D73">
        <v>31443369</v>
      </c>
      <c r="E73">
        <v>17</v>
      </c>
      <c r="F73">
        <v>1</v>
      </c>
      <c r="G73">
        <v>1</v>
      </c>
      <c r="H73">
        <v>3</v>
      </c>
      <c r="I73" t="s">
        <v>113</v>
      </c>
      <c r="J73" t="s">
        <v>6</v>
      </c>
      <c r="K73" t="s">
        <v>114</v>
      </c>
      <c r="L73">
        <v>1354</v>
      </c>
      <c r="N73">
        <v>1010</v>
      </c>
      <c r="O73" t="s">
        <v>79</v>
      </c>
      <c r="P73" t="s">
        <v>79</v>
      </c>
      <c r="Q73">
        <v>1</v>
      </c>
      <c r="X73">
        <v>0</v>
      </c>
      <c r="Y73">
        <v>0</v>
      </c>
      <c r="Z73">
        <v>0</v>
      </c>
      <c r="AA73">
        <v>0</v>
      </c>
      <c r="AB73">
        <v>0</v>
      </c>
      <c r="AC73">
        <v>1</v>
      </c>
      <c r="AD73">
        <v>0</v>
      </c>
      <c r="AE73">
        <v>0</v>
      </c>
      <c r="AF73" t="s">
        <v>6</v>
      </c>
      <c r="AG73">
        <v>0</v>
      </c>
      <c r="AH73">
        <v>2</v>
      </c>
      <c r="AI73">
        <v>34645366</v>
      </c>
      <c r="AJ73">
        <v>73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x14ac:dyDescent="0.2">
      <c r="A74">
        <f>ROW(Source!A38)</f>
        <v>38</v>
      </c>
      <c r="B74">
        <v>34645385</v>
      </c>
      <c r="C74">
        <v>34645349</v>
      </c>
      <c r="D74">
        <v>31443336</v>
      </c>
      <c r="E74">
        <v>17</v>
      </c>
      <c r="F74">
        <v>1</v>
      </c>
      <c r="G74">
        <v>1</v>
      </c>
      <c r="H74">
        <v>3</v>
      </c>
      <c r="I74" t="s">
        <v>116</v>
      </c>
      <c r="J74" t="s">
        <v>6</v>
      </c>
      <c r="K74" t="s">
        <v>117</v>
      </c>
      <c r="L74">
        <v>1354</v>
      </c>
      <c r="N74">
        <v>1010</v>
      </c>
      <c r="O74" t="s">
        <v>79</v>
      </c>
      <c r="P74" t="s">
        <v>79</v>
      </c>
      <c r="Q74">
        <v>1</v>
      </c>
      <c r="X74">
        <v>0.1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 t="s">
        <v>6</v>
      </c>
      <c r="AG74">
        <v>0.1</v>
      </c>
      <c r="AH74">
        <v>2</v>
      </c>
      <c r="AI74">
        <v>34645367</v>
      </c>
      <c r="AJ74">
        <v>74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x14ac:dyDescent="0.2">
      <c r="A75">
        <f>ROW(Source!A39)</f>
        <v>39</v>
      </c>
      <c r="B75">
        <v>34645368</v>
      </c>
      <c r="C75">
        <v>34645349</v>
      </c>
      <c r="D75">
        <v>31709594</v>
      </c>
      <c r="E75">
        <v>1</v>
      </c>
      <c r="F75">
        <v>1</v>
      </c>
      <c r="G75">
        <v>1</v>
      </c>
      <c r="H75">
        <v>1</v>
      </c>
      <c r="I75" t="s">
        <v>463</v>
      </c>
      <c r="J75" t="s">
        <v>6</v>
      </c>
      <c r="K75" t="s">
        <v>464</v>
      </c>
      <c r="L75">
        <v>1191</v>
      </c>
      <c r="N75">
        <v>1013</v>
      </c>
      <c r="O75" t="s">
        <v>435</v>
      </c>
      <c r="P75" t="s">
        <v>435</v>
      </c>
      <c r="Q75">
        <v>1</v>
      </c>
      <c r="X75">
        <v>3.8</v>
      </c>
      <c r="Y75">
        <v>0</v>
      </c>
      <c r="Z75">
        <v>0</v>
      </c>
      <c r="AA75">
        <v>0</v>
      </c>
      <c r="AB75">
        <v>8.86</v>
      </c>
      <c r="AC75">
        <v>0</v>
      </c>
      <c r="AD75">
        <v>1</v>
      </c>
      <c r="AE75">
        <v>1</v>
      </c>
      <c r="AF75" t="s">
        <v>53</v>
      </c>
      <c r="AG75">
        <v>4.5599999999999996</v>
      </c>
      <c r="AH75">
        <v>2</v>
      </c>
      <c r="AI75">
        <v>34645350</v>
      </c>
      <c r="AJ75">
        <v>75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x14ac:dyDescent="0.2">
      <c r="A76">
        <f>ROW(Source!A39)</f>
        <v>39</v>
      </c>
      <c r="B76">
        <v>34645369</v>
      </c>
      <c r="C76">
        <v>34645349</v>
      </c>
      <c r="D76">
        <v>31709492</v>
      </c>
      <c r="E76">
        <v>1</v>
      </c>
      <c r="F76">
        <v>1</v>
      </c>
      <c r="G76">
        <v>1</v>
      </c>
      <c r="H76">
        <v>1</v>
      </c>
      <c r="I76" t="s">
        <v>436</v>
      </c>
      <c r="J76" t="s">
        <v>6</v>
      </c>
      <c r="K76" t="s">
        <v>437</v>
      </c>
      <c r="L76">
        <v>1191</v>
      </c>
      <c r="N76">
        <v>1013</v>
      </c>
      <c r="O76" t="s">
        <v>435</v>
      </c>
      <c r="P76" t="s">
        <v>435</v>
      </c>
      <c r="Q76">
        <v>1</v>
      </c>
      <c r="X76">
        <v>0.97</v>
      </c>
      <c r="Y76">
        <v>0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2</v>
      </c>
      <c r="AF76" t="s">
        <v>53</v>
      </c>
      <c r="AG76">
        <v>1.1639999999999999</v>
      </c>
      <c r="AH76">
        <v>2</v>
      </c>
      <c r="AI76">
        <v>34645351</v>
      </c>
      <c r="AJ76">
        <v>76</v>
      </c>
      <c r="AK76">
        <v>2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2">
      <c r="A77">
        <f>ROW(Source!A39)</f>
        <v>39</v>
      </c>
      <c r="B77">
        <v>34645370</v>
      </c>
      <c r="C77">
        <v>34645349</v>
      </c>
      <c r="D77">
        <v>31526561</v>
      </c>
      <c r="E77">
        <v>1</v>
      </c>
      <c r="F77">
        <v>1</v>
      </c>
      <c r="G77">
        <v>1</v>
      </c>
      <c r="H77">
        <v>2</v>
      </c>
      <c r="I77" t="s">
        <v>451</v>
      </c>
      <c r="J77" t="s">
        <v>452</v>
      </c>
      <c r="K77" t="s">
        <v>453</v>
      </c>
      <c r="L77">
        <v>1368</v>
      </c>
      <c r="N77">
        <v>1011</v>
      </c>
      <c r="O77" t="s">
        <v>441</v>
      </c>
      <c r="P77" t="s">
        <v>441</v>
      </c>
      <c r="Q77">
        <v>1</v>
      </c>
      <c r="X77">
        <v>0.78</v>
      </c>
      <c r="Y77">
        <v>0</v>
      </c>
      <c r="Z77">
        <v>138.54</v>
      </c>
      <c r="AA77">
        <v>11.6</v>
      </c>
      <c r="AB77">
        <v>0</v>
      </c>
      <c r="AC77">
        <v>0</v>
      </c>
      <c r="AD77">
        <v>1</v>
      </c>
      <c r="AE77">
        <v>0</v>
      </c>
      <c r="AF77" t="s">
        <v>53</v>
      </c>
      <c r="AG77">
        <v>0.93599999999999994</v>
      </c>
      <c r="AH77">
        <v>2</v>
      </c>
      <c r="AI77">
        <v>34645352</v>
      </c>
      <c r="AJ77">
        <v>77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ROW(Source!A39)</f>
        <v>39</v>
      </c>
      <c r="B78">
        <v>34645371</v>
      </c>
      <c r="C78">
        <v>34645349</v>
      </c>
      <c r="D78">
        <v>31528142</v>
      </c>
      <c r="E78">
        <v>1</v>
      </c>
      <c r="F78">
        <v>1</v>
      </c>
      <c r="G78">
        <v>1</v>
      </c>
      <c r="H78">
        <v>2</v>
      </c>
      <c r="I78" t="s">
        <v>442</v>
      </c>
      <c r="J78" t="s">
        <v>443</v>
      </c>
      <c r="K78" t="s">
        <v>444</v>
      </c>
      <c r="L78">
        <v>1368</v>
      </c>
      <c r="N78">
        <v>1011</v>
      </c>
      <c r="O78" t="s">
        <v>441</v>
      </c>
      <c r="P78" t="s">
        <v>441</v>
      </c>
      <c r="Q78">
        <v>1</v>
      </c>
      <c r="X78">
        <v>0.19</v>
      </c>
      <c r="Y78">
        <v>0</v>
      </c>
      <c r="Z78">
        <v>65.709999999999994</v>
      </c>
      <c r="AA78">
        <v>11.6</v>
      </c>
      <c r="AB78">
        <v>0</v>
      </c>
      <c r="AC78">
        <v>0</v>
      </c>
      <c r="AD78">
        <v>1</v>
      </c>
      <c r="AE78">
        <v>0</v>
      </c>
      <c r="AF78" t="s">
        <v>53</v>
      </c>
      <c r="AG78">
        <v>0.22799999999999998</v>
      </c>
      <c r="AH78">
        <v>2</v>
      </c>
      <c r="AI78">
        <v>34645353</v>
      </c>
      <c r="AJ78">
        <v>78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ROW(Source!A39)</f>
        <v>39</v>
      </c>
      <c r="B79">
        <v>34645372</v>
      </c>
      <c r="C79">
        <v>34645349</v>
      </c>
      <c r="D79">
        <v>31444692</v>
      </c>
      <c r="E79">
        <v>1</v>
      </c>
      <c r="F79">
        <v>1</v>
      </c>
      <c r="G79">
        <v>1</v>
      </c>
      <c r="H79">
        <v>3</v>
      </c>
      <c r="I79" t="s">
        <v>56</v>
      </c>
      <c r="J79" t="s">
        <v>59</v>
      </c>
      <c r="K79" t="s">
        <v>57</v>
      </c>
      <c r="L79">
        <v>1346</v>
      </c>
      <c r="N79">
        <v>1009</v>
      </c>
      <c r="O79" t="s">
        <v>58</v>
      </c>
      <c r="P79" t="s">
        <v>58</v>
      </c>
      <c r="Q79">
        <v>1</v>
      </c>
      <c r="X79">
        <v>0.1</v>
      </c>
      <c r="Y79">
        <v>14.4</v>
      </c>
      <c r="Z79">
        <v>0</v>
      </c>
      <c r="AA79">
        <v>0</v>
      </c>
      <c r="AB79">
        <v>0</v>
      </c>
      <c r="AC79">
        <v>0</v>
      </c>
      <c r="AD79">
        <v>1</v>
      </c>
      <c r="AE79">
        <v>0</v>
      </c>
      <c r="AF79" t="s">
        <v>6</v>
      </c>
      <c r="AG79">
        <v>0.1</v>
      </c>
      <c r="AH79">
        <v>2</v>
      </c>
      <c r="AI79">
        <v>34645354</v>
      </c>
      <c r="AJ79">
        <v>79</v>
      </c>
      <c r="AK79">
        <v>3</v>
      </c>
      <c r="AL79">
        <v>-1.4400000000000002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1</v>
      </c>
    </row>
    <row r="80" spans="1:44" x14ac:dyDescent="0.2">
      <c r="A80">
        <f>ROW(Source!A39)</f>
        <v>39</v>
      </c>
      <c r="B80">
        <v>34645373</v>
      </c>
      <c r="C80">
        <v>34645349</v>
      </c>
      <c r="D80">
        <v>31444700</v>
      </c>
      <c r="E80">
        <v>1</v>
      </c>
      <c r="F80">
        <v>1</v>
      </c>
      <c r="G80">
        <v>1</v>
      </c>
      <c r="H80">
        <v>3</v>
      </c>
      <c r="I80" t="s">
        <v>64</v>
      </c>
      <c r="J80" t="s">
        <v>67</v>
      </c>
      <c r="K80" t="s">
        <v>65</v>
      </c>
      <c r="L80">
        <v>1348</v>
      </c>
      <c r="N80">
        <v>1009</v>
      </c>
      <c r="O80" t="s">
        <v>66</v>
      </c>
      <c r="P80" t="s">
        <v>66</v>
      </c>
      <c r="Q80">
        <v>1000</v>
      </c>
      <c r="X80">
        <v>3.0000000000000001E-5</v>
      </c>
      <c r="Y80">
        <v>9661.5</v>
      </c>
      <c r="Z80">
        <v>0</v>
      </c>
      <c r="AA80">
        <v>0</v>
      </c>
      <c r="AB80">
        <v>0</v>
      </c>
      <c r="AC80">
        <v>0</v>
      </c>
      <c r="AD80">
        <v>1</v>
      </c>
      <c r="AE80">
        <v>0</v>
      </c>
      <c r="AF80" t="s">
        <v>6</v>
      </c>
      <c r="AG80">
        <v>3.0000000000000001E-5</v>
      </c>
      <c r="AH80">
        <v>2</v>
      </c>
      <c r="AI80">
        <v>34645355</v>
      </c>
      <c r="AJ80">
        <v>80</v>
      </c>
      <c r="AK80">
        <v>3</v>
      </c>
      <c r="AL80">
        <v>-0.28984500000000002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1</v>
      </c>
    </row>
    <row r="81" spans="1:44" x14ac:dyDescent="0.2">
      <c r="A81">
        <f>ROW(Source!A39)</f>
        <v>39</v>
      </c>
      <c r="B81">
        <v>34645374</v>
      </c>
      <c r="C81">
        <v>34645349</v>
      </c>
      <c r="D81">
        <v>31449050</v>
      </c>
      <c r="E81">
        <v>1</v>
      </c>
      <c r="F81">
        <v>1</v>
      </c>
      <c r="G81">
        <v>1</v>
      </c>
      <c r="H81">
        <v>3</v>
      </c>
      <c r="I81" t="s">
        <v>69</v>
      </c>
      <c r="J81" t="s">
        <v>71</v>
      </c>
      <c r="K81" t="s">
        <v>70</v>
      </c>
      <c r="L81">
        <v>1348</v>
      </c>
      <c r="N81">
        <v>1009</v>
      </c>
      <c r="O81" t="s">
        <v>66</v>
      </c>
      <c r="P81" t="s">
        <v>66</v>
      </c>
      <c r="Q81">
        <v>1000</v>
      </c>
      <c r="X81">
        <v>0</v>
      </c>
      <c r="Y81">
        <v>9040.01</v>
      </c>
      <c r="Z81">
        <v>0</v>
      </c>
      <c r="AA81">
        <v>0</v>
      </c>
      <c r="AB81">
        <v>0</v>
      </c>
      <c r="AC81">
        <v>1</v>
      </c>
      <c r="AD81">
        <v>0</v>
      </c>
      <c r="AE81">
        <v>0</v>
      </c>
      <c r="AF81" t="s">
        <v>6</v>
      </c>
      <c r="AG81">
        <v>0</v>
      </c>
      <c r="AH81">
        <v>2</v>
      </c>
      <c r="AI81">
        <v>34645356</v>
      </c>
      <c r="AJ81">
        <v>81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x14ac:dyDescent="0.2">
      <c r="A82">
        <f>ROW(Source!A39)</f>
        <v>39</v>
      </c>
      <c r="B82">
        <v>34645375</v>
      </c>
      <c r="C82">
        <v>34645349</v>
      </c>
      <c r="D82">
        <v>31450127</v>
      </c>
      <c r="E82">
        <v>1</v>
      </c>
      <c r="F82">
        <v>1</v>
      </c>
      <c r="G82">
        <v>1</v>
      </c>
      <c r="H82">
        <v>3</v>
      </c>
      <c r="I82" t="s">
        <v>73</v>
      </c>
      <c r="J82" t="s">
        <v>75</v>
      </c>
      <c r="K82" t="s">
        <v>74</v>
      </c>
      <c r="L82">
        <v>1346</v>
      </c>
      <c r="N82">
        <v>1009</v>
      </c>
      <c r="O82" t="s">
        <v>58</v>
      </c>
      <c r="P82" t="s">
        <v>58</v>
      </c>
      <c r="Q82">
        <v>1</v>
      </c>
      <c r="X82">
        <v>0.02</v>
      </c>
      <c r="Y82">
        <v>1.82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0</v>
      </c>
      <c r="AF82" t="s">
        <v>6</v>
      </c>
      <c r="AG82">
        <v>0.02</v>
      </c>
      <c r="AH82">
        <v>2</v>
      </c>
      <c r="AI82">
        <v>34645357</v>
      </c>
      <c r="AJ82">
        <v>82</v>
      </c>
      <c r="AK82">
        <v>3</v>
      </c>
      <c r="AL82">
        <v>-3.6400000000000002E-2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1</v>
      </c>
    </row>
    <row r="83" spans="1:44" x14ac:dyDescent="0.2">
      <c r="A83">
        <f>ROW(Source!A39)</f>
        <v>39</v>
      </c>
      <c r="B83">
        <v>34645376</v>
      </c>
      <c r="C83">
        <v>34645349</v>
      </c>
      <c r="D83">
        <v>31453451</v>
      </c>
      <c r="E83">
        <v>1</v>
      </c>
      <c r="F83">
        <v>1</v>
      </c>
      <c r="G83">
        <v>1</v>
      </c>
      <c r="H83">
        <v>3</v>
      </c>
      <c r="I83" t="s">
        <v>77</v>
      </c>
      <c r="J83" t="s">
        <v>80</v>
      </c>
      <c r="K83" t="s">
        <v>137</v>
      </c>
      <c r="L83">
        <v>1354</v>
      </c>
      <c r="N83">
        <v>1010</v>
      </c>
      <c r="O83" t="s">
        <v>79</v>
      </c>
      <c r="P83" t="s">
        <v>79</v>
      </c>
      <c r="Q83">
        <v>1</v>
      </c>
      <c r="X83">
        <v>0</v>
      </c>
      <c r="Y83">
        <v>3358.74</v>
      </c>
      <c r="Z83">
        <v>0</v>
      </c>
      <c r="AA83">
        <v>0</v>
      </c>
      <c r="AB83">
        <v>0</v>
      </c>
      <c r="AC83">
        <v>1</v>
      </c>
      <c r="AD83">
        <v>0</v>
      </c>
      <c r="AE83">
        <v>0</v>
      </c>
      <c r="AF83" t="s">
        <v>6</v>
      </c>
      <c r="AG83">
        <v>0</v>
      </c>
      <c r="AH83">
        <v>2</v>
      </c>
      <c r="AI83">
        <v>34645358</v>
      </c>
      <c r="AJ83">
        <v>83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x14ac:dyDescent="0.2">
      <c r="A84">
        <f>ROW(Source!A39)</f>
        <v>39</v>
      </c>
      <c r="B84">
        <v>34645377</v>
      </c>
      <c r="C84">
        <v>34645349</v>
      </c>
      <c r="D84">
        <v>31443366</v>
      </c>
      <c r="E84">
        <v>17</v>
      </c>
      <c r="F84">
        <v>1</v>
      </c>
      <c r="G84">
        <v>1</v>
      </c>
      <c r="H84">
        <v>3</v>
      </c>
      <c r="I84" t="s">
        <v>83</v>
      </c>
      <c r="J84" t="s">
        <v>6</v>
      </c>
      <c r="K84" t="s">
        <v>84</v>
      </c>
      <c r="L84">
        <v>1348</v>
      </c>
      <c r="N84">
        <v>1009</v>
      </c>
      <c r="O84" t="s">
        <v>66</v>
      </c>
      <c r="P84" t="s">
        <v>66</v>
      </c>
      <c r="Q84">
        <v>1000</v>
      </c>
      <c r="X84">
        <v>0</v>
      </c>
      <c r="Y84">
        <v>0</v>
      </c>
      <c r="Z84">
        <v>0</v>
      </c>
      <c r="AA84">
        <v>0</v>
      </c>
      <c r="AB84">
        <v>0</v>
      </c>
      <c r="AC84">
        <v>1</v>
      </c>
      <c r="AD84">
        <v>0</v>
      </c>
      <c r="AE84">
        <v>0</v>
      </c>
      <c r="AF84" t="s">
        <v>6</v>
      </c>
      <c r="AG84">
        <v>0</v>
      </c>
      <c r="AH84">
        <v>2</v>
      </c>
      <c r="AI84">
        <v>34645359</v>
      </c>
      <c r="AJ84">
        <v>84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x14ac:dyDescent="0.2">
      <c r="A85">
        <f>ROW(Source!A39)</f>
        <v>39</v>
      </c>
      <c r="B85">
        <v>34645378</v>
      </c>
      <c r="C85">
        <v>34645349</v>
      </c>
      <c r="D85">
        <v>31440934</v>
      </c>
      <c r="E85">
        <v>17</v>
      </c>
      <c r="F85">
        <v>1</v>
      </c>
      <c r="G85">
        <v>1</v>
      </c>
      <c r="H85">
        <v>3</v>
      </c>
      <c r="I85" t="s">
        <v>88</v>
      </c>
      <c r="J85" t="s">
        <v>6</v>
      </c>
      <c r="K85" t="s">
        <v>89</v>
      </c>
      <c r="L85">
        <v>1346</v>
      </c>
      <c r="N85">
        <v>1009</v>
      </c>
      <c r="O85" t="s">
        <v>58</v>
      </c>
      <c r="P85" t="s">
        <v>58</v>
      </c>
      <c r="Q85">
        <v>1</v>
      </c>
      <c r="X85">
        <v>0</v>
      </c>
      <c r="Y85">
        <v>0</v>
      </c>
      <c r="Z85">
        <v>0</v>
      </c>
      <c r="AA85">
        <v>0</v>
      </c>
      <c r="AB85">
        <v>0</v>
      </c>
      <c r="AC85">
        <v>1</v>
      </c>
      <c r="AD85">
        <v>0</v>
      </c>
      <c r="AE85">
        <v>0</v>
      </c>
      <c r="AF85" t="s">
        <v>6</v>
      </c>
      <c r="AG85">
        <v>0</v>
      </c>
      <c r="AH85">
        <v>2</v>
      </c>
      <c r="AI85">
        <v>34645360</v>
      </c>
      <c r="AJ85">
        <v>85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x14ac:dyDescent="0.2">
      <c r="A86">
        <f>ROW(Source!A39)</f>
        <v>39</v>
      </c>
      <c r="B86">
        <v>34645379</v>
      </c>
      <c r="C86">
        <v>34645349</v>
      </c>
      <c r="D86">
        <v>31443318</v>
      </c>
      <c r="E86">
        <v>17</v>
      </c>
      <c r="F86">
        <v>1</v>
      </c>
      <c r="G86">
        <v>1</v>
      </c>
      <c r="H86">
        <v>3</v>
      </c>
      <c r="I86" t="s">
        <v>91</v>
      </c>
      <c r="J86" t="s">
        <v>6</v>
      </c>
      <c r="K86" t="s">
        <v>92</v>
      </c>
      <c r="L86">
        <v>1348</v>
      </c>
      <c r="N86">
        <v>1009</v>
      </c>
      <c r="O86" t="s">
        <v>66</v>
      </c>
      <c r="P86" t="s">
        <v>66</v>
      </c>
      <c r="Q86">
        <v>1000</v>
      </c>
      <c r="X86">
        <v>0</v>
      </c>
      <c r="Y86">
        <v>0</v>
      </c>
      <c r="Z86">
        <v>0</v>
      </c>
      <c r="AA86">
        <v>0</v>
      </c>
      <c r="AB86">
        <v>0</v>
      </c>
      <c r="AC86">
        <v>1</v>
      </c>
      <c r="AD86">
        <v>0</v>
      </c>
      <c r="AE86">
        <v>0</v>
      </c>
      <c r="AF86" t="s">
        <v>6</v>
      </c>
      <c r="AG86">
        <v>0</v>
      </c>
      <c r="AH86">
        <v>2</v>
      </c>
      <c r="AI86">
        <v>34645361</v>
      </c>
      <c r="AJ86">
        <v>86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x14ac:dyDescent="0.2">
      <c r="A87">
        <f>ROW(Source!A39)</f>
        <v>39</v>
      </c>
      <c r="B87">
        <v>34645380</v>
      </c>
      <c r="C87">
        <v>34645349</v>
      </c>
      <c r="D87">
        <v>31482813</v>
      </c>
      <c r="E87">
        <v>1</v>
      </c>
      <c r="F87">
        <v>1</v>
      </c>
      <c r="G87">
        <v>1</v>
      </c>
      <c r="H87">
        <v>3</v>
      </c>
      <c r="I87" t="s">
        <v>94</v>
      </c>
      <c r="J87" t="s">
        <v>96</v>
      </c>
      <c r="K87" t="s">
        <v>95</v>
      </c>
      <c r="L87">
        <v>1348</v>
      </c>
      <c r="N87">
        <v>1009</v>
      </c>
      <c r="O87" t="s">
        <v>66</v>
      </c>
      <c r="P87" t="s">
        <v>66</v>
      </c>
      <c r="Q87">
        <v>1000</v>
      </c>
      <c r="X87">
        <v>4.0000000000000002E-4</v>
      </c>
      <c r="Y87">
        <v>15707</v>
      </c>
      <c r="Z87">
        <v>0</v>
      </c>
      <c r="AA87">
        <v>0</v>
      </c>
      <c r="AB87">
        <v>0</v>
      </c>
      <c r="AC87">
        <v>0</v>
      </c>
      <c r="AD87">
        <v>1</v>
      </c>
      <c r="AE87">
        <v>0</v>
      </c>
      <c r="AF87" t="s">
        <v>6</v>
      </c>
      <c r="AG87">
        <v>4.0000000000000002E-4</v>
      </c>
      <c r="AH87">
        <v>2</v>
      </c>
      <c r="AI87">
        <v>34645362</v>
      </c>
      <c r="AJ87">
        <v>87</v>
      </c>
      <c r="AK87">
        <v>3</v>
      </c>
      <c r="AL87">
        <v>-6.2827999999999999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1</v>
      </c>
    </row>
    <row r="88" spans="1:44" x14ac:dyDescent="0.2">
      <c r="A88">
        <f>ROW(Source!A39)</f>
        <v>39</v>
      </c>
      <c r="B88">
        <v>34645381</v>
      </c>
      <c r="C88">
        <v>34645349</v>
      </c>
      <c r="D88">
        <v>31482963</v>
      </c>
      <c r="E88">
        <v>1</v>
      </c>
      <c r="F88">
        <v>1</v>
      </c>
      <c r="G88">
        <v>1</v>
      </c>
      <c r="H88">
        <v>3</v>
      </c>
      <c r="I88" t="s">
        <v>98</v>
      </c>
      <c r="J88" t="s">
        <v>100</v>
      </c>
      <c r="K88" t="s">
        <v>99</v>
      </c>
      <c r="L88">
        <v>1348</v>
      </c>
      <c r="N88">
        <v>1009</v>
      </c>
      <c r="O88" t="s">
        <v>66</v>
      </c>
      <c r="P88" t="s">
        <v>66</v>
      </c>
      <c r="Q88">
        <v>1000</v>
      </c>
      <c r="X88">
        <v>1E-4</v>
      </c>
      <c r="Y88">
        <v>9550.01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0</v>
      </c>
      <c r="AF88" t="s">
        <v>6</v>
      </c>
      <c r="AG88">
        <v>1E-4</v>
      </c>
      <c r="AH88">
        <v>2</v>
      </c>
      <c r="AI88">
        <v>34645363</v>
      </c>
      <c r="AJ88">
        <v>88</v>
      </c>
      <c r="AK88">
        <v>3</v>
      </c>
      <c r="AL88">
        <v>-0.9550010000000001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1</v>
      </c>
    </row>
    <row r="89" spans="1:44" x14ac:dyDescent="0.2">
      <c r="A89">
        <f>ROW(Source!A39)</f>
        <v>39</v>
      </c>
      <c r="B89">
        <v>34645382</v>
      </c>
      <c r="C89">
        <v>34645349</v>
      </c>
      <c r="D89">
        <v>31496699</v>
      </c>
      <c r="E89">
        <v>1</v>
      </c>
      <c r="F89">
        <v>1</v>
      </c>
      <c r="G89">
        <v>1</v>
      </c>
      <c r="H89">
        <v>3</v>
      </c>
      <c r="I89" t="s">
        <v>102</v>
      </c>
      <c r="J89" t="s">
        <v>105</v>
      </c>
      <c r="K89" t="s">
        <v>103</v>
      </c>
      <c r="L89">
        <v>1355</v>
      </c>
      <c r="N89">
        <v>1010</v>
      </c>
      <c r="O89" t="s">
        <v>104</v>
      </c>
      <c r="P89" t="s">
        <v>104</v>
      </c>
      <c r="Q89">
        <v>100</v>
      </c>
      <c r="X89">
        <v>0.06</v>
      </c>
      <c r="Y89">
        <v>610</v>
      </c>
      <c r="Z89">
        <v>0</v>
      </c>
      <c r="AA89">
        <v>0</v>
      </c>
      <c r="AB89">
        <v>0</v>
      </c>
      <c r="AC89">
        <v>0</v>
      </c>
      <c r="AD89">
        <v>1</v>
      </c>
      <c r="AE89">
        <v>0</v>
      </c>
      <c r="AF89" t="s">
        <v>6</v>
      </c>
      <c r="AG89">
        <v>0.06</v>
      </c>
      <c r="AH89">
        <v>2</v>
      </c>
      <c r="AI89">
        <v>34645364</v>
      </c>
      <c r="AJ89">
        <v>89</v>
      </c>
      <c r="AK89">
        <v>3</v>
      </c>
      <c r="AL89">
        <v>-36.6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1</v>
      </c>
    </row>
    <row r="90" spans="1:44" x14ac:dyDescent="0.2">
      <c r="A90">
        <f>ROW(Source!A39)</f>
        <v>39</v>
      </c>
      <c r="B90">
        <v>34645383</v>
      </c>
      <c r="C90">
        <v>34645349</v>
      </c>
      <c r="D90">
        <v>31443118</v>
      </c>
      <c r="E90">
        <v>17</v>
      </c>
      <c r="F90">
        <v>1</v>
      </c>
      <c r="G90">
        <v>1</v>
      </c>
      <c r="H90">
        <v>3</v>
      </c>
      <c r="I90" t="s">
        <v>110</v>
      </c>
      <c r="J90" t="s">
        <v>6</v>
      </c>
      <c r="K90" t="s">
        <v>111</v>
      </c>
      <c r="L90">
        <v>1354</v>
      </c>
      <c r="N90">
        <v>1010</v>
      </c>
      <c r="O90" t="s">
        <v>79</v>
      </c>
      <c r="P90" t="s">
        <v>79</v>
      </c>
      <c r="Q90">
        <v>1</v>
      </c>
      <c r="X90">
        <v>0</v>
      </c>
      <c r="Y90">
        <v>0</v>
      </c>
      <c r="Z90">
        <v>0</v>
      </c>
      <c r="AA90">
        <v>0</v>
      </c>
      <c r="AB90">
        <v>0</v>
      </c>
      <c r="AC90">
        <v>1</v>
      </c>
      <c r="AD90">
        <v>0</v>
      </c>
      <c r="AE90">
        <v>0</v>
      </c>
      <c r="AF90" t="s">
        <v>6</v>
      </c>
      <c r="AG90">
        <v>0</v>
      </c>
      <c r="AH90">
        <v>2</v>
      </c>
      <c r="AI90">
        <v>34645365</v>
      </c>
      <c r="AJ90">
        <v>90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ROW(Source!A39)</f>
        <v>39</v>
      </c>
      <c r="B91">
        <v>34645384</v>
      </c>
      <c r="C91">
        <v>34645349</v>
      </c>
      <c r="D91">
        <v>31443369</v>
      </c>
      <c r="E91">
        <v>17</v>
      </c>
      <c r="F91">
        <v>1</v>
      </c>
      <c r="G91">
        <v>1</v>
      </c>
      <c r="H91">
        <v>3</v>
      </c>
      <c r="I91" t="s">
        <v>113</v>
      </c>
      <c r="J91" t="s">
        <v>6</v>
      </c>
      <c r="K91" t="s">
        <v>114</v>
      </c>
      <c r="L91">
        <v>1354</v>
      </c>
      <c r="N91">
        <v>1010</v>
      </c>
      <c r="O91" t="s">
        <v>79</v>
      </c>
      <c r="P91" t="s">
        <v>79</v>
      </c>
      <c r="Q91">
        <v>1</v>
      </c>
      <c r="X91">
        <v>0</v>
      </c>
      <c r="Y91">
        <v>0</v>
      </c>
      <c r="Z91">
        <v>0</v>
      </c>
      <c r="AA91">
        <v>0</v>
      </c>
      <c r="AB91">
        <v>0</v>
      </c>
      <c r="AC91">
        <v>1</v>
      </c>
      <c r="AD91">
        <v>0</v>
      </c>
      <c r="AE91">
        <v>0</v>
      </c>
      <c r="AF91" t="s">
        <v>6</v>
      </c>
      <c r="AG91">
        <v>0</v>
      </c>
      <c r="AH91">
        <v>2</v>
      </c>
      <c r="AI91">
        <v>34645366</v>
      </c>
      <c r="AJ91">
        <v>91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x14ac:dyDescent="0.2">
      <c r="A92">
        <f>ROW(Source!A39)</f>
        <v>39</v>
      </c>
      <c r="B92">
        <v>34645385</v>
      </c>
      <c r="C92">
        <v>34645349</v>
      </c>
      <c r="D92">
        <v>31443336</v>
      </c>
      <c r="E92">
        <v>17</v>
      </c>
      <c r="F92">
        <v>1</v>
      </c>
      <c r="G92">
        <v>1</v>
      </c>
      <c r="H92">
        <v>3</v>
      </c>
      <c r="I92" t="s">
        <v>116</v>
      </c>
      <c r="J92" t="s">
        <v>6</v>
      </c>
      <c r="K92" t="s">
        <v>117</v>
      </c>
      <c r="L92">
        <v>1354</v>
      </c>
      <c r="N92">
        <v>1010</v>
      </c>
      <c r="O92" t="s">
        <v>79</v>
      </c>
      <c r="P92" t="s">
        <v>79</v>
      </c>
      <c r="Q92">
        <v>1</v>
      </c>
      <c r="X92">
        <v>0.1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 t="s">
        <v>6</v>
      </c>
      <c r="AG92">
        <v>0.1</v>
      </c>
      <c r="AH92">
        <v>2</v>
      </c>
      <c r="AI92">
        <v>34645367</v>
      </c>
      <c r="AJ92">
        <v>92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x14ac:dyDescent="0.2">
      <c r="A93">
        <f>ROW(Source!A68)</f>
        <v>68</v>
      </c>
      <c r="B93">
        <v>34645420</v>
      </c>
      <c r="C93">
        <v>34645400</v>
      </c>
      <c r="D93">
        <v>31709594</v>
      </c>
      <c r="E93">
        <v>1</v>
      </c>
      <c r="F93">
        <v>1</v>
      </c>
      <c r="G93">
        <v>1</v>
      </c>
      <c r="H93">
        <v>1</v>
      </c>
      <c r="I93" t="s">
        <v>463</v>
      </c>
      <c r="J93" t="s">
        <v>6</v>
      </c>
      <c r="K93" t="s">
        <v>464</v>
      </c>
      <c r="L93">
        <v>1191</v>
      </c>
      <c r="N93">
        <v>1013</v>
      </c>
      <c r="O93" t="s">
        <v>435</v>
      </c>
      <c r="P93" t="s">
        <v>435</v>
      </c>
      <c r="Q93">
        <v>1</v>
      </c>
      <c r="X93">
        <v>7.9</v>
      </c>
      <c r="Y93">
        <v>0</v>
      </c>
      <c r="Z93">
        <v>0</v>
      </c>
      <c r="AA93">
        <v>0</v>
      </c>
      <c r="AB93">
        <v>8.86</v>
      </c>
      <c r="AC93">
        <v>0</v>
      </c>
      <c r="AD93">
        <v>1</v>
      </c>
      <c r="AE93">
        <v>1</v>
      </c>
      <c r="AF93" t="s">
        <v>53</v>
      </c>
      <c r="AG93">
        <v>9.48</v>
      </c>
      <c r="AH93">
        <v>2</v>
      </c>
      <c r="AI93">
        <v>34645405</v>
      </c>
      <c r="AJ93">
        <v>93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x14ac:dyDescent="0.2">
      <c r="A94">
        <f>ROW(Source!A68)</f>
        <v>68</v>
      </c>
      <c r="B94">
        <v>34645421</v>
      </c>
      <c r="C94">
        <v>34645400</v>
      </c>
      <c r="D94">
        <v>31709492</v>
      </c>
      <c r="E94">
        <v>1</v>
      </c>
      <c r="F94">
        <v>1</v>
      </c>
      <c r="G94">
        <v>1</v>
      </c>
      <c r="H94">
        <v>1</v>
      </c>
      <c r="I94" t="s">
        <v>436</v>
      </c>
      <c r="J94" t="s">
        <v>6</v>
      </c>
      <c r="K94" t="s">
        <v>437</v>
      </c>
      <c r="L94">
        <v>1191</v>
      </c>
      <c r="N94">
        <v>1013</v>
      </c>
      <c r="O94" t="s">
        <v>435</v>
      </c>
      <c r="P94" t="s">
        <v>435</v>
      </c>
      <c r="Q94">
        <v>1</v>
      </c>
      <c r="X94">
        <v>2.2599999999999998</v>
      </c>
      <c r="Y94">
        <v>0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2</v>
      </c>
      <c r="AF94" t="s">
        <v>53</v>
      </c>
      <c r="AG94">
        <v>2.7119999999999997</v>
      </c>
      <c r="AH94">
        <v>2</v>
      </c>
      <c r="AI94">
        <v>34645406</v>
      </c>
      <c r="AJ94">
        <v>94</v>
      </c>
      <c r="AK94">
        <v>2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x14ac:dyDescent="0.2">
      <c r="A95">
        <f>ROW(Source!A68)</f>
        <v>68</v>
      </c>
      <c r="B95">
        <v>34645422</v>
      </c>
      <c r="C95">
        <v>34645400</v>
      </c>
      <c r="D95">
        <v>31526561</v>
      </c>
      <c r="E95">
        <v>1</v>
      </c>
      <c r="F95">
        <v>1</v>
      </c>
      <c r="G95">
        <v>1</v>
      </c>
      <c r="H95">
        <v>2</v>
      </c>
      <c r="I95" t="s">
        <v>451</v>
      </c>
      <c r="J95" t="s">
        <v>452</v>
      </c>
      <c r="K95" t="s">
        <v>453</v>
      </c>
      <c r="L95">
        <v>1368</v>
      </c>
      <c r="N95">
        <v>1011</v>
      </c>
      <c r="O95" t="s">
        <v>441</v>
      </c>
      <c r="P95" t="s">
        <v>441</v>
      </c>
      <c r="Q95">
        <v>1</v>
      </c>
      <c r="X95">
        <v>1.86</v>
      </c>
      <c r="Y95">
        <v>0</v>
      </c>
      <c r="Z95">
        <v>138.54</v>
      </c>
      <c r="AA95">
        <v>11.6</v>
      </c>
      <c r="AB95">
        <v>0</v>
      </c>
      <c r="AC95">
        <v>0</v>
      </c>
      <c r="AD95">
        <v>1</v>
      </c>
      <c r="AE95">
        <v>0</v>
      </c>
      <c r="AF95" t="s">
        <v>53</v>
      </c>
      <c r="AG95">
        <v>2.2320000000000002</v>
      </c>
      <c r="AH95">
        <v>2</v>
      </c>
      <c r="AI95">
        <v>34645407</v>
      </c>
      <c r="AJ95">
        <v>95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x14ac:dyDescent="0.2">
      <c r="A96">
        <f>ROW(Source!A68)</f>
        <v>68</v>
      </c>
      <c r="B96">
        <v>34645423</v>
      </c>
      <c r="C96">
        <v>34645400</v>
      </c>
      <c r="D96">
        <v>31528142</v>
      </c>
      <c r="E96">
        <v>1</v>
      </c>
      <c r="F96">
        <v>1</v>
      </c>
      <c r="G96">
        <v>1</v>
      </c>
      <c r="H96">
        <v>2</v>
      </c>
      <c r="I96" t="s">
        <v>442</v>
      </c>
      <c r="J96" t="s">
        <v>443</v>
      </c>
      <c r="K96" t="s">
        <v>444</v>
      </c>
      <c r="L96">
        <v>1368</v>
      </c>
      <c r="N96">
        <v>1011</v>
      </c>
      <c r="O96" t="s">
        <v>441</v>
      </c>
      <c r="P96" t="s">
        <v>441</v>
      </c>
      <c r="Q96">
        <v>1</v>
      </c>
      <c r="X96">
        <v>0.4</v>
      </c>
      <c r="Y96">
        <v>0</v>
      </c>
      <c r="Z96">
        <v>65.709999999999994</v>
      </c>
      <c r="AA96">
        <v>11.6</v>
      </c>
      <c r="AB96">
        <v>0</v>
      </c>
      <c r="AC96">
        <v>0</v>
      </c>
      <c r="AD96">
        <v>1</v>
      </c>
      <c r="AE96">
        <v>0</v>
      </c>
      <c r="AF96" t="s">
        <v>53</v>
      </c>
      <c r="AG96">
        <v>0.48</v>
      </c>
      <c r="AH96">
        <v>2</v>
      </c>
      <c r="AI96">
        <v>34645408</v>
      </c>
      <c r="AJ96">
        <v>96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x14ac:dyDescent="0.2">
      <c r="A97">
        <f>ROW(Source!A68)</f>
        <v>68</v>
      </c>
      <c r="B97">
        <v>34645424</v>
      </c>
      <c r="C97">
        <v>34645400</v>
      </c>
      <c r="D97">
        <v>31444692</v>
      </c>
      <c r="E97">
        <v>1</v>
      </c>
      <c r="F97">
        <v>1</v>
      </c>
      <c r="G97">
        <v>1</v>
      </c>
      <c r="H97">
        <v>3</v>
      </c>
      <c r="I97" t="s">
        <v>56</v>
      </c>
      <c r="J97" t="s">
        <v>59</v>
      </c>
      <c r="K97" t="s">
        <v>57</v>
      </c>
      <c r="L97">
        <v>1346</v>
      </c>
      <c r="N97">
        <v>1009</v>
      </c>
      <c r="O97" t="s">
        <v>58</v>
      </c>
      <c r="P97" t="s">
        <v>58</v>
      </c>
      <c r="Q97">
        <v>1</v>
      </c>
      <c r="X97">
        <v>0.1</v>
      </c>
      <c r="Y97">
        <v>14.4</v>
      </c>
      <c r="Z97">
        <v>0</v>
      </c>
      <c r="AA97">
        <v>0</v>
      </c>
      <c r="AB97">
        <v>0</v>
      </c>
      <c r="AC97">
        <v>0</v>
      </c>
      <c r="AD97">
        <v>1</v>
      </c>
      <c r="AE97">
        <v>0</v>
      </c>
      <c r="AF97" t="s">
        <v>6</v>
      </c>
      <c r="AG97">
        <v>0.1</v>
      </c>
      <c r="AH97">
        <v>2</v>
      </c>
      <c r="AI97">
        <v>34645409</v>
      </c>
      <c r="AJ97">
        <v>97</v>
      </c>
      <c r="AK97">
        <v>3</v>
      </c>
      <c r="AL97">
        <v>-1.4400000000000002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1</v>
      </c>
    </row>
    <row r="98" spans="1:44" x14ac:dyDescent="0.2">
      <c r="A98">
        <f>ROW(Source!A68)</f>
        <v>68</v>
      </c>
      <c r="B98">
        <v>34645425</v>
      </c>
      <c r="C98">
        <v>34645400</v>
      </c>
      <c r="D98">
        <v>31444700</v>
      </c>
      <c r="E98">
        <v>1</v>
      </c>
      <c r="F98">
        <v>1</v>
      </c>
      <c r="G98">
        <v>1</v>
      </c>
      <c r="H98">
        <v>3</v>
      </c>
      <c r="I98" t="s">
        <v>64</v>
      </c>
      <c r="J98" t="s">
        <v>67</v>
      </c>
      <c r="K98" t="s">
        <v>65</v>
      </c>
      <c r="L98">
        <v>1348</v>
      </c>
      <c r="N98">
        <v>1009</v>
      </c>
      <c r="O98" t="s">
        <v>66</v>
      </c>
      <c r="P98" t="s">
        <v>66</v>
      </c>
      <c r="Q98">
        <v>1000</v>
      </c>
      <c r="X98">
        <v>3.0000000000000001E-5</v>
      </c>
      <c r="Y98">
        <v>9661.5</v>
      </c>
      <c r="Z98">
        <v>0</v>
      </c>
      <c r="AA98">
        <v>0</v>
      </c>
      <c r="AB98">
        <v>0</v>
      </c>
      <c r="AC98">
        <v>0</v>
      </c>
      <c r="AD98">
        <v>1</v>
      </c>
      <c r="AE98">
        <v>0</v>
      </c>
      <c r="AF98" t="s">
        <v>6</v>
      </c>
      <c r="AG98">
        <v>3.0000000000000001E-5</v>
      </c>
      <c r="AH98">
        <v>2</v>
      </c>
      <c r="AI98">
        <v>34645410</v>
      </c>
      <c r="AJ98">
        <v>98</v>
      </c>
      <c r="AK98">
        <v>3</v>
      </c>
      <c r="AL98">
        <v>-0.28984500000000002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1</v>
      </c>
    </row>
    <row r="99" spans="1:44" x14ac:dyDescent="0.2">
      <c r="A99">
        <f>ROW(Source!A68)</f>
        <v>68</v>
      </c>
      <c r="B99">
        <v>34645426</v>
      </c>
      <c r="C99">
        <v>34645400</v>
      </c>
      <c r="D99">
        <v>31449050</v>
      </c>
      <c r="E99">
        <v>1</v>
      </c>
      <c r="F99">
        <v>1</v>
      </c>
      <c r="G99">
        <v>1</v>
      </c>
      <c r="H99">
        <v>3</v>
      </c>
      <c r="I99" t="s">
        <v>69</v>
      </c>
      <c r="J99" t="s">
        <v>71</v>
      </c>
      <c r="K99" t="s">
        <v>70</v>
      </c>
      <c r="L99">
        <v>1348</v>
      </c>
      <c r="N99">
        <v>1009</v>
      </c>
      <c r="O99" t="s">
        <v>66</v>
      </c>
      <c r="P99" t="s">
        <v>66</v>
      </c>
      <c r="Q99">
        <v>1000</v>
      </c>
      <c r="X99">
        <v>0</v>
      </c>
      <c r="Y99">
        <v>9040.01</v>
      </c>
      <c r="Z99">
        <v>0</v>
      </c>
      <c r="AA99">
        <v>0</v>
      </c>
      <c r="AB99">
        <v>0</v>
      </c>
      <c r="AC99">
        <v>1</v>
      </c>
      <c r="AD99">
        <v>0</v>
      </c>
      <c r="AE99">
        <v>0</v>
      </c>
      <c r="AF99" t="s">
        <v>6</v>
      </c>
      <c r="AG99">
        <v>0</v>
      </c>
      <c r="AH99">
        <v>2</v>
      </c>
      <c r="AI99">
        <v>34645411</v>
      </c>
      <c r="AJ99">
        <v>99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x14ac:dyDescent="0.2">
      <c r="A100">
        <f>ROW(Source!A68)</f>
        <v>68</v>
      </c>
      <c r="B100">
        <v>34645427</v>
      </c>
      <c r="C100">
        <v>34645400</v>
      </c>
      <c r="D100">
        <v>31450127</v>
      </c>
      <c r="E100">
        <v>1</v>
      </c>
      <c r="F100">
        <v>1</v>
      </c>
      <c r="G100">
        <v>1</v>
      </c>
      <c r="H100">
        <v>3</v>
      </c>
      <c r="I100" t="s">
        <v>73</v>
      </c>
      <c r="J100" t="s">
        <v>75</v>
      </c>
      <c r="K100" t="s">
        <v>74</v>
      </c>
      <c r="L100">
        <v>1346</v>
      </c>
      <c r="N100">
        <v>1009</v>
      </c>
      <c r="O100" t="s">
        <v>58</v>
      </c>
      <c r="P100" t="s">
        <v>58</v>
      </c>
      <c r="Q100">
        <v>1</v>
      </c>
      <c r="X100">
        <v>0.02</v>
      </c>
      <c r="Y100">
        <v>1.82</v>
      </c>
      <c r="Z100">
        <v>0</v>
      </c>
      <c r="AA100">
        <v>0</v>
      </c>
      <c r="AB100">
        <v>0</v>
      </c>
      <c r="AC100">
        <v>0</v>
      </c>
      <c r="AD100">
        <v>1</v>
      </c>
      <c r="AE100">
        <v>0</v>
      </c>
      <c r="AF100" t="s">
        <v>6</v>
      </c>
      <c r="AG100">
        <v>0.02</v>
      </c>
      <c r="AH100">
        <v>2</v>
      </c>
      <c r="AI100">
        <v>34645412</v>
      </c>
      <c r="AJ100">
        <v>100</v>
      </c>
      <c r="AK100">
        <v>3</v>
      </c>
      <c r="AL100">
        <v>-3.6400000000000002E-2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1</v>
      </c>
    </row>
    <row r="101" spans="1:44" x14ac:dyDescent="0.2">
      <c r="A101">
        <f>ROW(Source!A68)</f>
        <v>68</v>
      </c>
      <c r="B101">
        <v>34645428</v>
      </c>
      <c r="C101">
        <v>34645400</v>
      </c>
      <c r="D101">
        <v>31453451</v>
      </c>
      <c r="E101">
        <v>1</v>
      </c>
      <c r="F101">
        <v>1</v>
      </c>
      <c r="G101">
        <v>1</v>
      </c>
      <c r="H101">
        <v>3</v>
      </c>
      <c r="I101" t="s">
        <v>77</v>
      </c>
      <c r="J101" t="s">
        <v>80</v>
      </c>
      <c r="K101" t="s">
        <v>137</v>
      </c>
      <c r="L101">
        <v>1354</v>
      </c>
      <c r="N101">
        <v>1010</v>
      </c>
      <c r="O101" t="s">
        <v>79</v>
      </c>
      <c r="P101" t="s">
        <v>79</v>
      </c>
      <c r="Q101">
        <v>1</v>
      </c>
      <c r="X101">
        <v>0</v>
      </c>
      <c r="Y101">
        <v>3358.74</v>
      </c>
      <c r="Z101">
        <v>0</v>
      </c>
      <c r="AA101">
        <v>0</v>
      </c>
      <c r="AB101">
        <v>0</v>
      </c>
      <c r="AC101">
        <v>1</v>
      </c>
      <c r="AD101">
        <v>0</v>
      </c>
      <c r="AE101">
        <v>0</v>
      </c>
      <c r="AF101" t="s">
        <v>6</v>
      </c>
      <c r="AG101">
        <v>0</v>
      </c>
      <c r="AH101">
        <v>2</v>
      </c>
      <c r="AI101">
        <v>34645413</v>
      </c>
      <c r="AJ101">
        <v>101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x14ac:dyDescent="0.2">
      <c r="A102">
        <f>ROW(Source!A68)</f>
        <v>68</v>
      </c>
      <c r="B102">
        <v>34645429</v>
      </c>
      <c r="C102">
        <v>34645400</v>
      </c>
      <c r="D102">
        <v>31441448</v>
      </c>
      <c r="E102">
        <v>17</v>
      </c>
      <c r="F102">
        <v>1</v>
      </c>
      <c r="G102">
        <v>1</v>
      </c>
      <c r="H102">
        <v>3</v>
      </c>
      <c r="I102" t="s">
        <v>139</v>
      </c>
      <c r="J102" t="s">
        <v>6</v>
      </c>
      <c r="K102" t="s">
        <v>140</v>
      </c>
      <c r="L102">
        <v>1346</v>
      </c>
      <c r="N102">
        <v>1009</v>
      </c>
      <c r="O102" t="s">
        <v>58</v>
      </c>
      <c r="P102" t="s">
        <v>58</v>
      </c>
      <c r="Q102">
        <v>1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1</v>
      </c>
      <c r="AD102">
        <v>0</v>
      </c>
      <c r="AE102">
        <v>0</v>
      </c>
      <c r="AF102" t="s">
        <v>6</v>
      </c>
      <c r="AG102">
        <v>0</v>
      </c>
      <c r="AH102">
        <v>2</v>
      </c>
      <c r="AI102">
        <v>34645414</v>
      </c>
      <c r="AJ102">
        <v>102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x14ac:dyDescent="0.2">
      <c r="A103">
        <f>ROW(Source!A68)</f>
        <v>68</v>
      </c>
      <c r="B103">
        <v>34645430</v>
      </c>
      <c r="C103">
        <v>34645400</v>
      </c>
      <c r="D103">
        <v>31443366</v>
      </c>
      <c r="E103">
        <v>17</v>
      </c>
      <c r="F103">
        <v>1</v>
      </c>
      <c r="G103">
        <v>1</v>
      </c>
      <c r="H103">
        <v>3</v>
      </c>
      <c r="I103" t="s">
        <v>83</v>
      </c>
      <c r="J103" t="s">
        <v>6</v>
      </c>
      <c r="K103" t="s">
        <v>84</v>
      </c>
      <c r="L103">
        <v>1348</v>
      </c>
      <c r="N103">
        <v>1009</v>
      </c>
      <c r="O103" t="s">
        <v>66</v>
      </c>
      <c r="P103" t="s">
        <v>66</v>
      </c>
      <c r="Q103">
        <v>1000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1</v>
      </c>
      <c r="AD103">
        <v>0</v>
      </c>
      <c r="AE103">
        <v>0</v>
      </c>
      <c r="AF103" t="s">
        <v>6</v>
      </c>
      <c r="AG103">
        <v>0</v>
      </c>
      <c r="AH103">
        <v>2</v>
      </c>
      <c r="AI103">
        <v>34645415</v>
      </c>
      <c r="AJ103">
        <v>103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x14ac:dyDescent="0.2">
      <c r="A104">
        <f>ROW(Source!A68)</f>
        <v>68</v>
      </c>
      <c r="B104">
        <v>34645431</v>
      </c>
      <c r="C104">
        <v>34645400</v>
      </c>
      <c r="D104">
        <v>31440934</v>
      </c>
      <c r="E104">
        <v>17</v>
      </c>
      <c r="F104">
        <v>1</v>
      </c>
      <c r="G104">
        <v>1</v>
      </c>
      <c r="H104">
        <v>3</v>
      </c>
      <c r="I104" t="s">
        <v>88</v>
      </c>
      <c r="J104" t="s">
        <v>6</v>
      </c>
      <c r="K104" t="s">
        <v>89</v>
      </c>
      <c r="L104">
        <v>1346</v>
      </c>
      <c r="N104">
        <v>1009</v>
      </c>
      <c r="O104" t="s">
        <v>58</v>
      </c>
      <c r="P104" t="s">
        <v>58</v>
      </c>
      <c r="Q104">
        <v>1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1</v>
      </c>
      <c r="AD104">
        <v>0</v>
      </c>
      <c r="AE104">
        <v>0</v>
      </c>
      <c r="AF104" t="s">
        <v>6</v>
      </c>
      <c r="AG104">
        <v>0</v>
      </c>
      <c r="AH104">
        <v>2</v>
      </c>
      <c r="AI104">
        <v>34645416</v>
      </c>
      <c r="AJ104">
        <v>104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x14ac:dyDescent="0.2">
      <c r="A105">
        <f>ROW(Source!A68)</f>
        <v>68</v>
      </c>
      <c r="B105">
        <v>34645432</v>
      </c>
      <c r="C105">
        <v>34645400</v>
      </c>
      <c r="D105">
        <v>31443318</v>
      </c>
      <c r="E105">
        <v>17</v>
      </c>
      <c r="F105">
        <v>1</v>
      </c>
      <c r="G105">
        <v>1</v>
      </c>
      <c r="H105">
        <v>3</v>
      </c>
      <c r="I105" t="s">
        <v>91</v>
      </c>
      <c r="J105" t="s">
        <v>6</v>
      </c>
      <c r="K105" t="s">
        <v>92</v>
      </c>
      <c r="L105">
        <v>1348</v>
      </c>
      <c r="N105">
        <v>1009</v>
      </c>
      <c r="O105" t="s">
        <v>66</v>
      </c>
      <c r="P105" t="s">
        <v>66</v>
      </c>
      <c r="Q105">
        <v>1000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1</v>
      </c>
      <c r="AD105">
        <v>0</v>
      </c>
      <c r="AE105">
        <v>0</v>
      </c>
      <c r="AF105" t="s">
        <v>6</v>
      </c>
      <c r="AG105">
        <v>0</v>
      </c>
      <c r="AH105">
        <v>2</v>
      </c>
      <c r="AI105">
        <v>34645417</v>
      </c>
      <c r="AJ105">
        <v>105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x14ac:dyDescent="0.2">
      <c r="A106">
        <f>ROW(Source!A68)</f>
        <v>68</v>
      </c>
      <c r="B106">
        <v>34645433</v>
      </c>
      <c r="C106">
        <v>34645400</v>
      </c>
      <c r="D106">
        <v>31482813</v>
      </c>
      <c r="E106">
        <v>1</v>
      </c>
      <c r="F106">
        <v>1</v>
      </c>
      <c r="G106">
        <v>1</v>
      </c>
      <c r="H106">
        <v>3</v>
      </c>
      <c r="I106" t="s">
        <v>94</v>
      </c>
      <c r="J106" t="s">
        <v>96</v>
      </c>
      <c r="K106" t="s">
        <v>95</v>
      </c>
      <c r="L106">
        <v>1348</v>
      </c>
      <c r="N106">
        <v>1009</v>
      </c>
      <c r="O106" t="s">
        <v>66</v>
      </c>
      <c r="P106" t="s">
        <v>66</v>
      </c>
      <c r="Q106">
        <v>1000</v>
      </c>
      <c r="X106">
        <v>4.0000000000000002E-4</v>
      </c>
      <c r="Y106">
        <v>15707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0</v>
      </c>
      <c r="AF106" t="s">
        <v>6</v>
      </c>
      <c r="AG106">
        <v>4.0000000000000002E-4</v>
      </c>
      <c r="AH106">
        <v>2</v>
      </c>
      <c r="AI106">
        <v>34645418</v>
      </c>
      <c r="AJ106">
        <v>106</v>
      </c>
      <c r="AK106">
        <v>3</v>
      </c>
      <c r="AL106">
        <v>-6.2827999999999999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1</v>
      </c>
    </row>
    <row r="107" spans="1:44" x14ac:dyDescent="0.2">
      <c r="A107">
        <f>ROW(Source!A68)</f>
        <v>68</v>
      </c>
      <c r="B107">
        <v>34645434</v>
      </c>
      <c r="C107">
        <v>34645400</v>
      </c>
      <c r="D107">
        <v>31482963</v>
      </c>
      <c r="E107">
        <v>1</v>
      </c>
      <c r="F107">
        <v>1</v>
      </c>
      <c r="G107">
        <v>1</v>
      </c>
      <c r="H107">
        <v>3</v>
      </c>
      <c r="I107" t="s">
        <v>98</v>
      </c>
      <c r="J107" t="s">
        <v>100</v>
      </c>
      <c r="K107" t="s">
        <v>99</v>
      </c>
      <c r="L107">
        <v>1348</v>
      </c>
      <c r="N107">
        <v>1009</v>
      </c>
      <c r="O107" t="s">
        <v>66</v>
      </c>
      <c r="P107" t="s">
        <v>66</v>
      </c>
      <c r="Q107">
        <v>1000</v>
      </c>
      <c r="X107">
        <v>1E-4</v>
      </c>
      <c r="Y107">
        <v>9550.01</v>
      </c>
      <c r="Z107">
        <v>0</v>
      </c>
      <c r="AA107">
        <v>0</v>
      </c>
      <c r="AB107">
        <v>0</v>
      </c>
      <c r="AC107">
        <v>0</v>
      </c>
      <c r="AD107">
        <v>1</v>
      </c>
      <c r="AE107">
        <v>0</v>
      </c>
      <c r="AF107" t="s">
        <v>6</v>
      </c>
      <c r="AG107">
        <v>1E-4</v>
      </c>
      <c r="AH107">
        <v>2</v>
      </c>
      <c r="AI107">
        <v>34645419</v>
      </c>
      <c r="AJ107">
        <v>107</v>
      </c>
      <c r="AK107">
        <v>3</v>
      </c>
      <c r="AL107">
        <v>-0.9550010000000001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1</v>
      </c>
    </row>
    <row r="108" spans="1:44" x14ac:dyDescent="0.2">
      <c r="A108">
        <f>ROW(Source!A68)</f>
        <v>68</v>
      </c>
      <c r="B108">
        <v>34645435</v>
      </c>
      <c r="C108">
        <v>34645400</v>
      </c>
      <c r="D108">
        <v>31496699</v>
      </c>
      <c r="E108">
        <v>1</v>
      </c>
      <c r="F108">
        <v>1</v>
      </c>
      <c r="G108">
        <v>1</v>
      </c>
      <c r="H108">
        <v>3</v>
      </c>
      <c r="I108" t="s">
        <v>102</v>
      </c>
      <c r="J108" t="s">
        <v>105</v>
      </c>
      <c r="K108" t="s">
        <v>103</v>
      </c>
      <c r="L108">
        <v>1355</v>
      </c>
      <c r="N108">
        <v>1010</v>
      </c>
      <c r="O108" t="s">
        <v>104</v>
      </c>
      <c r="P108" t="s">
        <v>104</v>
      </c>
      <c r="Q108">
        <v>100</v>
      </c>
      <c r="X108">
        <v>0.06</v>
      </c>
      <c r="Y108">
        <v>610</v>
      </c>
      <c r="Z108">
        <v>0</v>
      </c>
      <c r="AA108">
        <v>0</v>
      </c>
      <c r="AB108">
        <v>0</v>
      </c>
      <c r="AC108">
        <v>0</v>
      </c>
      <c r="AD108">
        <v>1</v>
      </c>
      <c r="AE108">
        <v>0</v>
      </c>
      <c r="AF108" t="s">
        <v>6</v>
      </c>
      <c r="AG108">
        <v>0.06</v>
      </c>
      <c r="AH108">
        <v>2</v>
      </c>
      <c r="AI108">
        <v>34645401</v>
      </c>
      <c r="AJ108">
        <v>108</v>
      </c>
      <c r="AK108">
        <v>3</v>
      </c>
      <c r="AL108">
        <v>-36.6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1</v>
      </c>
    </row>
    <row r="109" spans="1:44" x14ac:dyDescent="0.2">
      <c r="A109">
        <f>ROW(Source!A68)</f>
        <v>68</v>
      </c>
      <c r="B109">
        <v>34645436</v>
      </c>
      <c r="C109">
        <v>34645400</v>
      </c>
      <c r="D109">
        <v>31443118</v>
      </c>
      <c r="E109">
        <v>17</v>
      </c>
      <c r="F109">
        <v>1</v>
      </c>
      <c r="G109">
        <v>1</v>
      </c>
      <c r="H109">
        <v>3</v>
      </c>
      <c r="I109" t="s">
        <v>110</v>
      </c>
      <c r="J109" t="s">
        <v>6</v>
      </c>
      <c r="K109" t="s">
        <v>111</v>
      </c>
      <c r="L109">
        <v>1354</v>
      </c>
      <c r="N109">
        <v>1010</v>
      </c>
      <c r="O109" t="s">
        <v>79</v>
      </c>
      <c r="P109" t="s">
        <v>79</v>
      </c>
      <c r="Q109">
        <v>1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1</v>
      </c>
      <c r="AD109">
        <v>0</v>
      </c>
      <c r="AE109">
        <v>0</v>
      </c>
      <c r="AF109" t="s">
        <v>6</v>
      </c>
      <c r="AG109">
        <v>0</v>
      </c>
      <c r="AH109">
        <v>2</v>
      </c>
      <c r="AI109">
        <v>34645402</v>
      </c>
      <c r="AJ109">
        <v>109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2">
      <c r="A110">
        <f>ROW(Source!A68)</f>
        <v>68</v>
      </c>
      <c r="B110">
        <v>34645437</v>
      </c>
      <c r="C110">
        <v>34645400</v>
      </c>
      <c r="D110">
        <v>31443369</v>
      </c>
      <c r="E110">
        <v>17</v>
      </c>
      <c r="F110">
        <v>1</v>
      </c>
      <c r="G110">
        <v>1</v>
      </c>
      <c r="H110">
        <v>3</v>
      </c>
      <c r="I110" t="s">
        <v>113</v>
      </c>
      <c r="J110" t="s">
        <v>6</v>
      </c>
      <c r="K110" t="s">
        <v>114</v>
      </c>
      <c r="L110">
        <v>1354</v>
      </c>
      <c r="N110">
        <v>1010</v>
      </c>
      <c r="O110" t="s">
        <v>79</v>
      </c>
      <c r="P110" t="s">
        <v>79</v>
      </c>
      <c r="Q110">
        <v>1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1</v>
      </c>
      <c r="AD110">
        <v>0</v>
      </c>
      <c r="AE110">
        <v>0</v>
      </c>
      <c r="AF110" t="s">
        <v>6</v>
      </c>
      <c r="AG110">
        <v>0</v>
      </c>
      <c r="AH110">
        <v>2</v>
      </c>
      <c r="AI110">
        <v>34645403</v>
      </c>
      <c r="AJ110">
        <v>110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x14ac:dyDescent="0.2">
      <c r="A111">
        <f>ROW(Source!A68)</f>
        <v>68</v>
      </c>
      <c r="B111">
        <v>34645438</v>
      </c>
      <c r="C111">
        <v>34645400</v>
      </c>
      <c r="D111">
        <v>31443336</v>
      </c>
      <c r="E111">
        <v>17</v>
      </c>
      <c r="F111">
        <v>1</v>
      </c>
      <c r="G111">
        <v>1</v>
      </c>
      <c r="H111">
        <v>3</v>
      </c>
      <c r="I111" t="s">
        <v>116</v>
      </c>
      <c r="J111" t="s">
        <v>6</v>
      </c>
      <c r="K111" t="s">
        <v>117</v>
      </c>
      <c r="L111">
        <v>1354</v>
      </c>
      <c r="N111">
        <v>1010</v>
      </c>
      <c r="O111" t="s">
        <v>79</v>
      </c>
      <c r="P111" t="s">
        <v>79</v>
      </c>
      <c r="Q111">
        <v>1</v>
      </c>
      <c r="X111">
        <v>0.1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 t="s">
        <v>6</v>
      </c>
      <c r="AG111">
        <v>0.1</v>
      </c>
      <c r="AH111">
        <v>2</v>
      </c>
      <c r="AI111">
        <v>34645404</v>
      </c>
      <c r="AJ111">
        <v>111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x14ac:dyDescent="0.2">
      <c r="A112">
        <f>ROW(Source!A69)</f>
        <v>69</v>
      </c>
      <c r="B112">
        <v>34645420</v>
      </c>
      <c r="C112">
        <v>34645400</v>
      </c>
      <c r="D112">
        <v>31709594</v>
      </c>
      <c r="E112">
        <v>1</v>
      </c>
      <c r="F112">
        <v>1</v>
      </c>
      <c r="G112">
        <v>1</v>
      </c>
      <c r="H112">
        <v>1</v>
      </c>
      <c r="I112" t="s">
        <v>463</v>
      </c>
      <c r="J112" t="s">
        <v>6</v>
      </c>
      <c r="K112" t="s">
        <v>464</v>
      </c>
      <c r="L112">
        <v>1191</v>
      </c>
      <c r="N112">
        <v>1013</v>
      </c>
      <c r="O112" t="s">
        <v>435</v>
      </c>
      <c r="P112" t="s">
        <v>435</v>
      </c>
      <c r="Q112">
        <v>1</v>
      </c>
      <c r="X112">
        <v>7.9</v>
      </c>
      <c r="Y112">
        <v>0</v>
      </c>
      <c r="Z112">
        <v>0</v>
      </c>
      <c r="AA112">
        <v>0</v>
      </c>
      <c r="AB112">
        <v>8.86</v>
      </c>
      <c r="AC112">
        <v>0</v>
      </c>
      <c r="AD112">
        <v>1</v>
      </c>
      <c r="AE112">
        <v>1</v>
      </c>
      <c r="AF112" t="s">
        <v>53</v>
      </c>
      <c r="AG112">
        <v>9.48</v>
      </c>
      <c r="AH112">
        <v>2</v>
      </c>
      <c r="AI112">
        <v>34645405</v>
      </c>
      <c r="AJ112">
        <v>112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x14ac:dyDescent="0.2">
      <c r="A113">
        <f>ROW(Source!A69)</f>
        <v>69</v>
      </c>
      <c r="B113">
        <v>34645421</v>
      </c>
      <c r="C113">
        <v>34645400</v>
      </c>
      <c r="D113">
        <v>31709492</v>
      </c>
      <c r="E113">
        <v>1</v>
      </c>
      <c r="F113">
        <v>1</v>
      </c>
      <c r="G113">
        <v>1</v>
      </c>
      <c r="H113">
        <v>1</v>
      </c>
      <c r="I113" t="s">
        <v>436</v>
      </c>
      <c r="J113" t="s">
        <v>6</v>
      </c>
      <c r="K113" t="s">
        <v>437</v>
      </c>
      <c r="L113">
        <v>1191</v>
      </c>
      <c r="N113">
        <v>1013</v>
      </c>
      <c r="O113" t="s">
        <v>435</v>
      </c>
      <c r="P113" t="s">
        <v>435</v>
      </c>
      <c r="Q113">
        <v>1</v>
      </c>
      <c r="X113">
        <v>2.2599999999999998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1</v>
      </c>
      <c r="AE113">
        <v>2</v>
      </c>
      <c r="AF113" t="s">
        <v>53</v>
      </c>
      <c r="AG113">
        <v>2.7119999999999997</v>
      </c>
      <c r="AH113">
        <v>2</v>
      </c>
      <c r="AI113">
        <v>34645406</v>
      </c>
      <c r="AJ113">
        <v>113</v>
      </c>
      <c r="AK113">
        <v>2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x14ac:dyDescent="0.2">
      <c r="A114">
        <f>ROW(Source!A69)</f>
        <v>69</v>
      </c>
      <c r="B114">
        <v>34645422</v>
      </c>
      <c r="C114">
        <v>34645400</v>
      </c>
      <c r="D114">
        <v>31526561</v>
      </c>
      <c r="E114">
        <v>1</v>
      </c>
      <c r="F114">
        <v>1</v>
      </c>
      <c r="G114">
        <v>1</v>
      </c>
      <c r="H114">
        <v>2</v>
      </c>
      <c r="I114" t="s">
        <v>451</v>
      </c>
      <c r="J114" t="s">
        <v>452</v>
      </c>
      <c r="K114" t="s">
        <v>453</v>
      </c>
      <c r="L114">
        <v>1368</v>
      </c>
      <c r="N114">
        <v>1011</v>
      </c>
      <c r="O114" t="s">
        <v>441</v>
      </c>
      <c r="P114" t="s">
        <v>441</v>
      </c>
      <c r="Q114">
        <v>1</v>
      </c>
      <c r="X114">
        <v>1.86</v>
      </c>
      <c r="Y114">
        <v>0</v>
      </c>
      <c r="Z114">
        <v>138.54</v>
      </c>
      <c r="AA114">
        <v>11.6</v>
      </c>
      <c r="AB114">
        <v>0</v>
      </c>
      <c r="AC114">
        <v>0</v>
      </c>
      <c r="AD114">
        <v>1</v>
      </c>
      <c r="AE114">
        <v>0</v>
      </c>
      <c r="AF114" t="s">
        <v>53</v>
      </c>
      <c r="AG114">
        <v>2.2320000000000002</v>
      </c>
      <c r="AH114">
        <v>2</v>
      </c>
      <c r="AI114">
        <v>34645407</v>
      </c>
      <c r="AJ114">
        <v>114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x14ac:dyDescent="0.2">
      <c r="A115">
        <f>ROW(Source!A69)</f>
        <v>69</v>
      </c>
      <c r="B115">
        <v>34645423</v>
      </c>
      <c r="C115">
        <v>34645400</v>
      </c>
      <c r="D115">
        <v>31528142</v>
      </c>
      <c r="E115">
        <v>1</v>
      </c>
      <c r="F115">
        <v>1</v>
      </c>
      <c r="G115">
        <v>1</v>
      </c>
      <c r="H115">
        <v>2</v>
      </c>
      <c r="I115" t="s">
        <v>442</v>
      </c>
      <c r="J115" t="s">
        <v>443</v>
      </c>
      <c r="K115" t="s">
        <v>444</v>
      </c>
      <c r="L115">
        <v>1368</v>
      </c>
      <c r="N115">
        <v>1011</v>
      </c>
      <c r="O115" t="s">
        <v>441</v>
      </c>
      <c r="P115" t="s">
        <v>441</v>
      </c>
      <c r="Q115">
        <v>1</v>
      </c>
      <c r="X115">
        <v>0.4</v>
      </c>
      <c r="Y115">
        <v>0</v>
      </c>
      <c r="Z115">
        <v>65.709999999999994</v>
      </c>
      <c r="AA115">
        <v>11.6</v>
      </c>
      <c r="AB115">
        <v>0</v>
      </c>
      <c r="AC115">
        <v>0</v>
      </c>
      <c r="AD115">
        <v>1</v>
      </c>
      <c r="AE115">
        <v>0</v>
      </c>
      <c r="AF115" t="s">
        <v>53</v>
      </c>
      <c r="AG115">
        <v>0.48</v>
      </c>
      <c r="AH115">
        <v>2</v>
      </c>
      <c r="AI115">
        <v>34645408</v>
      </c>
      <c r="AJ115">
        <v>115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x14ac:dyDescent="0.2">
      <c r="A116">
        <f>ROW(Source!A69)</f>
        <v>69</v>
      </c>
      <c r="B116">
        <v>34645424</v>
      </c>
      <c r="C116">
        <v>34645400</v>
      </c>
      <c r="D116">
        <v>31444692</v>
      </c>
      <c r="E116">
        <v>1</v>
      </c>
      <c r="F116">
        <v>1</v>
      </c>
      <c r="G116">
        <v>1</v>
      </c>
      <c r="H116">
        <v>3</v>
      </c>
      <c r="I116" t="s">
        <v>56</v>
      </c>
      <c r="J116" t="s">
        <v>59</v>
      </c>
      <c r="K116" t="s">
        <v>57</v>
      </c>
      <c r="L116">
        <v>1346</v>
      </c>
      <c r="N116">
        <v>1009</v>
      </c>
      <c r="O116" t="s">
        <v>58</v>
      </c>
      <c r="P116" t="s">
        <v>58</v>
      </c>
      <c r="Q116">
        <v>1</v>
      </c>
      <c r="X116">
        <v>0.1</v>
      </c>
      <c r="Y116">
        <v>14.4</v>
      </c>
      <c r="Z116">
        <v>0</v>
      </c>
      <c r="AA116">
        <v>0</v>
      </c>
      <c r="AB116">
        <v>0</v>
      </c>
      <c r="AC116">
        <v>0</v>
      </c>
      <c r="AD116">
        <v>1</v>
      </c>
      <c r="AE116">
        <v>0</v>
      </c>
      <c r="AF116" t="s">
        <v>6</v>
      </c>
      <c r="AG116">
        <v>0.1</v>
      </c>
      <c r="AH116">
        <v>2</v>
      </c>
      <c r="AI116">
        <v>34645409</v>
      </c>
      <c r="AJ116">
        <v>116</v>
      </c>
      <c r="AK116">
        <v>3</v>
      </c>
      <c r="AL116">
        <v>-1.4400000000000002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1</v>
      </c>
    </row>
    <row r="117" spans="1:44" x14ac:dyDescent="0.2">
      <c r="A117">
        <f>ROW(Source!A69)</f>
        <v>69</v>
      </c>
      <c r="B117">
        <v>34645425</v>
      </c>
      <c r="C117">
        <v>34645400</v>
      </c>
      <c r="D117">
        <v>31444700</v>
      </c>
      <c r="E117">
        <v>1</v>
      </c>
      <c r="F117">
        <v>1</v>
      </c>
      <c r="G117">
        <v>1</v>
      </c>
      <c r="H117">
        <v>3</v>
      </c>
      <c r="I117" t="s">
        <v>64</v>
      </c>
      <c r="J117" t="s">
        <v>67</v>
      </c>
      <c r="K117" t="s">
        <v>65</v>
      </c>
      <c r="L117">
        <v>1348</v>
      </c>
      <c r="N117">
        <v>1009</v>
      </c>
      <c r="O117" t="s">
        <v>66</v>
      </c>
      <c r="P117" t="s">
        <v>66</v>
      </c>
      <c r="Q117">
        <v>1000</v>
      </c>
      <c r="X117">
        <v>3.0000000000000001E-5</v>
      </c>
      <c r="Y117">
        <v>9661.5</v>
      </c>
      <c r="Z117">
        <v>0</v>
      </c>
      <c r="AA117">
        <v>0</v>
      </c>
      <c r="AB117">
        <v>0</v>
      </c>
      <c r="AC117">
        <v>0</v>
      </c>
      <c r="AD117">
        <v>1</v>
      </c>
      <c r="AE117">
        <v>0</v>
      </c>
      <c r="AF117" t="s">
        <v>6</v>
      </c>
      <c r="AG117">
        <v>3.0000000000000001E-5</v>
      </c>
      <c r="AH117">
        <v>2</v>
      </c>
      <c r="AI117">
        <v>34645410</v>
      </c>
      <c r="AJ117">
        <v>117</v>
      </c>
      <c r="AK117">
        <v>3</v>
      </c>
      <c r="AL117">
        <v>-0.28984500000000002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1</v>
      </c>
    </row>
    <row r="118" spans="1:44" x14ac:dyDescent="0.2">
      <c r="A118">
        <f>ROW(Source!A69)</f>
        <v>69</v>
      </c>
      <c r="B118">
        <v>34645426</v>
      </c>
      <c r="C118">
        <v>34645400</v>
      </c>
      <c r="D118">
        <v>31449050</v>
      </c>
      <c r="E118">
        <v>1</v>
      </c>
      <c r="F118">
        <v>1</v>
      </c>
      <c r="G118">
        <v>1</v>
      </c>
      <c r="H118">
        <v>3</v>
      </c>
      <c r="I118" t="s">
        <v>69</v>
      </c>
      <c r="J118" t="s">
        <v>71</v>
      </c>
      <c r="K118" t="s">
        <v>70</v>
      </c>
      <c r="L118">
        <v>1348</v>
      </c>
      <c r="N118">
        <v>1009</v>
      </c>
      <c r="O118" t="s">
        <v>66</v>
      </c>
      <c r="P118" t="s">
        <v>66</v>
      </c>
      <c r="Q118">
        <v>1000</v>
      </c>
      <c r="X118">
        <v>0</v>
      </c>
      <c r="Y118">
        <v>9040.01</v>
      </c>
      <c r="Z118">
        <v>0</v>
      </c>
      <c r="AA118">
        <v>0</v>
      </c>
      <c r="AB118">
        <v>0</v>
      </c>
      <c r="AC118">
        <v>1</v>
      </c>
      <c r="AD118">
        <v>0</v>
      </c>
      <c r="AE118">
        <v>0</v>
      </c>
      <c r="AF118" t="s">
        <v>6</v>
      </c>
      <c r="AG118">
        <v>0</v>
      </c>
      <c r="AH118">
        <v>2</v>
      </c>
      <c r="AI118">
        <v>34645411</v>
      </c>
      <c r="AJ118">
        <v>118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x14ac:dyDescent="0.2">
      <c r="A119">
        <f>ROW(Source!A69)</f>
        <v>69</v>
      </c>
      <c r="B119">
        <v>34645427</v>
      </c>
      <c r="C119">
        <v>34645400</v>
      </c>
      <c r="D119">
        <v>31450127</v>
      </c>
      <c r="E119">
        <v>1</v>
      </c>
      <c r="F119">
        <v>1</v>
      </c>
      <c r="G119">
        <v>1</v>
      </c>
      <c r="H119">
        <v>3</v>
      </c>
      <c r="I119" t="s">
        <v>73</v>
      </c>
      <c r="J119" t="s">
        <v>75</v>
      </c>
      <c r="K119" t="s">
        <v>74</v>
      </c>
      <c r="L119">
        <v>1346</v>
      </c>
      <c r="N119">
        <v>1009</v>
      </c>
      <c r="O119" t="s">
        <v>58</v>
      </c>
      <c r="P119" t="s">
        <v>58</v>
      </c>
      <c r="Q119">
        <v>1</v>
      </c>
      <c r="X119">
        <v>0.02</v>
      </c>
      <c r="Y119">
        <v>1.82</v>
      </c>
      <c r="Z119">
        <v>0</v>
      </c>
      <c r="AA119">
        <v>0</v>
      </c>
      <c r="AB119">
        <v>0</v>
      </c>
      <c r="AC119">
        <v>0</v>
      </c>
      <c r="AD119">
        <v>1</v>
      </c>
      <c r="AE119">
        <v>0</v>
      </c>
      <c r="AF119" t="s">
        <v>6</v>
      </c>
      <c r="AG119">
        <v>0.02</v>
      </c>
      <c r="AH119">
        <v>2</v>
      </c>
      <c r="AI119">
        <v>34645412</v>
      </c>
      <c r="AJ119">
        <v>119</v>
      </c>
      <c r="AK119">
        <v>3</v>
      </c>
      <c r="AL119">
        <v>-3.6400000000000002E-2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1</v>
      </c>
    </row>
    <row r="120" spans="1:44" x14ac:dyDescent="0.2">
      <c r="A120">
        <f>ROW(Source!A69)</f>
        <v>69</v>
      </c>
      <c r="B120">
        <v>34645428</v>
      </c>
      <c r="C120">
        <v>34645400</v>
      </c>
      <c r="D120">
        <v>31453451</v>
      </c>
      <c r="E120">
        <v>1</v>
      </c>
      <c r="F120">
        <v>1</v>
      </c>
      <c r="G120">
        <v>1</v>
      </c>
      <c r="H120">
        <v>3</v>
      </c>
      <c r="I120" t="s">
        <v>77</v>
      </c>
      <c r="J120" t="s">
        <v>80</v>
      </c>
      <c r="K120" t="s">
        <v>137</v>
      </c>
      <c r="L120">
        <v>1354</v>
      </c>
      <c r="N120">
        <v>1010</v>
      </c>
      <c r="O120" t="s">
        <v>79</v>
      </c>
      <c r="P120" t="s">
        <v>79</v>
      </c>
      <c r="Q120">
        <v>1</v>
      </c>
      <c r="X120">
        <v>0</v>
      </c>
      <c r="Y120">
        <v>3358.74</v>
      </c>
      <c r="Z120">
        <v>0</v>
      </c>
      <c r="AA120">
        <v>0</v>
      </c>
      <c r="AB120">
        <v>0</v>
      </c>
      <c r="AC120">
        <v>1</v>
      </c>
      <c r="AD120">
        <v>0</v>
      </c>
      <c r="AE120">
        <v>0</v>
      </c>
      <c r="AF120" t="s">
        <v>6</v>
      </c>
      <c r="AG120">
        <v>0</v>
      </c>
      <c r="AH120">
        <v>2</v>
      </c>
      <c r="AI120">
        <v>34645413</v>
      </c>
      <c r="AJ120">
        <v>120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x14ac:dyDescent="0.2">
      <c r="A121">
        <f>ROW(Source!A69)</f>
        <v>69</v>
      </c>
      <c r="B121">
        <v>34645429</v>
      </c>
      <c r="C121">
        <v>34645400</v>
      </c>
      <c r="D121">
        <v>31441448</v>
      </c>
      <c r="E121">
        <v>17</v>
      </c>
      <c r="F121">
        <v>1</v>
      </c>
      <c r="G121">
        <v>1</v>
      </c>
      <c r="H121">
        <v>3</v>
      </c>
      <c r="I121" t="s">
        <v>139</v>
      </c>
      <c r="J121" t="s">
        <v>6</v>
      </c>
      <c r="K121" t="s">
        <v>140</v>
      </c>
      <c r="L121">
        <v>1346</v>
      </c>
      <c r="N121">
        <v>1009</v>
      </c>
      <c r="O121" t="s">
        <v>58</v>
      </c>
      <c r="P121" t="s">
        <v>58</v>
      </c>
      <c r="Q121">
        <v>1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1</v>
      </c>
      <c r="AD121">
        <v>0</v>
      </c>
      <c r="AE121">
        <v>0</v>
      </c>
      <c r="AF121" t="s">
        <v>6</v>
      </c>
      <c r="AG121">
        <v>0</v>
      </c>
      <c r="AH121">
        <v>2</v>
      </c>
      <c r="AI121">
        <v>34645414</v>
      </c>
      <c r="AJ121">
        <v>121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x14ac:dyDescent="0.2">
      <c r="A122">
        <f>ROW(Source!A69)</f>
        <v>69</v>
      </c>
      <c r="B122">
        <v>34645430</v>
      </c>
      <c r="C122">
        <v>34645400</v>
      </c>
      <c r="D122">
        <v>31443366</v>
      </c>
      <c r="E122">
        <v>17</v>
      </c>
      <c r="F122">
        <v>1</v>
      </c>
      <c r="G122">
        <v>1</v>
      </c>
      <c r="H122">
        <v>3</v>
      </c>
      <c r="I122" t="s">
        <v>83</v>
      </c>
      <c r="J122" t="s">
        <v>6</v>
      </c>
      <c r="K122" t="s">
        <v>84</v>
      </c>
      <c r="L122">
        <v>1348</v>
      </c>
      <c r="N122">
        <v>1009</v>
      </c>
      <c r="O122" t="s">
        <v>66</v>
      </c>
      <c r="P122" t="s">
        <v>66</v>
      </c>
      <c r="Q122">
        <v>1000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1</v>
      </c>
      <c r="AD122">
        <v>0</v>
      </c>
      <c r="AE122">
        <v>0</v>
      </c>
      <c r="AF122" t="s">
        <v>6</v>
      </c>
      <c r="AG122">
        <v>0</v>
      </c>
      <c r="AH122">
        <v>2</v>
      </c>
      <c r="AI122">
        <v>34645415</v>
      </c>
      <c r="AJ122">
        <v>122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x14ac:dyDescent="0.2">
      <c r="A123">
        <f>ROW(Source!A69)</f>
        <v>69</v>
      </c>
      <c r="B123">
        <v>34645431</v>
      </c>
      <c r="C123">
        <v>34645400</v>
      </c>
      <c r="D123">
        <v>31440934</v>
      </c>
      <c r="E123">
        <v>17</v>
      </c>
      <c r="F123">
        <v>1</v>
      </c>
      <c r="G123">
        <v>1</v>
      </c>
      <c r="H123">
        <v>3</v>
      </c>
      <c r="I123" t="s">
        <v>88</v>
      </c>
      <c r="J123" t="s">
        <v>6</v>
      </c>
      <c r="K123" t="s">
        <v>89</v>
      </c>
      <c r="L123">
        <v>1346</v>
      </c>
      <c r="N123">
        <v>1009</v>
      </c>
      <c r="O123" t="s">
        <v>58</v>
      </c>
      <c r="P123" t="s">
        <v>58</v>
      </c>
      <c r="Q123">
        <v>1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1</v>
      </c>
      <c r="AD123">
        <v>0</v>
      </c>
      <c r="AE123">
        <v>0</v>
      </c>
      <c r="AF123" t="s">
        <v>6</v>
      </c>
      <c r="AG123">
        <v>0</v>
      </c>
      <c r="AH123">
        <v>2</v>
      </c>
      <c r="AI123">
        <v>34645416</v>
      </c>
      <c r="AJ123">
        <v>123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x14ac:dyDescent="0.2">
      <c r="A124">
        <f>ROW(Source!A69)</f>
        <v>69</v>
      </c>
      <c r="B124">
        <v>34645432</v>
      </c>
      <c r="C124">
        <v>34645400</v>
      </c>
      <c r="D124">
        <v>31443318</v>
      </c>
      <c r="E124">
        <v>17</v>
      </c>
      <c r="F124">
        <v>1</v>
      </c>
      <c r="G124">
        <v>1</v>
      </c>
      <c r="H124">
        <v>3</v>
      </c>
      <c r="I124" t="s">
        <v>91</v>
      </c>
      <c r="J124" t="s">
        <v>6</v>
      </c>
      <c r="K124" t="s">
        <v>92</v>
      </c>
      <c r="L124">
        <v>1348</v>
      </c>
      <c r="N124">
        <v>1009</v>
      </c>
      <c r="O124" t="s">
        <v>66</v>
      </c>
      <c r="P124" t="s">
        <v>66</v>
      </c>
      <c r="Q124">
        <v>1000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1</v>
      </c>
      <c r="AD124">
        <v>0</v>
      </c>
      <c r="AE124">
        <v>0</v>
      </c>
      <c r="AF124" t="s">
        <v>6</v>
      </c>
      <c r="AG124">
        <v>0</v>
      </c>
      <c r="AH124">
        <v>2</v>
      </c>
      <c r="AI124">
        <v>34645417</v>
      </c>
      <c r="AJ124">
        <v>124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x14ac:dyDescent="0.2">
      <c r="A125">
        <f>ROW(Source!A69)</f>
        <v>69</v>
      </c>
      <c r="B125">
        <v>34645433</v>
      </c>
      <c r="C125">
        <v>34645400</v>
      </c>
      <c r="D125">
        <v>31482813</v>
      </c>
      <c r="E125">
        <v>1</v>
      </c>
      <c r="F125">
        <v>1</v>
      </c>
      <c r="G125">
        <v>1</v>
      </c>
      <c r="H125">
        <v>3</v>
      </c>
      <c r="I125" t="s">
        <v>94</v>
      </c>
      <c r="J125" t="s">
        <v>96</v>
      </c>
      <c r="K125" t="s">
        <v>95</v>
      </c>
      <c r="L125">
        <v>1348</v>
      </c>
      <c r="N125">
        <v>1009</v>
      </c>
      <c r="O125" t="s">
        <v>66</v>
      </c>
      <c r="P125" t="s">
        <v>66</v>
      </c>
      <c r="Q125">
        <v>1000</v>
      </c>
      <c r="X125">
        <v>4.0000000000000002E-4</v>
      </c>
      <c r="Y125">
        <v>15707</v>
      </c>
      <c r="Z125">
        <v>0</v>
      </c>
      <c r="AA125">
        <v>0</v>
      </c>
      <c r="AB125">
        <v>0</v>
      </c>
      <c r="AC125">
        <v>0</v>
      </c>
      <c r="AD125">
        <v>1</v>
      </c>
      <c r="AE125">
        <v>0</v>
      </c>
      <c r="AF125" t="s">
        <v>6</v>
      </c>
      <c r="AG125">
        <v>4.0000000000000002E-4</v>
      </c>
      <c r="AH125">
        <v>2</v>
      </c>
      <c r="AI125">
        <v>34645418</v>
      </c>
      <c r="AJ125">
        <v>125</v>
      </c>
      <c r="AK125">
        <v>3</v>
      </c>
      <c r="AL125">
        <v>-6.2827999999999999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1</v>
      </c>
    </row>
    <row r="126" spans="1:44" x14ac:dyDescent="0.2">
      <c r="A126">
        <f>ROW(Source!A69)</f>
        <v>69</v>
      </c>
      <c r="B126">
        <v>34645434</v>
      </c>
      <c r="C126">
        <v>34645400</v>
      </c>
      <c r="D126">
        <v>31482963</v>
      </c>
      <c r="E126">
        <v>1</v>
      </c>
      <c r="F126">
        <v>1</v>
      </c>
      <c r="G126">
        <v>1</v>
      </c>
      <c r="H126">
        <v>3</v>
      </c>
      <c r="I126" t="s">
        <v>98</v>
      </c>
      <c r="J126" t="s">
        <v>100</v>
      </c>
      <c r="K126" t="s">
        <v>99</v>
      </c>
      <c r="L126">
        <v>1348</v>
      </c>
      <c r="N126">
        <v>1009</v>
      </c>
      <c r="O126" t="s">
        <v>66</v>
      </c>
      <c r="P126" t="s">
        <v>66</v>
      </c>
      <c r="Q126">
        <v>1000</v>
      </c>
      <c r="X126">
        <v>1E-4</v>
      </c>
      <c r="Y126">
        <v>9550.01</v>
      </c>
      <c r="Z126">
        <v>0</v>
      </c>
      <c r="AA126">
        <v>0</v>
      </c>
      <c r="AB126">
        <v>0</v>
      </c>
      <c r="AC126">
        <v>0</v>
      </c>
      <c r="AD126">
        <v>1</v>
      </c>
      <c r="AE126">
        <v>0</v>
      </c>
      <c r="AF126" t="s">
        <v>6</v>
      </c>
      <c r="AG126">
        <v>1E-4</v>
      </c>
      <c r="AH126">
        <v>2</v>
      </c>
      <c r="AI126">
        <v>34645419</v>
      </c>
      <c r="AJ126">
        <v>126</v>
      </c>
      <c r="AK126">
        <v>3</v>
      </c>
      <c r="AL126">
        <v>-0.9550010000000001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1</v>
      </c>
    </row>
    <row r="127" spans="1:44" x14ac:dyDescent="0.2">
      <c r="A127">
        <f>ROW(Source!A69)</f>
        <v>69</v>
      </c>
      <c r="B127">
        <v>34645435</v>
      </c>
      <c r="C127">
        <v>34645400</v>
      </c>
      <c r="D127">
        <v>31496699</v>
      </c>
      <c r="E127">
        <v>1</v>
      </c>
      <c r="F127">
        <v>1</v>
      </c>
      <c r="G127">
        <v>1</v>
      </c>
      <c r="H127">
        <v>3</v>
      </c>
      <c r="I127" t="s">
        <v>102</v>
      </c>
      <c r="J127" t="s">
        <v>105</v>
      </c>
      <c r="K127" t="s">
        <v>103</v>
      </c>
      <c r="L127">
        <v>1355</v>
      </c>
      <c r="N127">
        <v>1010</v>
      </c>
      <c r="O127" t="s">
        <v>104</v>
      </c>
      <c r="P127" t="s">
        <v>104</v>
      </c>
      <c r="Q127">
        <v>100</v>
      </c>
      <c r="X127">
        <v>0.06</v>
      </c>
      <c r="Y127">
        <v>610</v>
      </c>
      <c r="Z127">
        <v>0</v>
      </c>
      <c r="AA127">
        <v>0</v>
      </c>
      <c r="AB127">
        <v>0</v>
      </c>
      <c r="AC127">
        <v>0</v>
      </c>
      <c r="AD127">
        <v>1</v>
      </c>
      <c r="AE127">
        <v>0</v>
      </c>
      <c r="AF127" t="s">
        <v>6</v>
      </c>
      <c r="AG127">
        <v>0.06</v>
      </c>
      <c r="AH127">
        <v>2</v>
      </c>
      <c r="AI127">
        <v>34645401</v>
      </c>
      <c r="AJ127">
        <v>127</v>
      </c>
      <c r="AK127">
        <v>3</v>
      </c>
      <c r="AL127">
        <v>-36.6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1</v>
      </c>
    </row>
    <row r="128" spans="1:44" x14ac:dyDescent="0.2">
      <c r="A128">
        <f>ROW(Source!A69)</f>
        <v>69</v>
      </c>
      <c r="B128">
        <v>34645436</v>
      </c>
      <c r="C128">
        <v>34645400</v>
      </c>
      <c r="D128">
        <v>31443118</v>
      </c>
      <c r="E128">
        <v>17</v>
      </c>
      <c r="F128">
        <v>1</v>
      </c>
      <c r="G128">
        <v>1</v>
      </c>
      <c r="H128">
        <v>3</v>
      </c>
      <c r="I128" t="s">
        <v>110</v>
      </c>
      <c r="J128" t="s">
        <v>6</v>
      </c>
      <c r="K128" t="s">
        <v>111</v>
      </c>
      <c r="L128">
        <v>1354</v>
      </c>
      <c r="N128">
        <v>1010</v>
      </c>
      <c r="O128" t="s">
        <v>79</v>
      </c>
      <c r="P128" t="s">
        <v>79</v>
      </c>
      <c r="Q128">
        <v>1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1</v>
      </c>
      <c r="AD128">
        <v>0</v>
      </c>
      <c r="AE128">
        <v>0</v>
      </c>
      <c r="AF128" t="s">
        <v>6</v>
      </c>
      <c r="AG128">
        <v>0</v>
      </c>
      <c r="AH128">
        <v>2</v>
      </c>
      <c r="AI128">
        <v>34645402</v>
      </c>
      <c r="AJ128">
        <v>128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x14ac:dyDescent="0.2">
      <c r="A129">
        <f>ROW(Source!A69)</f>
        <v>69</v>
      </c>
      <c r="B129">
        <v>34645437</v>
      </c>
      <c r="C129">
        <v>34645400</v>
      </c>
      <c r="D129">
        <v>31443369</v>
      </c>
      <c r="E129">
        <v>17</v>
      </c>
      <c r="F129">
        <v>1</v>
      </c>
      <c r="G129">
        <v>1</v>
      </c>
      <c r="H129">
        <v>3</v>
      </c>
      <c r="I129" t="s">
        <v>113</v>
      </c>
      <c r="J129" t="s">
        <v>6</v>
      </c>
      <c r="K129" t="s">
        <v>114</v>
      </c>
      <c r="L129">
        <v>1354</v>
      </c>
      <c r="N129">
        <v>1010</v>
      </c>
      <c r="O129" t="s">
        <v>79</v>
      </c>
      <c r="P129" t="s">
        <v>79</v>
      </c>
      <c r="Q129">
        <v>1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1</v>
      </c>
      <c r="AD129">
        <v>0</v>
      </c>
      <c r="AE129">
        <v>0</v>
      </c>
      <c r="AF129" t="s">
        <v>6</v>
      </c>
      <c r="AG129">
        <v>0</v>
      </c>
      <c r="AH129">
        <v>2</v>
      </c>
      <c r="AI129">
        <v>34645403</v>
      </c>
      <c r="AJ129">
        <v>129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x14ac:dyDescent="0.2">
      <c r="A130">
        <f>ROW(Source!A69)</f>
        <v>69</v>
      </c>
      <c r="B130">
        <v>34645438</v>
      </c>
      <c r="C130">
        <v>34645400</v>
      </c>
      <c r="D130">
        <v>31443336</v>
      </c>
      <c r="E130">
        <v>17</v>
      </c>
      <c r="F130">
        <v>1</v>
      </c>
      <c r="G130">
        <v>1</v>
      </c>
      <c r="H130">
        <v>3</v>
      </c>
      <c r="I130" t="s">
        <v>116</v>
      </c>
      <c r="J130" t="s">
        <v>6</v>
      </c>
      <c r="K130" t="s">
        <v>117</v>
      </c>
      <c r="L130">
        <v>1354</v>
      </c>
      <c r="N130">
        <v>1010</v>
      </c>
      <c r="O130" t="s">
        <v>79</v>
      </c>
      <c r="P130" t="s">
        <v>79</v>
      </c>
      <c r="Q130">
        <v>1</v>
      </c>
      <c r="X130">
        <v>0.1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 t="s">
        <v>6</v>
      </c>
      <c r="AG130">
        <v>0.1</v>
      </c>
      <c r="AH130">
        <v>2</v>
      </c>
      <c r="AI130">
        <v>34645404</v>
      </c>
      <c r="AJ130">
        <v>130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x14ac:dyDescent="0.2">
      <c r="A131">
        <f>ROW(Source!A100)</f>
        <v>100</v>
      </c>
      <c r="B131">
        <v>34645476</v>
      </c>
      <c r="C131">
        <v>34645454</v>
      </c>
      <c r="D131">
        <v>31714816</v>
      </c>
      <c r="E131">
        <v>1</v>
      </c>
      <c r="F131">
        <v>1</v>
      </c>
      <c r="G131">
        <v>1</v>
      </c>
      <c r="H131">
        <v>1</v>
      </c>
      <c r="I131" t="s">
        <v>465</v>
      </c>
      <c r="J131" t="s">
        <v>6</v>
      </c>
      <c r="K131" t="s">
        <v>466</v>
      </c>
      <c r="L131">
        <v>1191</v>
      </c>
      <c r="N131">
        <v>1013</v>
      </c>
      <c r="O131" t="s">
        <v>435</v>
      </c>
      <c r="P131" t="s">
        <v>435</v>
      </c>
      <c r="Q131">
        <v>1</v>
      </c>
      <c r="X131">
        <v>65.239999999999995</v>
      </c>
      <c r="Y131">
        <v>0</v>
      </c>
      <c r="Z131">
        <v>0</v>
      </c>
      <c r="AA131">
        <v>0</v>
      </c>
      <c r="AB131">
        <v>9.51</v>
      </c>
      <c r="AC131">
        <v>0</v>
      </c>
      <c r="AD131">
        <v>1</v>
      </c>
      <c r="AE131">
        <v>1</v>
      </c>
      <c r="AF131" t="s">
        <v>53</v>
      </c>
      <c r="AG131">
        <v>78.287999999999997</v>
      </c>
      <c r="AH131">
        <v>2</v>
      </c>
      <c r="AI131">
        <v>34645455</v>
      </c>
      <c r="AJ131">
        <v>131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 x14ac:dyDescent="0.2">
      <c r="A132">
        <f>ROW(Source!A100)</f>
        <v>100</v>
      </c>
      <c r="B132">
        <v>34645477</v>
      </c>
      <c r="C132">
        <v>34645454</v>
      </c>
      <c r="D132">
        <v>31709492</v>
      </c>
      <c r="E132">
        <v>1</v>
      </c>
      <c r="F132">
        <v>1</v>
      </c>
      <c r="G132">
        <v>1</v>
      </c>
      <c r="H132">
        <v>1</v>
      </c>
      <c r="I132" t="s">
        <v>436</v>
      </c>
      <c r="J132" t="s">
        <v>6</v>
      </c>
      <c r="K132" t="s">
        <v>437</v>
      </c>
      <c r="L132">
        <v>1191</v>
      </c>
      <c r="N132">
        <v>1013</v>
      </c>
      <c r="O132" t="s">
        <v>435</v>
      </c>
      <c r="P132" t="s">
        <v>435</v>
      </c>
      <c r="Q132">
        <v>1</v>
      </c>
      <c r="X132">
        <v>37.51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1</v>
      </c>
      <c r="AE132">
        <v>2</v>
      </c>
      <c r="AF132" t="s">
        <v>53</v>
      </c>
      <c r="AG132">
        <v>45.011999999999993</v>
      </c>
      <c r="AH132">
        <v>2</v>
      </c>
      <c r="AI132">
        <v>34645456</v>
      </c>
      <c r="AJ132">
        <v>132</v>
      </c>
      <c r="AK132">
        <v>2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 x14ac:dyDescent="0.2">
      <c r="A133">
        <f>ROW(Source!A100)</f>
        <v>100</v>
      </c>
      <c r="B133">
        <v>34645478</v>
      </c>
      <c r="C133">
        <v>34645454</v>
      </c>
      <c r="D133">
        <v>31526753</v>
      </c>
      <c r="E133">
        <v>1</v>
      </c>
      <c r="F133">
        <v>1</v>
      </c>
      <c r="G133">
        <v>1</v>
      </c>
      <c r="H133">
        <v>2</v>
      </c>
      <c r="I133" t="s">
        <v>454</v>
      </c>
      <c r="J133" t="s">
        <v>455</v>
      </c>
      <c r="K133" t="s">
        <v>456</v>
      </c>
      <c r="L133">
        <v>1368</v>
      </c>
      <c r="N133">
        <v>1011</v>
      </c>
      <c r="O133" t="s">
        <v>441</v>
      </c>
      <c r="P133" t="s">
        <v>441</v>
      </c>
      <c r="Q133">
        <v>1</v>
      </c>
      <c r="X133">
        <v>0.82</v>
      </c>
      <c r="Y133">
        <v>0</v>
      </c>
      <c r="Z133">
        <v>111.99</v>
      </c>
      <c r="AA133">
        <v>13.5</v>
      </c>
      <c r="AB133">
        <v>0</v>
      </c>
      <c r="AC133">
        <v>0</v>
      </c>
      <c r="AD133">
        <v>1</v>
      </c>
      <c r="AE133">
        <v>0</v>
      </c>
      <c r="AF133" t="s">
        <v>53</v>
      </c>
      <c r="AG133">
        <v>0.98399999999999987</v>
      </c>
      <c r="AH133">
        <v>2</v>
      </c>
      <c r="AI133">
        <v>34645457</v>
      </c>
      <c r="AJ133">
        <v>133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x14ac:dyDescent="0.2">
      <c r="A134">
        <f>ROW(Source!A100)</f>
        <v>100</v>
      </c>
      <c r="B134">
        <v>34645479</v>
      </c>
      <c r="C134">
        <v>34645454</v>
      </c>
      <c r="D134">
        <v>31526885</v>
      </c>
      <c r="E134">
        <v>1</v>
      </c>
      <c r="F134">
        <v>1</v>
      </c>
      <c r="G134">
        <v>1</v>
      </c>
      <c r="H134">
        <v>2</v>
      </c>
      <c r="I134" t="s">
        <v>467</v>
      </c>
      <c r="J134" t="s">
        <v>468</v>
      </c>
      <c r="K134" t="s">
        <v>469</v>
      </c>
      <c r="L134">
        <v>1368</v>
      </c>
      <c r="N134">
        <v>1011</v>
      </c>
      <c r="O134" t="s">
        <v>441</v>
      </c>
      <c r="P134" t="s">
        <v>441</v>
      </c>
      <c r="Q134">
        <v>1</v>
      </c>
      <c r="X134">
        <v>9.76</v>
      </c>
      <c r="Y134">
        <v>0</v>
      </c>
      <c r="Z134">
        <v>0.48</v>
      </c>
      <c r="AA134">
        <v>0</v>
      </c>
      <c r="AB134">
        <v>0</v>
      </c>
      <c r="AC134">
        <v>0</v>
      </c>
      <c r="AD134">
        <v>1</v>
      </c>
      <c r="AE134">
        <v>0</v>
      </c>
      <c r="AF134" t="s">
        <v>53</v>
      </c>
      <c r="AG134">
        <v>11.712</v>
      </c>
      <c r="AH134">
        <v>2</v>
      </c>
      <c r="AI134">
        <v>34645458</v>
      </c>
      <c r="AJ134">
        <v>134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x14ac:dyDescent="0.2">
      <c r="A135">
        <f>ROW(Source!A100)</f>
        <v>100</v>
      </c>
      <c r="B135">
        <v>34645480</v>
      </c>
      <c r="C135">
        <v>34645454</v>
      </c>
      <c r="D135">
        <v>31526948</v>
      </c>
      <c r="E135">
        <v>1</v>
      </c>
      <c r="F135">
        <v>1</v>
      </c>
      <c r="G135">
        <v>1</v>
      </c>
      <c r="H135">
        <v>2</v>
      </c>
      <c r="I135" t="s">
        <v>470</v>
      </c>
      <c r="J135" t="s">
        <v>471</v>
      </c>
      <c r="K135" t="s">
        <v>472</v>
      </c>
      <c r="L135">
        <v>1368</v>
      </c>
      <c r="N135">
        <v>1011</v>
      </c>
      <c r="O135" t="s">
        <v>441</v>
      </c>
      <c r="P135" t="s">
        <v>441</v>
      </c>
      <c r="Q135">
        <v>1</v>
      </c>
      <c r="X135">
        <v>11.95</v>
      </c>
      <c r="Y135">
        <v>0</v>
      </c>
      <c r="Z135">
        <v>80.739999999999995</v>
      </c>
      <c r="AA135">
        <v>11.6</v>
      </c>
      <c r="AB135">
        <v>0</v>
      </c>
      <c r="AC135">
        <v>0</v>
      </c>
      <c r="AD135">
        <v>1</v>
      </c>
      <c r="AE135">
        <v>0</v>
      </c>
      <c r="AF135" t="s">
        <v>53</v>
      </c>
      <c r="AG135">
        <v>14.339999999999998</v>
      </c>
      <c r="AH135">
        <v>2</v>
      </c>
      <c r="AI135">
        <v>34645459</v>
      </c>
      <c r="AJ135">
        <v>135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 x14ac:dyDescent="0.2">
      <c r="A136">
        <f>ROW(Source!A100)</f>
        <v>100</v>
      </c>
      <c r="B136">
        <v>34645481</v>
      </c>
      <c r="C136">
        <v>34645454</v>
      </c>
      <c r="D136">
        <v>31527023</v>
      </c>
      <c r="E136">
        <v>1</v>
      </c>
      <c r="F136">
        <v>1</v>
      </c>
      <c r="G136">
        <v>1</v>
      </c>
      <c r="H136">
        <v>2</v>
      </c>
      <c r="I136" t="s">
        <v>438</v>
      </c>
      <c r="J136" t="s">
        <v>439</v>
      </c>
      <c r="K136" t="s">
        <v>440</v>
      </c>
      <c r="L136">
        <v>1368</v>
      </c>
      <c r="N136">
        <v>1011</v>
      </c>
      <c r="O136" t="s">
        <v>441</v>
      </c>
      <c r="P136" t="s">
        <v>441</v>
      </c>
      <c r="Q136">
        <v>1</v>
      </c>
      <c r="X136">
        <v>24.41</v>
      </c>
      <c r="Y136">
        <v>0</v>
      </c>
      <c r="Z136">
        <v>82.22</v>
      </c>
      <c r="AA136">
        <v>10.06</v>
      </c>
      <c r="AB136">
        <v>0</v>
      </c>
      <c r="AC136">
        <v>0</v>
      </c>
      <c r="AD136">
        <v>1</v>
      </c>
      <c r="AE136">
        <v>0</v>
      </c>
      <c r="AF136" t="s">
        <v>53</v>
      </c>
      <c r="AG136">
        <v>29.291999999999998</v>
      </c>
      <c r="AH136">
        <v>2</v>
      </c>
      <c r="AI136">
        <v>34645460</v>
      </c>
      <c r="AJ136">
        <v>136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x14ac:dyDescent="0.2">
      <c r="A137">
        <f>ROW(Source!A100)</f>
        <v>100</v>
      </c>
      <c r="B137">
        <v>34645482</v>
      </c>
      <c r="C137">
        <v>34645454</v>
      </c>
      <c r="D137">
        <v>31528142</v>
      </c>
      <c r="E137">
        <v>1</v>
      </c>
      <c r="F137">
        <v>1</v>
      </c>
      <c r="G137">
        <v>1</v>
      </c>
      <c r="H137">
        <v>2</v>
      </c>
      <c r="I137" t="s">
        <v>442</v>
      </c>
      <c r="J137" t="s">
        <v>443</v>
      </c>
      <c r="K137" t="s">
        <v>444</v>
      </c>
      <c r="L137">
        <v>1368</v>
      </c>
      <c r="N137">
        <v>1011</v>
      </c>
      <c r="O137" t="s">
        <v>441</v>
      </c>
      <c r="P137" t="s">
        <v>441</v>
      </c>
      <c r="Q137">
        <v>1</v>
      </c>
      <c r="X137">
        <v>0.33</v>
      </c>
      <c r="Y137">
        <v>0</v>
      </c>
      <c r="Z137">
        <v>65.709999999999994</v>
      </c>
      <c r="AA137">
        <v>11.6</v>
      </c>
      <c r="AB137">
        <v>0</v>
      </c>
      <c r="AC137">
        <v>0</v>
      </c>
      <c r="AD137">
        <v>1</v>
      </c>
      <c r="AE137">
        <v>0</v>
      </c>
      <c r="AF137" t="s">
        <v>53</v>
      </c>
      <c r="AG137">
        <v>0.39600000000000002</v>
      </c>
      <c r="AH137">
        <v>2</v>
      </c>
      <c r="AI137">
        <v>34645461</v>
      </c>
      <c r="AJ137">
        <v>137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x14ac:dyDescent="0.2">
      <c r="A138">
        <f>ROW(Source!A100)</f>
        <v>100</v>
      </c>
      <c r="B138">
        <v>34645483</v>
      </c>
      <c r="C138">
        <v>34645454</v>
      </c>
      <c r="D138">
        <v>31496116</v>
      </c>
      <c r="E138">
        <v>1</v>
      </c>
      <c r="F138">
        <v>1</v>
      </c>
      <c r="G138">
        <v>1</v>
      </c>
      <c r="H138">
        <v>3</v>
      </c>
      <c r="I138" t="s">
        <v>172</v>
      </c>
      <c r="J138" t="s">
        <v>174</v>
      </c>
      <c r="K138" t="s">
        <v>173</v>
      </c>
      <c r="L138">
        <v>1355</v>
      </c>
      <c r="N138">
        <v>1010</v>
      </c>
      <c r="O138" t="s">
        <v>104</v>
      </c>
      <c r="P138" t="s">
        <v>104</v>
      </c>
      <c r="Q138">
        <v>100</v>
      </c>
      <c r="X138">
        <v>0</v>
      </c>
      <c r="Y138">
        <v>11054</v>
      </c>
      <c r="Z138">
        <v>0</v>
      </c>
      <c r="AA138">
        <v>0</v>
      </c>
      <c r="AB138">
        <v>0</v>
      </c>
      <c r="AC138">
        <v>1</v>
      </c>
      <c r="AD138">
        <v>0</v>
      </c>
      <c r="AE138">
        <v>0</v>
      </c>
      <c r="AF138" t="s">
        <v>6</v>
      </c>
      <c r="AG138">
        <v>0</v>
      </c>
      <c r="AH138">
        <v>2</v>
      </c>
      <c r="AI138">
        <v>34645462</v>
      </c>
      <c r="AJ138">
        <v>138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x14ac:dyDescent="0.2">
      <c r="A139">
        <f>ROW(Source!A100)</f>
        <v>100</v>
      </c>
      <c r="B139">
        <v>34645484</v>
      </c>
      <c r="C139">
        <v>34645454</v>
      </c>
      <c r="D139">
        <v>31496694</v>
      </c>
      <c r="E139">
        <v>1</v>
      </c>
      <c r="F139">
        <v>1</v>
      </c>
      <c r="G139">
        <v>1</v>
      </c>
      <c r="H139">
        <v>3</v>
      </c>
      <c r="I139" t="s">
        <v>177</v>
      </c>
      <c r="J139" t="s">
        <v>179</v>
      </c>
      <c r="K139" t="s">
        <v>490</v>
      </c>
      <c r="L139">
        <v>1355</v>
      </c>
      <c r="N139">
        <v>1010</v>
      </c>
      <c r="O139" t="s">
        <v>104</v>
      </c>
      <c r="P139" t="s">
        <v>104</v>
      </c>
      <c r="Q139">
        <v>100</v>
      </c>
      <c r="X139">
        <v>0</v>
      </c>
      <c r="Y139">
        <v>2068</v>
      </c>
      <c r="Z139">
        <v>0</v>
      </c>
      <c r="AA139">
        <v>0</v>
      </c>
      <c r="AB139">
        <v>0</v>
      </c>
      <c r="AC139">
        <v>1</v>
      </c>
      <c r="AD139">
        <v>0</v>
      </c>
      <c r="AE139">
        <v>0</v>
      </c>
      <c r="AF139" t="s">
        <v>6</v>
      </c>
      <c r="AG139">
        <v>0</v>
      </c>
      <c r="AH139">
        <v>2</v>
      </c>
      <c r="AI139">
        <v>34645463</v>
      </c>
      <c r="AJ139">
        <v>139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 x14ac:dyDescent="0.2">
      <c r="A140">
        <f>ROW(Source!A100)</f>
        <v>100</v>
      </c>
      <c r="B140">
        <v>34645485</v>
      </c>
      <c r="C140">
        <v>34645454</v>
      </c>
      <c r="D140">
        <v>31443131</v>
      </c>
      <c r="E140">
        <v>17</v>
      </c>
      <c r="F140">
        <v>1</v>
      </c>
      <c r="G140">
        <v>1</v>
      </c>
      <c r="H140">
        <v>3</v>
      </c>
      <c r="I140" t="s">
        <v>182</v>
      </c>
      <c r="J140" t="s">
        <v>6</v>
      </c>
      <c r="K140" t="s">
        <v>491</v>
      </c>
      <c r="L140">
        <v>1477</v>
      </c>
      <c r="N140">
        <v>1013</v>
      </c>
      <c r="O140" t="s">
        <v>149</v>
      </c>
      <c r="P140" t="s">
        <v>151</v>
      </c>
      <c r="Q140">
        <v>1</v>
      </c>
      <c r="X140">
        <v>1.02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 t="s">
        <v>6</v>
      </c>
      <c r="AG140">
        <v>1.02</v>
      </c>
      <c r="AH140">
        <v>2</v>
      </c>
      <c r="AI140">
        <v>34645464</v>
      </c>
      <c r="AJ140">
        <v>140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</row>
    <row r="141" spans="1:44" x14ac:dyDescent="0.2">
      <c r="A141">
        <f>ROW(Source!A100)</f>
        <v>100</v>
      </c>
      <c r="B141">
        <v>34645486</v>
      </c>
      <c r="C141">
        <v>34645454</v>
      </c>
      <c r="D141">
        <v>31515694</v>
      </c>
      <c r="E141">
        <v>1</v>
      </c>
      <c r="F141">
        <v>1</v>
      </c>
      <c r="G141">
        <v>1</v>
      </c>
      <c r="H141">
        <v>3</v>
      </c>
      <c r="I141" t="s">
        <v>187</v>
      </c>
      <c r="J141" t="s">
        <v>189</v>
      </c>
      <c r="K141" t="s">
        <v>492</v>
      </c>
      <c r="L141">
        <v>1035</v>
      </c>
      <c r="N141">
        <v>1013</v>
      </c>
      <c r="O141" t="s">
        <v>493</v>
      </c>
      <c r="P141" t="s">
        <v>493</v>
      </c>
      <c r="Q141">
        <v>1</v>
      </c>
      <c r="X141">
        <v>2</v>
      </c>
      <c r="Y141">
        <v>242.4</v>
      </c>
      <c r="Z141">
        <v>0</v>
      </c>
      <c r="AA141">
        <v>0</v>
      </c>
      <c r="AB141">
        <v>0</v>
      </c>
      <c r="AC141">
        <v>0</v>
      </c>
      <c r="AD141">
        <v>1</v>
      </c>
      <c r="AE141">
        <v>0</v>
      </c>
      <c r="AF141" t="s">
        <v>6</v>
      </c>
      <c r="AG141">
        <v>2</v>
      </c>
      <c r="AH141">
        <v>2</v>
      </c>
      <c r="AI141">
        <v>34645465</v>
      </c>
      <c r="AJ141">
        <v>141</v>
      </c>
      <c r="AK141">
        <v>3</v>
      </c>
      <c r="AL141">
        <v>-484.8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1</v>
      </c>
    </row>
    <row r="142" spans="1:44" x14ac:dyDescent="0.2">
      <c r="A142">
        <f>ROW(Source!A100)</f>
        <v>100</v>
      </c>
      <c r="B142">
        <v>34645487</v>
      </c>
      <c r="C142">
        <v>34645454</v>
      </c>
      <c r="D142">
        <v>31515695</v>
      </c>
      <c r="E142">
        <v>1</v>
      </c>
      <c r="F142">
        <v>1</v>
      </c>
      <c r="G142">
        <v>1</v>
      </c>
      <c r="H142">
        <v>3</v>
      </c>
      <c r="I142" t="s">
        <v>192</v>
      </c>
      <c r="J142" t="s">
        <v>194</v>
      </c>
      <c r="K142" t="s">
        <v>193</v>
      </c>
      <c r="L142">
        <v>1035</v>
      </c>
      <c r="N142">
        <v>1013</v>
      </c>
      <c r="O142" t="s">
        <v>493</v>
      </c>
      <c r="P142" t="s">
        <v>493</v>
      </c>
      <c r="Q142">
        <v>1</v>
      </c>
      <c r="X142">
        <v>29</v>
      </c>
      <c r="Y142">
        <v>168.71</v>
      </c>
      <c r="Z142">
        <v>0</v>
      </c>
      <c r="AA142">
        <v>0</v>
      </c>
      <c r="AB142">
        <v>0</v>
      </c>
      <c r="AC142">
        <v>0</v>
      </c>
      <c r="AD142">
        <v>1</v>
      </c>
      <c r="AE142">
        <v>0</v>
      </c>
      <c r="AF142" t="s">
        <v>6</v>
      </c>
      <c r="AG142">
        <v>29</v>
      </c>
      <c r="AH142">
        <v>2</v>
      </c>
      <c r="AI142">
        <v>34645466</v>
      </c>
      <c r="AJ142">
        <v>142</v>
      </c>
      <c r="AK142">
        <v>3</v>
      </c>
      <c r="AL142">
        <v>-4892.59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1</v>
      </c>
    </row>
    <row r="143" spans="1:44" x14ac:dyDescent="0.2">
      <c r="A143">
        <f>ROW(Source!A100)</f>
        <v>100</v>
      </c>
      <c r="B143">
        <v>34645488</v>
      </c>
      <c r="C143">
        <v>34645454</v>
      </c>
      <c r="D143">
        <v>31515748</v>
      </c>
      <c r="E143">
        <v>1</v>
      </c>
      <c r="F143">
        <v>1</v>
      </c>
      <c r="G143">
        <v>1</v>
      </c>
      <c r="H143">
        <v>3</v>
      </c>
      <c r="I143" t="s">
        <v>197</v>
      </c>
      <c r="J143" t="s">
        <v>199</v>
      </c>
      <c r="K143" t="s">
        <v>494</v>
      </c>
      <c r="L143">
        <v>1355</v>
      </c>
      <c r="N143">
        <v>1010</v>
      </c>
      <c r="O143" t="s">
        <v>104</v>
      </c>
      <c r="P143" t="s">
        <v>104</v>
      </c>
      <c r="Q143">
        <v>100</v>
      </c>
      <c r="X143">
        <v>0</v>
      </c>
      <c r="Y143">
        <v>194</v>
      </c>
      <c r="Z143">
        <v>0</v>
      </c>
      <c r="AA143">
        <v>0</v>
      </c>
      <c r="AB143">
        <v>0</v>
      </c>
      <c r="AC143">
        <v>1</v>
      </c>
      <c r="AD143">
        <v>0</v>
      </c>
      <c r="AE143">
        <v>0</v>
      </c>
      <c r="AF143" t="s">
        <v>6</v>
      </c>
      <c r="AG143">
        <v>0</v>
      </c>
      <c r="AH143">
        <v>2</v>
      </c>
      <c r="AI143">
        <v>34645468</v>
      </c>
      <c r="AJ143">
        <v>143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 x14ac:dyDescent="0.2">
      <c r="A144">
        <f>ROW(Source!A100)</f>
        <v>100</v>
      </c>
      <c r="B144">
        <v>34645489</v>
      </c>
      <c r="C144">
        <v>34645454</v>
      </c>
      <c r="D144">
        <v>31515771</v>
      </c>
      <c r="E144">
        <v>1</v>
      </c>
      <c r="F144">
        <v>1</v>
      </c>
      <c r="G144">
        <v>1</v>
      </c>
      <c r="H144">
        <v>3</v>
      </c>
      <c r="I144" t="s">
        <v>202</v>
      </c>
      <c r="J144" t="s">
        <v>205</v>
      </c>
      <c r="K144" t="s">
        <v>203</v>
      </c>
      <c r="L144">
        <v>1354</v>
      </c>
      <c r="N144">
        <v>1010</v>
      </c>
      <c r="O144" t="s">
        <v>79</v>
      </c>
      <c r="P144" t="s">
        <v>79</v>
      </c>
      <c r="Q144">
        <v>1</v>
      </c>
      <c r="X144">
        <v>1.8</v>
      </c>
      <c r="Y144">
        <v>943.06</v>
      </c>
      <c r="Z144">
        <v>0</v>
      </c>
      <c r="AA144">
        <v>0</v>
      </c>
      <c r="AB144">
        <v>0</v>
      </c>
      <c r="AC144">
        <v>0</v>
      </c>
      <c r="AD144">
        <v>1</v>
      </c>
      <c r="AE144">
        <v>0</v>
      </c>
      <c r="AF144" t="s">
        <v>6</v>
      </c>
      <c r="AG144">
        <v>1.8</v>
      </c>
      <c r="AH144">
        <v>2</v>
      </c>
      <c r="AI144">
        <v>34645469</v>
      </c>
      <c r="AJ144">
        <v>144</v>
      </c>
      <c r="AK144">
        <v>3</v>
      </c>
      <c r="AL144">
        <v>-1697.508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1</v>
      </c>
    </row>
    <row r="145" spans="1:44" x14ac:dyDescent="0.2">
      <c r="A145">
        <f>ROW(Source!A100)</f>
        <v>100</v>
      </c>
      <c r="B145">
        <v>34645490</v>
      </c>
      <c r="C145">
        <v>34645454</v>
      </c>
      <c r="D145">
        <v>31515774</v>
      </c>
      <c r="E145">
        <v>1</v>
      </c>
      <c r="F145">
        <v>1</v>
      </c>
      <c r="G145">
        <v>1</v>
      </c>
      <c r="H145">
        <v>3</v>
      </c>
      <c r="I145" t="s">
        <v>208</v>
      </c>
      <c r="J145" t="s">
        <v>210</v>
      </c>
      <c r="K145" t="s">
        <v>209</v>
      </c>
      <c r="L145">
        <v>1355</v>
      </c>
      <c r="N145">
        <v>1010</v>
      </c>
      <c r="O145" t="s">
        <v>104</v>
      </c>
      <c r="P145" t="s">
        <v>104</v>
      </c>
      <c r="Q145">
        <v>100</v>
      </c>
      <c r="X145">
        <v>0.62</v>
      </c>
      <c r="Y145">
        <v>582</v>
      </c>
      <c r="Z145">
        <v>0</v>
      </c>
      <c r="AA145">
        <v>0</v>
      </c>
      <c r="AB145">
        <v>0</v>
      </c>
      <c r="AC145">
        <v>0</v>
      </c>
      <c r="AD145">
        <v>1</v>
      </c>
      <c r="AE145">
        <v>0</v>
      </c>
      <c r="AF145" t="s">
        <v>6</v>
      </c>
      <c r="AG145">
        <v>0.62</v>
      </c>
      <c r="AH145">
        <v>2</v>
      </c>
      <c r="AI145">
        <v>34645470</v>
      </c>
      <c r="AJ145">
        <v>145</v>
      </c>
      <c r="AK145">
        <v>3</v>
      </c>
      <c r="AL145">
        <v>-360.84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1</v>
      </c>
    </row>
    <row r="146" spans="1:44" x14ac:dyDescent="0.2">
      <c r="A146">
        <f>ROW(Source!A101)</f>
        <v>101</v>
      </c>
      <c r="B146">
        <v>34645476</v>
      </c>
      <c r="C146">
        <v>34645454</v>
      </c>
      <c r="D146">
        <v>31714816</v>
      </c>
      <c r="E146">
        <v>1</v>
      </c>
      <c r="F146">
        <v>1</v>
      </c>
      <c r="G146">
        <v>1</v>
      </c>
      <c r="H146">
        <v>1</v>
      </c>
      <c r="I146" t="s">
        <v>465</v>
      </c>
      <c r="J146" t="s">
        <v>6</v>
      </c>
      <c r="K146" t="s">
        <v>466</v>
      </c>
      <c r="L146">
        <v>1191</v>
      </c>
      <c r="N146">
        <v>1013</v>
      </c>
      <c r="O146" t="s">
        <v>435</v>
      </c>
      <c r="P146" t="s">
        <v>435</v>
      </c>
      <c r="Q146">
        <v>1</v>
      </c>
      <c r="X146">
        <v>65.239999999999995</v>
      </c>
      <c r="Y146">
        <v>0</v>
      </c>
      <c r="Z146">
        <v>0</v>
      </c>
      <c r="AA146">
        <v>0</v>
      </c>
      <c r="AB146">
        <v>9.51</v>
      </c>
      <c r="AC146">
        <v>0</v>
      </c>
      <c r="AD146">
        <v>1</v>
      </c>
      <c r="AE146">
        <v>1</v>
      </c>
      <c r="AF146" t="s">
        <v>53</v>
      </c>
      <c r="AG146">
        <v>78.287999999999997</v>
      </c>
      <c r="AH146">
        <v>2</v>
      </c>
      <c r="AI146">
        <v>34645455</v>
      </c>
      <c r="AJ146">
        <v>152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</row>
    <row r="147" spans="1:44" x14ac:dyDescent="0.2">
      <c r="A147">
        <f>ROW(Source!A101)</f>
        <v>101</v>
      </c>
      <c r="B147">
        <v>34645477</v>
      </c>
      <c r="C147">
        <v>34645454</v>
      </c>
      <c r="D147">
        <v>31709492</v>
      </c>
      <c r="E147">
        <v>1</v>
      </c>
      <c r="F147">
        <v>1</v>
      </c>
      <c r="G147">
        <v>1</v>
      </c>
      <c r="H147">
        <v>1</v>
      </c>
      <c r="I147" t="s">
        <v>436</v>
      </c>
      <c r="J147" t="s">
        <v>6</v>
      </c>
      <c r="K147" t="s">
        <v>437</v>
      </c>
      <c r="L147">
        <v>1191</v>
      </c>
      <c r="N147">
        <v>1013</v>
      </c>
      <c r="O147" t="s">
        <v>435</v>
      </c>
      <c r="P147" t="s">
        <v>435</v>
      </c>
      <c r="Q147">
        <v>1</v>
      </c>
      <c r="X147">
        <v>37.51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1</v>
      </c>
      <c r="AE147">
        <v>2</v>
      </c>
      <c r="AF147" t="s">
        <v>53</v>
      </c>
      <c r="AG147">
        <v>45.011999999999993</v>
      </c>
      <c r="AH147">
        <v>2</v>
      </c>
      <c r="AI147">
        <v>34645456</v>
      </c>
      <c r="AJ147">
        <v>153</v>
      </c>
      <c r="AK147">
        <v>2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</row>
    <row r="148" spans="1:44" x14ac:dyDescent="0.2">
      <c r="A148">
        <f>ROW(Source!A101)</f>
        <v>101</v>
      </c>
      <c r="B148">
        <v>34645478</v>
      </c>
      <c r="C148">
        <v>34645454</v>
      </c>
      <c r="D148">
        <v>31526753</v>
      </c>
      <c r="E148">
        <v>1</v>
      </c>
      <c r="F148">
        <v>1</v>
      </c>
      <c r="G148">
        <v>1</v>
      </c>
      <c r="H148">
        <v>2</v>
      </c>
      <c r="I148" t="s">
        <v>454</v>
      </c>
      <c r="J148" t="s">
        <v>455</v>
      </c>
      <c r="K148" t="s">
        <v>456</v>
      </c>
      <c r="L148">
        <v>1368</v>
      </c>
      <c r="N148">
        <v>1011</v>
      </c>
      <c r="O148" t="s">
        <v>441</v>
      </c>
      <c r="P148" t="s">
        <v>441</v>
      </c>
      <c r="Q148">
        <v>1</v>
      </c>
      <c r="X148">
        <v>0.82</v>
      </c>
      <c r="Y148">
        <v>0</v>
      </c>
      <c r="Z148">
        <v>111.99</v>
      </c>
      <c r="AA148">
        <v>13.5</v>
      </c>
      <c r="AB148">
        <v>0</v>
      </c>
      <c r="AC148">
        <v>0</v>
      </c>
      <c r="AD148">
        <v>1</v>
      </c>
      <c r="AE148">
        <v>0</v>
      </c>
      <c r="AF148" t="s">
        <v>53</v>
      </c>
      <c r="AG148">
        <v>0.98399999999999987</v>
      </c>
      <c r="AH148">
        <v>2</v>
      </c>
      <c r="AI148">
        <v>34645457</v>
      </c>
      <c r="AJ148">
        <v>154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</row>
    <row r="149" spans="1:44" x14ac:dyDescent="0.2">
      <c r="A149">
        <f>ROW(Source!A101)</f>
        <v>101</v>
      </c>
      <c r="B149">
        <v>34645479</v>
      </c>
      <c r="C149">
        <v>34645454</v>
      </c>
      <c r="D149">
        <v>31526885</v>
      </c>
      <c r="E149">
        <v>1</v>
      </c>
      <c r="F149">
        <v>1</v>
      </c>
      <c r="G149">
        <v>1</v>
      </c>
      <c r="H149">
        <v>2</v>
      </c>
      <c r="I149" t="s">
        <v>467</v>
      </c>
      <c r="J149" t="s">
        <v>468</v>
      </c>
      <c r="K149" t="s">
        <v>469</v>
      </c>
      <c r="L149">
        <v>1368</v>
      </c>
      <c r="N149">
        <v>1011</v>
      </c>
      <c r="O149" t="s">
        <v>441</v>
      </c>
      <c r="P149" t="s">
        <v>441</v>
      </c>
      <c r="Q149">
        <v>1</v>
      </c>
      <c r="X149">
        <v>9.76</v>
      </c>
      <c r="Y149">
        <v>0</v>
      </c>
      <c r="Z149">
        <v>0.48</v>
      </c>
      <c r="AA149">
        <v>0</v>
      </c>
      <c r="AB149">
        <v>0</v>
      </c>
      <c r="AC149">
        <v>0</v>
      </c>
      <c r="AD149">
        <v>1</v>
      </c>
      <c r="AE149">
        <v>0</v>
      </c>
      <c r="AF149" t="s">
        <v>53</v>
      </c>
      <c r="AG149">
        <v>11.712</v>
      </c>
      <c r="AH149">
        <v>2</v>
      </c>
      <c r="AI149">
        <v>34645458</v>
      </c>
      <c r="AJ149">
        <v>155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</row>
    <row r="150" spans="1:44" x14ac:dyDescent="0.2">
      <c r="A150">
        <f>ROW(Source!A101)</f>
        <v>101</v>
      </c>
      <c r="B150">
        <v>34645480</v>
      </c>
      <c r="C150">
        <v>34645454</v>
      </c>
      <c r="D150">
        <v>31526948</v>
      </c>
      <c r="E150">
        <v>1</v>
      </c>
      <c r="F150">
        <v>1</v>
      </c>
      <c r="G150">
        <v>1</v>
      </c>
      <c r="H150">
        <v>2</v>
      </c>
      <c r="I150" t="s">
        <v>470</v>
      </c>
      <c r="J150" t="s">
        <v>471</v>
      </c>
      <c r="K150" t="s">
        <v>472</v>
      </c>
      <c r="L150">
        <v>1368</v>
      </c>
      <c r="N150">
        <v>1011</v>
      </c>
      <c r="O150" t="s">
        <v>441</v>
      </c>
      <c r="P150" t="s">
        <v>441</v>
      </c>
      <c r="Q150">
        <v>1</v>
      </c>
      <c r="X150">
        <v>11.95</v>
      </c>
      <c r="Y150">
        <v>0</v>
      </c>
      <c r="Z150">
        <v>80.739999999999995</v>
      </c>
      <c r="AA150">
        <v>11.6</v>
      </c>
      <c r="AB150">
        <v>0</v>
      </c>
      <c r="AC150">
        <v>0</v>
      </c>
      <c r="AD150">
        <v>1</v>
      </c>
      <c r="AE150">
        <v>0</v>
      </c>
      <c r="AF150" t="s">
        <v>53</v>
      </c>
      <c r="AG150">
        <v>14.339999999999998</v>
      </c>
      <c r="AH150">
        <v>2</v>
      </c>
      <c r="AI150">
        <v>34645459</v>
      </c>
      <c r="AJ150">
        <v>156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</row>
    <row r="151" spans="1:44" x14ac:dyDescent="0.2">
      <c r="A151">
        <f>ROW(Source!A101)</f>
        <v>101</v>
      </c>
      <c r="B151">
        <v>34645481</v>
      </c>
      <c r="C151">
        <v>34645454</v>
      </c>
      <c r="D151">
        <v>31527023</v>
      </c>
      <c r="E151">
        <v>1</v>
      </c>
      <c r="F151">
        <v>1</v>
      </c>
      <c r="G151">
        <v>1</v>
      </c>
      <c r="H151">
        <v>2</v>
      </c>
      <c r="I151" t="s">
        <v>438</v>
      </c>
      <c r="J151" t="s">
        <v>439</v>
      </c>
      <c r="K151" t="s">
        <v>440</v>
      </c>
      <c r="L151">
        <v>1368</v>
      </c>
      <c r="N151">
        <v>1011</v>
      </c>
      <c r="O151" t="s">
        <v>441</v>
      </c>
      <c r="P151" t="s">
        <v>441</v>
      </c>
      <c r="Q151">
        <v>1</v>
      </c>
      <c r="X151">
        <v>24.41</v>
      </c>
      <c r="Y151">
        <v>0</v>
      </c>
      <c r="Z151">
        <v>82.22</v>
      </c>
      <c r="AA151">
        <v>10.06</v>
      </c>
      <c r="AB151">
        <v>0</v>
      </c>
      <c r="AC151">
        <v>0</v>
      </c>
      <c r="AD151">
        <v>1</v>
      </c>
      <c r="AE151">
        <v>0</v>
      </c>
      <c r="AF151" t="s">
        <v>53</v>
      </c>
      <c r="AG151">
        <v>29.291999999999998</v>
      </c>
      <c r="AH151">
        <v>2</v>
      </c>
      <c r="AI151">
        <v>34645460</v>
      </c>
      <c r="AJ151">
        <v>157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</row>
    <row r="152" spans="1:44" x14ac:dyDescent="0.2">
      <c r="A152">
        <f>ROW(Source!A101)</f>
        <v>101</v>
      </c>
      <c r="B152">
        <v>34645482</v>
      </c>
      <c r="C152">
        <v>34645454</v>
      </c>
      <c r="D152">
        <v>31528142</v>
      </c>
      <c r="E152">
        <v>1</v>
      </c>
      <c r="F152">
        <v>1</v>
      </c>
      <c r="G152">
        <v>1</v>
      </c>
      <c r="H152">
        <v>2</v>
      </c>
      <c r="I152" t="s">
        <v>442</v>
      </c>
      <c r="J152" t="s">
        <v>443</v>
      </c>
      <c r="K152" t="s">
        <v>444</v>
      </c>
      <c r="L152">
        <v>1368</v>
      </c>
      <c r="N152">
        <v>1011</v>
      </c>
      <c r="O152" t="s">
        <v>441</v>
      </c>
      <c r="P152" t="s">
        <v>441</v>
      </c>
      <c r="Q152">
        <v>1</v>
      </c>
      <c r="X152">
        <v>0.33</v>
      </c>
      <c r="Y152">
        <v>0</v>
      </c>
      <c r="Z152">
        <v>65.709999999999994</v>
      </c>
      <c r="AA152">
        <v>11.6</v>
      </c>
      <c r="AB152">
        <v>0</v>
      </c>
      <c r="AC152">
        <v>0</v>
      </c>
      <c r="AD152">
        <v>1</v>
      </c>
      <c r="AE152">
        <v>0</v>
      </c>
      <c r="AF152" t="s">
        <v>53</v>
      </c>
      <c r="AG152">
        <v>0.39600000000000002</v>
      </c>
      <c r="AH152">
        <v>2</v>
      </c>
      <c r="AI152">
        <v>34645461</v>
      </c>
      <c r="AJ152">
        <v>158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</row>
    <row r="153" spans="1:44" x14ac:dyDescent="0.2">
      <c r="A153">
        <f>ROW(Source!A101)</f>
        <v>101</v>
      </c>
      <c r="B153">
        <v>34645483</v>
      </c>
      <c r="C153">
        <v>34645454</v>
      </c>
      <c r="D153">
        <v>31496116</v>
      </c>
      <c r="E153">
        <v>1</v>
      </c>
      <c r="F153">
        <v>1</v>
      </c>
      <c r="G153">
        <v>1</v>
      </c>
      <c r="H153">
        <v>3</v>
      </c>
      <c r="I153" t="s">
        <v>172</v>
      </c>
      <c r="J153" t="s">
        <v>174</v>
      </c>
      <c r="K153" t="s">
        <v>173</v>
      </c>
      <c r="L153">
        <v>1355</v>
      </c>
      <c r="N153">
        <v>1010</v>
      </c>
      <c r="O153" t="s">
        <v>104</v>
      </c>
      <c r="P153" t="s">
        <v>104</v>
      </c>
      <c r="Q153">
        <v>100</v>
      </c>
      <c r="X153">
        <v>0</v>
      </c>
      <c r="Y153">
        <v>11054</v>
      </c>
      <c r="Z153">
        <v>0</v>
      </c>
      <c r="AA153">
        <v>0</v>
      </c>
      <c r="AB153">
        <v>0</v>
      </c>
      <c r="AC153">
        <v>1</v>
      </c>
      <c r="AD153">
        <v>0</v>
      </c>
      <c r="AE153">
        <v>0</v>
      </c>
      <c r="AF153" t="s">
        <v>6</v>
      </c>
      <c r="AG153">
        <v>0</v>
      </c>
      <c r="AH153">
        <v>2</v>
      </c>
      <c r="AI153">
        <v>34645462</v>
      </c>
      <c r="AJ153">
        <v>159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</row>
    <row r="154" spans="1:44" x14ac:dyDescent="0.2">
      <c r="A154">
        <f>ROW(Source!A101)</f>
        <v>101</v>
      </c>
      <c r="B154">
        <v>34645484</v>
      </c>
      <c r="C154">
        <v>34645454</v>
      </c>
      <c r="D154">
        <v>31496694</v>
      </c>
      <c r="E154">
        <v>1</v>
      </c>
      <c r="F154">
        <v>1</v>
      </c>
      <c r="G154">
        <v>1</v>
      </c>
      <c r="H154">
        <v>3</v>
      </c>
      <c r="I154" t="s">
        <v>177</v>
      </c>
      <c r="J154" t="s">
        <v>179</v>
      </c>
      <c r="K154" t="s">
        <v>490</v>
      </c>
      <c r="L154">
        <v>1355</v>
      </c>
      <c r="N154">
        <v>1010</v>
      </c>
      <c r="O154" t="s">
        <v>104</v>
      </c>
      <c r="P154" t="s">
        <v>104</v>
      </c>
      <c r="Q154">
        <v>100</v>
      </c>
      <c r="X154">
        <v>0</v>
      </c>
      <c r="Y154">
        <v>2068</v>
      </c>
      <c r="Z154">
        <v>0</v>
      </c>
      <c r="AA154">
        <v>0</v>
      </c>
      <c r="AB154">
        <v>0</v>
      </c>
      <c r="AC154">
        <v>1</v>
      </c>
      <c r="AD154">
        <v>0</v>
      </c>
      <c r="AE154">
        <v>0</v>
      </c>
      <c r="AF154" t="s">
        <v>6</v>
      </c>
      <c r="AG154">
        <v>0</v>
      </c>
      <c r="AH154">
        <v>2</v>
      </c>
      <c r="AI154">
        <v>34645463</v>
      </c>
      <c r="AJ154">
        <v>160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</row>
    <row r="155" spans="1:44" x14ac:dyDescent="0.2">
      <c r="A155">
        <f>ROW(Source!A101)</f>
        <v>101</v>
      </c>
      <c r="B155">
        <v>34645485</v>
      </c>
      <c r="C155">
        <v>34645454</v>
      </c>
      <c r="D155">
        <v>31443131</v>
      </c>
      <c r="E155">
        <v>17</v>
      </c>
      <c r="F155">
        <v>1</v>
      </c>
      <c r="G155">
        <v>1</v>
      </c>
      <c r="H155">
        <v>3</v>
      </c>
      <c r="I155" t="s">
        <v>182</v>
      </c>
      <c r="J155" t="s">
        <v>6</v>
      </c>
      <c r="K155" t="s">
        <v>491</v>
      </c>
      <c r="L155">
        <v>1477</v>
      </c>
      <c r="N155">
        <v>1013</v>
      </c>
      <c r="O155" t="s">
        <v>149</v>
      </c>
      <c r="P155" t="s">
        <v>151</v>
      </c>
      <c r="Q155">
        <v>1</v>
      </c>
      <c r="X155">
        <v>1.02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 t="s">
        <v>6</v>
      </c>
      <c r="AG155">
        <v>1.02</v>
      </c>
      <c r="AH155">
        <v>2</v>
      </c>
      <c r="AI155">
        <v>34645464</v>
      </c>
      <c r="AJ155">
        <v>161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</row>
    <row r="156" spans="1:44" x14ac:dyDescent="0.2">
      <c r="A156">
        <f>ROW(Source!A101)</f>
        <v>101</v>
      </c>
      <c r="B156">
        <v>34645486</v>
      </c>
      <c r="C156">
        <v>34645454</v>
      </c>
      <c r="D156">
        <v>31515694</v>
      </c>
      <c r="E156">
        <v>1</v>
      </c>
      <c r="F156">
        <v>1</v>
      </c>
      <c r="G156">
        <v>1</v>
      </c>
      <c r="H156">
        <v>3</v>
      </c>
      <c r="I156" t="s">
        <v>187</v>
      </c>
      <c r="J156" t="s">
        <v>189</v>
      </c>
      <c r="K156" t="s">
        <v>492</v>
      </c>
      <c r="L156">
        <v>1035</v>
      </c>
      <c r="N156">
        <v>1013</v>
      </c>
      <c r="O156" t="s">
        <v>493</v>
      </c>
      <c r="P156" t="s">
        <v>493</v>
      </c>
      <c r="Q156">
        <v>1</v>
      </c>
      <c r="X156">
        <v>2</v>
      </c>
      <c r="Y156">
        <v>242.4</v>
      </c>
      <c r="Z156">
        <v>0</v>
      </c>
      <c r="AA156">
        <v>0</v>
      </c>
      <c r="AB156">
        <v>0</v>
      </c>
      <c r="AC156">
        <v>0</v>
      </c>
      <c r="AD156">
        <v>1</v>
      </c>
      <c r="AE156">
        <v>0</v>
      </c>
      <c r="AF156" t="s">
        <v>6</v>
      </c>
      <c r="AG156">
        <v>2</v>
      </c>
      <c r="AH156">
        <v>2</v>
      </c>
      <c r="AI156">
        <v>34645465</v>
      </c>
      <c r="AJ156">
        <v>162</v>
      </c>
      <c r="AK156">
        <v>3</v>
      </c>
      <c r="AL156">
        <v>-484.8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1</v>
      </c>
    </row>
    <row r="157" spans="1:44" x14ac:dyDescent="0.2">
      <c r="A157">
        <f>ROW(Source!A101)</f>
        <v>101</v>
      </c>
      <c r="B157">
        <v>34645487</v>
      </c>
      <c r="C157">
        <v>34645454</v>
      </c>
      <c r="D157">
        <v>31515695</v>
      </c>
      <c r="E157">
        <v>1</v>
      </c>
      <c r="F157">
        <v>1</v>
      </c>
      <c r="G157">
        <v>1</v>
      </c>
      <c r="H157">
        <v>3</v>
      </c>
      <c r="I157" t="s">
        <v>192</v>
      </c>
      <c r="J157" t="s">
        <v>194</v>
      </c>
      <c r="K157" t="s">
        <v>193</v>
      </c>
      <c r="L157">
        <v>1035</v>
      </c>
      <c r="N157">
        <v>1013</v>
      </c>
      <c r="O157" t="s">
        <v>493</v>
      </c>
      <c r="P157" t="s">
        <v>493</v>
      </c>
      <c r="Q157">
        <v>1</v>
      </c>
      <c r="X157">
        <v>29</v>
      </c>
      <c r="Y157">
        <v>168.71</v>
      </c>
      <c r="Z157">
        <v>0</v>
      </c>
      <c r="AA157">
        <v>0</v>
      </c>
      <c r="AB157">
        <v>0</v>
      </c>
      <c r="AC157">
        <v>0</v>
      </c>
      <c r="AD157">
        <v>1</v>
      </c>
      <c r="AE157">
        <v>0</v>
      </c>
      <c r="AF157" t="s">
        <v>6</v>
      </c>
      <c r="AG157">
        <v>29</v>
      </c>
      <c r="AH157">
        <v>2</v>
      </c>
      <c r="AI157">
        <v>34645466</v>
      </c>
      <c r="AJ157">
        <v>163</v>
      </c>
      <c r="AK157">
        <v>3</v>
      </c>
      <c r="AL157">
        <v>-4892.59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1</v>
      </c>
    </row>
    <row r="158" spans="1:44" x14ac:dyDescent="0.2">
      <c r="A158">
        <f>ROW(Source!A101)</f>
        <v>101</v>
      </c>
      <c r="B158">
        <v>34645488</v>
      </c>
      <c r="C158">
        <v>34645454</v>
      </c>
      <c r="D158">
        <v>31515748</v>
      </c>
      <c r="E158">
        <v>1</v>
      </c>
      <c r="F158">
        <v>1</v>
      </c>
      <c r="G158">
        <v>1</v>
      </c>
      <c r="H158">
        <v>3</v>
      </c>
      <c r="I158" t="s">
        <v>197</v>
      </c>
      <c r="J158" t="s">
        <v>199</v>
      </c>
      <c r="K158" t="s">
        <v>494</v>
      </c>
      <c r="L158">
        <v>1355</v>
      </c>
      <c r="N158">
        <v>1010</v>
      </c>
      <c r="O158" t="s">
        <v>104</v>
      </c>
      <c r="P158" t="s">
        <v>104</v>
      </c>
      <c r="Q158">
        <v>100</v>
      </c>
      <c r="X158">
        <v>0</v>
      </c>
      <c r="Y158">
        <v>194</v>
      </c>
      <c r="Z158">
        <v>0</v>
      </c>
      <c r="AA158">
        <v>0</v>
      </c>
      <c r="AB158">
        <v>0</v>
      </c>
      <c r="AC158">
        <v>1</v>
      </c>
      <c r="AD158">
        <v>0</v>
      </c>
      <c r="AE158">
        <v>0</v>
      </c>
      <c r="AF158" t="s">
        <v>6</v>
      </c>
      <c r="AG158">
        <v>0</v>
      </c>
      <c r="AH158">
        <v>2</v>
      </c>
      <c r="AI158">
        <v>34645468</v>
      </c>
      <c r="AJ158">
        <v>164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</row>
    <row r="159" spans="1:44" x14ac:dyDescent="0.2">
      <c r="A159">
        <f>ROW(Source!A101)</f>
        <v>101</v>
      </c>
      <c r="B159">
        <v>34645489</v>
      </c>
      <c r="C159">
        <v>34645454</v>
      </c>
      <c r="D159">
        <v>31515771</v>
      </c>
      <c r="E159">
        <v>1</v>
      </c>
      <c r="F159">
        <v>1</v>
      </c>
      <c r="G159">
        <v>1</v>
      </c>
      <c r="H159">
        <v>3</v>
      </c>
      <c r="I159" t="s">
        <v>202</v>
      </c>
      <c r="J159" t="s">
        <v>205</v>
      </c>
      <c r="K159" t="s">
        <v>203</v>
      </c>
      <c r="L159">
        <v>1354</v>
      </c>
      <c r="N159">
        <v>1010</v>
      </c>
      <c r="O159" t="s">
        <v>79</v>
      </c>
      <c r="P159" t="s">
        <v>79</v>
      </c>
      <c r="Q159">
        <v>1</v>
      </c>
      <c r="X159">
        <v>1.8</v>
      </c>
      <c r="Y159">
        <v>943.06</v>
      </c>
      <c r="Z159">
        <v>0</v>
      </c>
      <c r="AA159">
        <v>0</v>
      </c>
      <c r="AB159">
        <v>0</v>
      </c>
      <c r="AC159">
        <v>0</v>
      </c>
      <c r="AD159">
        <v>1</v>
      </c>
      <c r="AE159">
        <v>0</v>
      </c>
      <c r="AF159" t="s">
        <v>6</v>
      </c>
      <c r="AG159">
        <v>1.8</v>
      </c>
      <c r="AH159">
        <v>2</v>
      </c>
      <c r="AI159">
        <v>34645469</v>
      </c>
      <c r="AJ159">
        <v>165</v>
      </c>
      <c r="AK159">
        <v>3</v>
      </c>
      <c r="AL159">
        <v>-1697.508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1</v>
      </c>
    </row>
    <row r="160" spans="1:44" x14ac:dyDescent="0.2">
      <c r="A160">
        <f>ROW(Source!A101)</f>
        <v>101</v>
      </c>
      <c r="B160">
        <v>34645490</v>
      </c>
      <c r="C160">
        <v>34645454</v>
      </c>
      <c r="D160">
        <v>31515774</v>
      </c>
      <c r="E160">
        <v>1</v>
      </c>
      <c r="F160">
        <v>1</v>
      </c>
      <c r="G160">
        <v>1</v>
      </c>
      <c r="H160">
        <v>3</v>
      </c>
      <c r="I160" t="s">
        <v>208</v>
      </c>
      <c r="J160" t="s">
        <v>210</v>
      </c>
      <c r="K160" t="s">
        <v>209</v>
      </c>
      <c r="L160">
        <v>1355</v>
      </c>
      <c r="N160">
        <v>1010</v>
      </c>
      <c r="O160" t="s">
        <v>104</v>
      </c>
      <c r="P160" t="s">
        <v>104</v>
      </c>
      <c r="Q160">
        <v>100</v>
      </c>
      <c r="X160">
        <v>0.62</v>
      </c>
      <c r="Y160">
        <v>582</v>
      </c>
      <c r="Z160">
        <v>0</v>
      </c>
      <c r="AA160">
        <v>0</v>
      </c>
      <c r="AB160">
        <v>0</v>
      </c>
      <c r="AC160">
        <v>0</v>
      </c>
      <c r="AD160">
        <v>1</v>
      </c>
      <c r="AE160">
        <v>0</v>
      </c>
      <c r="AF160" t="s">
        <v>6</v>
      </c>
      <c r="AG160">
        <v>0.62</v>
      </c>
      <c r="AH160">
        <v>2</v>
      </c>
      <c r="AI160">
        <v>34645470</v>
      </c>
      <c r="AJ160">
        <v>166</v>
      </c>
      <c r="AK160">
        <v>3</v>
      </c>
      <c r="AL160">
        <v>-360.84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1</v>
      </c>
    </row>
    <row r="161" spans="1:44" x14ac:dyDescent="0.2">
      <c r="A161">
        <f>ROW(Source!A130)</f>
        <v>130</v>
      </c>
      <c r="B161">
        <v>34645518</v>
      </c>
      <c r="C161">
        <v>34645505</v>
      </c>
      <c r="D161">
        <v>31709544</v>
      </c>
      <c r="E161">
        <v>1</v>
      </c>
      <c r="F161">
        <v>1</v>
      </c>
      <c r="G161">
        <v>1</v>
      </c>
      <c r="H161">
        <v>1</v>
      </c>
      <c r="I161" t="s">
        <v>449</v>
      </c>
      <c r="J161" t="s">
        <v>6</v>
      </c>
      <c r="K161" t="s">
        <v>450</v>
      </c>
      <c r="L161">
        <v>1191</v>
      </c>
      <c r="N161">
        <v>1013</v>
      </c>
      <c r="O161" t="s">
        <v>435</v>
      </c>
      <c r="P161" t="s">
        <v>435</v>
      </c>
      <c r="Q161">
        <v>1</v>
      </c>
      <c r="X161">
        <v>1.97</v>
      </c>
      <c r="Y161">
        <v>0</v>
      </c>
      <c r="Z161">
        <v>0</v>
      </c>
      <c r="AA161">
        <v>0</v>
      </c>
      <c r="AB161">
        <v>9.07</v>
      </c>
      <c r="AC161">
        <v>0</v>
      </c>
      <c r="AD161">
        <v>1</v>
      </c>
      <c r="AE161">
        <v>1</v>
      </c>
      <c r="AF161" t="s">
        <v>53</v>
      </c>
      <c r="AG161">
        <v>2.3639999999999999</v>
      </c>
      <c r="AH161">
        <v>2</v>
      </c>
      <c r="AI161">
        <v>34645506</v>
      </c>
      <c r="AJ161">
        <v>173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</row>
    <row r="162" spans="1:44" x14ac:dyDescent="0.2">
      <c r="A162">
        <f>ROW(Source!A130)</f>
        <v>130</v>
      </c>
      <c r="B162">
        <v>34645519</v>
      </c>
      <c r="C162">
        <v>34645505</v>
      </c>
      <c r="D162">
        <v>31709492</v>
      </c>
      <c r="E162">
        <v>1</v>
      </c>
      <c r="F162">
        <v>1</v>
      </c>
      <c r="G162">
        <v>1</v>
      </c>
      <c r="H162">
        <v>1</v>
      </c>
      <c r="I162" t="s">
        <v>436</v>
      </c>
      <c r="J162" t="s">
        <v>6</v>
      </c>
      <c r="K162" t="s">
        <v>437</v>
      </c>
      <c r="L162">
        <v>1191</v>
      </c>
      <c r="N162">
        <v>1013</v>
      </c>
      <c r="O162" t="s">
        <v>435</v>
      </c>
      <c r="P162" t="s">
        <v>435</v>
      </c>
      <c r="Q162">
        <v>1</v>
      </c>
      <c r="X162">
        <v>0.84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1</v>
      </c>
      <c r="AE162">
        <v>2</v>
      </c>
      <c r="AF162" t="s">
        <v>53</v>
      </c>
      <c r="AG162">
        <v>1.008</v>
      </c>
      <c r="AH162">
        <v>2</v>
      </c>
      <c r="AI162">
        <v>34645507</v>
      </c>
      <c r="AJ162">
        <v>174</v>
      </c>
      <c r="AK162">
        <v>2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</row>
    <row r="163" spans="1:44" x14ac:dyDescent="0.2">
      <c r="A163">
        <f>ROW(Source!A130)</f>
        <v>130</v>
      </c>
      <c r="B163">
        <v>34645520</v>
      </c>
      <c r="C163">
        <v>34645505</v>
      </c>
      <c r="D163">
        <v>31527023</v>
      </c>
      <c r="E163">
        <v>1</v>
      </c>
      <c r="F163">
        <v>1</v>
      </c>
      <c r="G163">
        <v>1</v>
      </c>
      <c r="H163">
        <v>2</v>
      </c>
      <c r="I163" t="s">
        <v>438</v>
      </c>
      <c r="J163" t="s">
        <v>439</v>
      </c>
      <c r="K163" t="s">
        <v>440</v>
      </c>
      <c r="L163">
        <v>1368</v>
      </c>
      <c r="N163">
        <v>1011</v>
      </c>
      <c r="O163" t="s">
        <v>441</v>
      </c>
      <c r="P163" t="s">
        <v>441</v>
      </c>
      <c r="Q163">
        <v>1</v>
      </c>
      <c r="X163">
        <v>0.74</v>
      </c>
      <c r="Y163">
        <v>0</v>
      </c>
      <c r="Z163">
        <v>82.22</v>
      </c>
      <c r="AA163">
        <v>10.06</v>
      </c>
      <c r="AB163">
        <v>0</v>
      </c>
      <c r="AC163">
        <v>0</v>
      </c>
      <c r="AD163">
        <v>1</v>
      </c>
      <c r="AE163">
        <v>0</v>
      </c>
      <c r="AF163" t="s">
        <v>53</v>
      </c>
      <c r="AG163">
        <v>0.88800000000000001</v>
      </c>
      <c r="AH163">
        <v>2</v>
      </c>
      <c r="AI163">
        <v>34645508</v>
      </c>
      <c r="AJ163">
        <v>175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</row>
    <row r="164" spans="1:44" x14ac:dyDescent="0.2">
      <c r="A164">
        <f>ROW(Source!A130)</f>
        <v>130</v>
      </c>
      <c r="B164">
        <v>34645521</v>
      </c>
      <c r="C164">
        <v>34645505</v>
      </c>
      <c r="D164">
        <v>31528142</v>
      </c>
      <c r="E164">
        <v>1</v>
      </c>
      <c r="F164">
        <v>1</v>
      </c>
      <c r="G164">
        <v>1</v>
      </c>
      <c r="H164">
        <v>2</v>
      </c>
      <c r="I164" t="s">
        <v>442</v>
      </c>
      <c r="J164" t="s">
        <v>443</v>
      </c>
      <c r="K164" t="s">
        <v>444</v>
      </c>
      <c r="L164">
        <v>1368</v>
      </c>
      <c r="N164">
        <v>1011</v>
      </c>
      <c r="O164" t="s">
        <v>441</v>
      </c>
      <c r="P164" t="s">
        <v>441</v>
      </c>
      <c r="Q164">
        <v>1</v>
      </c>
      <c r="X164">
        <v>0.1</v>
      </c>
      <c r="Y164">
        <v>0</v>
      </c>
      <c r="Z164">
        <v>65.709999999999994</v>
      </c>
      <c r="AA164">
        <v>11.6</v>
      </c>
      <c r="AB164">
        <v>0</v>
      </c>
      <c r="AC164">
        <v>0</v>
      </c>
      <c r="AD164">
        <v>1</v>
      </c>
      <c r="AE164">
        <v>0</v>
      </c>
      <c r="AF164" t="s">
        <v>53</v>
      </c>
      <c r="AG164">
        <v>0.12</v>
      </c>
      <c r="AH164">
        <v>2</v>
      </c>
      <c r="AI164">
        <v>34645509</v>
      </c>
      <c r="AJ164">
        <v>176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</row>
    <row r="165" spans="1:44" x14ac:dyDescent="0.2">
      <c r="A165">
        <f>ROW(Source!A130)</f>
        <v>130</v>
      </c>
      <c r="B165">
        <v>34645522</v>
      </c>
      <c r="C165">
        <v>34645505</v>
      </c>
      <c r="D165">
        <v>31444692</v>
      </c>
      <c r="E165">
        <v>1</v>
      </c>
      <c r="F165">
        <v>1</v>
      </c>
      <c r="G165">
        <v>1</v>
      </c>
      <c r="H165">
        <v>3</v>
      </c>
      <c r="I165" t="s">
        <v>56</v>
      </c>
      <c r="J165" t="s">
        <v>59</v>
      </c>
      <c r="K165" t="s">
        <v>57</v>
      </c>
      <c r="L165">
        <v>1346</v>
      </c>
      <c r="N165">
        <v>1009</v>
      </c>
      <c r="O165" t="s">
        <v>58</v>
      </c>
      <c r="P165" t="s">
        <v>58</v>
      </c>
      <c r="Q165">
        <v>1</v>
      </c>
      <c r="X165">
        <v>0.1</v>
      </c>
      <c r="Y165">
        <v>14.4</v>
      </c>
      <c r="Z165">
        <v>0</v>
      </c>
      <c r="AA165">
        <v>0</v>
      </c>
      <c r="AB165">
        <v>0</v>
      </c>
      <c r="AC165">
        <v>0</v>
      </c>
      <c r="AD165">
        <v>1</v>
      </c>
      <c r="AE165">
        <v>0</v>
      </c>
      <c r="AF165" t="s">
        <v>6</v>
      </c>
      <c r="AG165">
        <v>0.1</v>
      </c>
      <c r="AH165">
        <v>2</v>
      </c>
      <c r="AI165">
        <v>34645510</v>
      </c>
      <c r="AJ165">
        <v>177</v>
      </c>
      <c r="AK165">
        <v>3</v>
      </c>
      <c r="AL165">
        <v>-1.4400000000000002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1</v>
      </c>
    </row>
    <row r="166" spans="1:44" x14ac:dyDescent="0.2">
      <c r="A166">
        <f>ROW(Source!A130)</f>
        <v>130</v>
      </c>
      <c r="B166">
        <v>34645523</v>
      </c>
      <c r="C166">
        <v>34645505</v>
      </c>
      <c r="D166">
        <v>31449050</v>
      </c>
      <c r="E166">
        <v>1</v>
      </c>
      <c r="F166">
        <v>1</v>
      </c>
      <c r="G166">
        <v>1</v>
      </c>
      <c r="H166">
        <v>3</v>
      </c>
      <c r="I166" t="s">
        <v>69</v>
      </c>
      <c r="J166" t="s">
        <v>71</v>
      </c>
      <c r="K166" t="s">
        <v>70</v>
      </c>
      <c r="L166">
        <v>1348</v>
      </c>
      <c r="N166">
        <v>1009</v>
      </c>
      <c r="O166" t="s">
        <v>66</v>
      </c>
      <c r="P166" t="s">
        <v>66</v>
      </c>
      <c r="Q166">
        <v>1000</v>
      </c>
      <c r="X166">
        <v>0</v>
      </c>
      <c r="Y166">
        <v>9040.01</v>
      </c>
      <c r="Z166">
        <v>0</v>
      </c>
      <c r="AA166">
        <v>0</v>
      </c>
      <c r="AB166">
        <v>0</v>
      </c>
      <c r="AC166">
        <v>1</v>
      </c>
      <c r="AD166">
        <v>0</v>
      </c>
      <c r="AE166">
        <v>0</v>
      </c>
      <c r="AF166" t="s">
        <v>6</v>
      </c>
      <c r="AG166">
        <v>0</v>
      </c>
      <c r="AH166">
        <v>2</v>
      </c>
      <c r="AI166">
        <v>34645511</v>
      </c>
      <c r="AJ166">
        <v>178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</row>
    <row r="167" spans="1:44" x14ac:dyDescent="0.2">
      <c r="A167">
        <f>ROW(Source!A130)</f>
        <v>130</v>
      </c>
      <c r="B167">
        <v>34645524</v>
      </c>
      <c r="C167">
        <v>34645505</v>
      </c>
      <c r="D167">
        <v>31443366</v>
      </c>
      <c r="E167">
        <v>17</v>
      </c>
      <c r="F167">
        <v>1</v>
      </c>
      <c r="G167">
        <v>1</v>
      </c>
      <c r="H167">
        <v>3</v>
      </c>
      <c r="I167" t="s">
        <v>83</v>
      </c>
      <c r="J167" t="s">
        <v>6</v>
      </c>
      <c r="K167" t="s">
        <v>84</v>
      </c>
      <c r="L167">
        <v>1348</v>
      </c>
      <c r="N167">
        <v>1009</v>
      </c>
      <c r="O167" t="s">
        <v>66</v>
      </c>
      <c r="P167" t="s">
        <v>66</v>
      </c>
      <c r="Q167">
        <v>1000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1</v>
      </c>
      <c r="AD167">
        <v>0</v>
      </c>
      <c r="AE167">
        <v>0</v>
      </c>
      <c r="AF167" t="s">
        <v>6</v>
      </c>
      <c r="AG167">
        <v>0</v>
      </c>
      <c r="AH167">
        <v>2</v>
      </c>
      <c r="AI167">
        <v>34645512</v>
      </c>
      <c r="AJ167">
        <v>179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</row>
    <row r="168" spans="1:44" x14ac:dyDescent="0.2">
      <c r="A168">
        <f>ROW(Source!A130)</f>
        <v>130</v>
      </c>
      <c r="B168">
        <v>34645525</v>
      </c>
      <c r="C168">
        <v>34645505</v>
      </c>
      <c r="D168">
        <v>31440934</v>
      </c>
      <c r="E168">
        <v>17</v>
      </c>
      <c r="F168">
        <v>1</v>
      </c>
      <c r="G168">
        <v>1</v>
      </c>
      <c r="H168">
        <v>3</v>
      </c>
      <c r="I168" t="s">
        <v>88</v>
      </c>
      <c r="J168" t="s">
        <v>6</v>
      </c>
      <c r="K168" t="s">
        <v>89</v>
      </c>
      <c r="L168">
        <v>1346</v>
      </c>
      <c r="N168">
        <v>1009</v>
      </c>
      <c r="O168" t="s">
        <v>58</v>
      </c>
      <c r="P168" t="s">
        <v>58</v>
      </c>
      <c r="Q168">
        <v>1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1</v>
      </c>
      <c r="AD168">
        <v>0</v>
      </c>
      <c r="AE168">
        <v>0</v>
      </c>
      <c r="AF168" t="s">
        <v>6</v>
      </c>
      <c r="AG168">
        <v>0</v>
      </c>
      <c r="AH168">
        <v>2</v>
      </c>
      <c r="AI168">
        <v>34645513</v>
      </c>
      <c r="AJ168">
        <v>180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</row>
    <row r="169" spans="1:44" x14ac:dyDescent="0.2">
      <c r="A169">
        <f>ROW(Source!A130)</f>
        <v>130</v>
      </c>
      <c r="B169">
        <v>34645526</v>
      </c>
      <c r="C169">
        <v>34645505</v>
      </c>
      <c r="D169">
        <v>31443123</v>
      </c>
      <c r="E169">
        <v>17</v>
      </c>
      <c r="F169">
        <v>1</v>
      </c>
      <c r="G169">
        <v>1</v>
      </c>
      <c r="H169">
        <v>3</v>
      </c>
      <c r="I169" t="s">
        <v>229</v>
      </c>
      <c r="J169" t="s">
        <v>6</v>
      </c>
      <c r="K169" t="s">
        <v>495</v>
      </c>
      <c r="L169">
        <v>1348</v>
      </c>
      <c r="N169">
        <v>1009</v>
      </c>
      <c r="O169" t="s">
        <v>66</v>
      </c>
      <c r="P169" t="s">
        <v>66</v>
      </c>
      <c r="Q169">
        <v>1000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1</v>
      </c>
      <c r="AD169">
        <v>0</v>
      </c>
      <c r="AE169">
        <v>0</v>
      </c>
      <c r="AF169" t="s">
        <v>6</v>
      </c>
      <c r="AG169">
        <v>0</v>
      </c>
      <c r="AH169">
        <v>2</v>
      </c>
      <c r="AI169">
        <v>34645514</v>
      </c>
      <c r="AJ169">
        <v>181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</row>
    <row r="170" spans="1:44" x14ac:dyDescent="0.2">
      <c r="A170">
        <f>ROW(Source!A130)</f>
        <v>130</v>
      </c>
      <c r="B170">
        <v>34645527</v>
      </c>
      <c r="C170">
        <v>34645505</v>
      </c>
      <c r="D170">
        <v>31443118</v>
      </c>
      <c r="E170">
        <v>17</v>
      </c>
      <c r="F170">
        <v>1</v>
      </c>
      <c r="G170">
        <v>1</v>
      </c>
      <c r="H170">
        <v>3</v>
      </c>
      <c r="I170" t="s">
        <v>110</v>
      </c>
      <c r="J170" t="s">
        <v>6</v>
      </c>
      <c r="K170" t="s">
        <v>111</v>
      </c>
      <c r="L170">
        <v>1354</v>
      </c>
      <c r="N170">
        <v>1010</v>
      </c>
      <c r="O170" t="s">
        <v>79</v>
      </c>
      <c r="P170" t="s">
        <v>79</v>
      </c>
      <c r="Q170">
        <v>1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1</v>
      </c>
      <c r="AD170">
        <v>0</v>
      </c>
      <c r="AE170">
        <v>0</v>
      </c>
      <c r="AF170" t="s">
        <v>6</v>
      </c>
      <c r="AG170">
        <v>0</v>
      </c>
      <c r="AH170">
        <v>2</v>
      </c>
      <c r="AI170">
        <v>34645515</v>
      </c>
      <c r="AJ170">
        <v>182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</row>
    <row r="171" spans="1:44" x14ac:dyDescent="0.2">
      <c r="A171">
        <f>ROW(Source!A130)</f>
        <v>130</v>
      </c>
      <c r="B171">
        <v>34645528</v>
      </c>
      <c r="C171">
        <v>34645505</v>
      </c>
      <c r="D171">
        <v>31443361</v>
      </c>
      <c r="E171">
        <v>17</v>
      </c>
      <c r="F171">
        <v>1</v>
      </c>
      <c r="G171">
        <v>1</v>
      </c>
      <c r="H171">
        <v>3</v>
      </c>
      <c r="I171" t="s">
        <v>235</v>
      </c>
      <c r="J171" t="s">
        <v>6</v>
      </c>
      <c r="K171" t="s">
        <v>287</v>
      </c>
      <c r="L171">
        <v>1346</v>
      </c>
      <c r="N171">
        <v>1009</v>
      </c>
      <c r="O171" t="s">
        <v>58</v>
      </c>
      <c r="P171" t="s">
        <v>58</v>
      </c>
      <c r="Q171">
        <v>1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1</v>
      </c>
      <c r="AD171">
        <v>0</v>
      </c>
      <c r="AE171">
        <v>0</v>
      </c>
      <c r="AF171" t="s">
        <v>6</v>
      </c>
      <c r="AG171">
        <v>0</v>
      </c>
      <c r="AH171">
        <v>2</v>
      </c>
      <c r="AI171">
        <v>34645516</v>
      </c>
      <c r="AJ171">
        <v>183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</row>
    <row r="172" spans="1:44" x14ac:dyDescent="0.2">
      <c r="A172">
        <f>ROW(Source!A131)</f>
        <v>131</v>
      </c>
      <c r="B172">
        <v>34645518</v>
      </c>
      <c r="C172">
        <v>34645505</v>
      </c>
      <c r="D172">
        <v>31709544</v>
      </c>
      <c r="E172">
        <v>1</v>
      </c>
      <c r="F172">
        <v>1</v>
      </c>
      <c r="G172">
        <v>1</v>
      </c>
      <c r="H172">
        <v>1</v>
      </c>
      <c r="I172" t="s">
        <v>449</v>
      </c>
      <c r="J172" t="s">
        <v>6</v>
      </c>
      <c r="K172" t="s">
        <v>450</v>
      </c>
      <c r="L172">
        <v>1191</v>
      </c>
      <c r="N172">
        <v>1013</v>
      </c>
      <c r="O172" t="s">
        <v>435</v>
      </c>
      <c r="P172" t="s">
        <v>435</v>
      </c>
      <c r="Q172">
        <v>1</v>
      </c>
      <c r="X172">
        <v>1.97</v>
      </c>
      <c r="Y172">
        <v>0</v>
      </c>
      <c r="Z172">
        <v>0</v>
      </c>
      <c r="AA172">
        <v>0</v>
      </c>
      <c r="AB172">
        <v>9.07</v>
      </c>
      <c r="AC172">
        <v>0</v>
      </c>
      <c r="AD172">
        <v>1</v>
      </c>
      <c r="AE172">
        <v>1</v>
      </c>
      <c r="AF172" t="s">
        <v>53</v>
      </c>
      <c r="AG172">
        <v>2.3639999999999999</v>
      </c>
      <c r="AH172">
        <v>2</v>
      </c>
      <c r="AI172">
        <v>34645506</v>
      </c>
      <c r="AJ172">
        <v>185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</row>
    <row r="173" spans="1:44" x14ac:dyDescent="0.2">
      <c r="A173">
        <f>ROW(Source!A131)</f>
        <v>131</v>
      </c>
      <c r="B173">
        <v>34645519</v>
      </c>
      <c r="C173">
        <v>34645505</v>
      </c>
      <c r="D173">
        <v>31709492</v>
      </c>
      <c r="E173">
        <v>1</v>
      </c>
      <c r="F173">
        <v>1</v>
      </c>
      <c r="G173">
        <v>1</v>
      </c>
      <c r="H173">
        <v>1</v>
      </c>
      <c r="I173" t="s">
        <v>436</v>
      </c>
      <c r="J173" t="s">
        <v>6</v>
      </c>
      <c r="K173" t="s">
        <v>437</v>
      </c>
      <c r="L173">
        <v>1191</v>
      </c>
      <c r="N173">
        <v>1013</v>
      </c>
      <c r="O173" t="s">
        <v>435</v>
      </c>
      <c r="P173" t="s">
        <v>435</v>
      </c>
      <c r="Q173">
        <v>1</v>
      </c>
      <c r="X173">
        <v>0.84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1</v>
      </c>
      <c r="AE173">
        <v>2</v>
      </c>
      <c r="AF173" t="s">
        <v>53</v>
      </c>
      <c r="AG173">
        <v>1.008</v>
      </c>
      <c r="AH173">
        <v>2</v>
      </c>
      <c r="AI173">
        <v>34645507</v>
      </c>
      <c r="AJ173">
        <v>186</v>
      </c>
      <c r="AK173">
        <v>2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</row>
    <row r="174" spans="1:44" x14ac:dyDescent="0.2">
      <c r="A174">
        <f>ROW(Source!A131)</f>
        <v>131</v>
      </c>
      <c r="B174">
        <v>34645520</v>
      </c>
      <c r="C174">
        <v>34645505</v>
      </c>
      <c r="D174">
        <v>31527023</v>
      </c>
      <c r="E174">
        <v>1</v>
      </c>
      <c r="F174">
        <v>1</v>
      </c>
      <c r="G174">
        <v>1</v>
      </c>
      <c r="H174">
        <v>2</v>
      </c>
      <c r="I174" t="s">
        <v>438</v>
      </c>
      <c r="J174" t="s">
        <v>439</v>
      </c>
      <c r="K174" t="s">
        <v>440</v>
      </c>
      <c r="L174">
        <v>1368</v>
      </c>
      <c r="N174">
        <v>1011</v>
      </c>
      <c r="O174" t="s">
        <v>441</v>
      </c>
      <c r="P174" t="s">
        <v>441</v>
      </c>
      <c r="Q174">
        <v>1</v>
      </c>
      <c r="X174">
        <v>0.74</v>
      </c>
      <c r="Y174">
        <v>0</v>
      </c>
      <c r="Z174">
        <v>82.22</v>
      </c>
      <c r="AA174">
        <v>10.06</v>
      </c>
      <c r="AB174">
        <v>0</v>
      </c>
      <c r="AC174">
        <v>0</v>
      </c>
      <c r="AD174">
        <v>1</v>
      </c>
      <c r="AE174">
        <v>0</v>
      </c>
      <c r="AF174" t="s">
        <v>53</v>
      </c>
      <c r="AG174">
        <v>0.88800000000000001</v>
      </c>
      <c r="AH174">
        <v>2</v>
      </c>
      <c r="AI174">
        <v>34645508</v>
      </c>
      <c r="AJ174">
        <v>187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</row>
    <row r="175" spans="1:44" x14ac:dyDescent="0.2">
      <c r="A175">
        <f>ROW(Source!A131)</f>
        <v>131</v>
      </c>
      <c r="B175">
        <v>34645521</v>
      </c>
      <c r="C175">
        <v>34645505</v>
      </c>
      <c r="D175">
        <v>31528142</v>
      </c>
      <c r="E175">
        <v>1</v>
      </c>
      <c r="F175">
        <v>1</v>
      </c>
      <c r="G175">
        <v>1</v>
      </c>
      <c r="H175">
        <v>2</v>
      </c>
      <c r="I175" t="s">
        <v>442</v>
      </c>
      <c r="J175" t="s">
        <v>443</v>
      </c>
      <c r="K175" t="s">
        <v>444</v>
      </c>
      <c r="L175">
        <v>1368</v>
      </c>
      <c r="N175">
        <v>1011</v>
      </c>
      <c r="O175" t="s">
        <v>441</v>
      </c>
      <c r="P175" t="s">
        <v>441</v>
      </c>
      <c r="Q175">
        <v>1</v>
      </c>
      <c r="X175">
        <v>0.1</v>
      </c>
      <c r="Y175">
        <v>0</v>
      </c>
      <c r="Z175">
        <v>65.709999999999994</v>
      </c>
      <c r="AA175">
        <v>11.6</v>
      </c>
      <c r="AB175">
        <v>0</v>
      </c>
      <c r="AC175">
        <v>0</v>
      </c>
      <c r="AD175">
        <v>1</v>
      </c>
      <c r="AE175">
        <v>0</v>
      </c>
      <c r="AF175" t="s">
        <v>53</v>
      </c>
      <c r="AG175">
        <v>0.12</v>
      </c>
      <c r="AH175">
        <v>2</v>
      </c>
      <c r="AI175">
        <v>34645509</v>
      </c>
      <c r="AJ175">
        <v>188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</row>
    <row r="176" spans="1:44" x14ac:dyDescent="0.2">
      <c r="A176">
        <f>ROW(Source!A131)</f>
        <v>131</v>
      </c>
      <c r="B176">
        <v>34645522</v>
      </c>
      <c r="C176">
        <v>34645505</v>
      </c>
      <c r="D176">
        <v>31444692</v>
      </c>
      <c r="E176">
        <v>1</v>
      </c>
      <c r="F176">
        <v>1</v>
      </c>
      <c r="G176">
        <v>1</v>
      </c>
      <c r="H176">
        <v>3</v>
      </c>
      <c r="I176" t="s">
        <v>56</v>
      </c>
      <c r="J176" t="s">
        <v>59</v>
      </c>
      <c r="K176" t="s">
        <v>57</v>
      </c>
      <c r="L176">
        <v>1346</v>
      </c>
      <c r="N176">
        <v>1009</v>
      </c>
      <c r="O176" t="s">
        <v>58</v>
      </c>
      <c r="P176" t="s">
        <v>58</v>
      </c>
      <c r="Q176">
        <v>1</v>
      </c>
      <c r="X176">
        <v>0.1</v>
      </c>
      <c r="Y176">
        <v>14.4</v>
      </c>
      <c r="Z176">
        <v>0</v>
      </c>
      <c r="AA176">
        <v>0</v>
      </c>
      <c r="AB176">
        <v>0</v>
      </c>
      <c r="AC176">
        <v>0</v>
      </c>
      <c r="AD176">
        <v>1</v>
      </c>
      <c r="AE176">
        <v>0</v>
      </c>
      <c r="AF176" t="s">
        <v>6</v>
      </c>
      <c r="AG176">
        <v>0.1</v>
      </c>
      <c r="AH176">
        <v>2</v>
      </c>
      <c r="AI176">
        <v>34645510</v>
      </c>
      <c r="AJ176">
        <v>189</v>
      </c>
      <c r="AK176">
        <v>3</v>
      </c>
      <c r="AL176">
        <v>-1.4400000000000002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1</v>
      </c>
    </row>
    <row r="177" spans="1:44" x14ac:dyDescent="0.2">
      <c r="A177">
        <f>ROW(Source!A131)</f>
        <v>131</v>
      </c>
      <c r="B177">
        <v>34645523</v>
      </c>
      <c r="C177">
        <v>34645505</v>
      </c>
      <c r="D177">
        <v>31449050</v>
      </c>
      <c r="E177">
        <v>1</v>
      </c>
      <c r="F177">
        <v>1</v>
      </c>
      <c r="G177">
        <v>1</v>
      </c>
      <c r="H177">
        <v>3</v>
      </c>
      <c r="I177" t="s">
        <v>69</v>
      </c>
      <c r="J177" t="s">
        <v>71</v>
      </c>
      <c r="K177" t="s">
        <v>70</v>
      </c>
      <c r="L177">
        <v>1348</v>
      </c>
      <c r="N177">
        <v>1009</v>
      </c>
      <c r="O177" t="s">
        <v>66</v>
      </c>
      <c r="P177" t="s">
        <v>66</v>
      </c>
      <c r="Q177">
        <v>1000</v>
      </c>
      <c r="X177">
        <v>0</v>
      </c>
      <c r="Y177">
        <v>9040.01</v>
      </c>
      <c r="Z177">
        <v>0</v>
      </c>
      <c r="AA177">
        <v>0</v>
      </c>
      <c r="AB177">
        <v>0</v>
      </c>
      <c r="AC177">
        <v>1</v>
      </c>
      <c r="AD177">
        <v>0</v>
      </c>
      <c r="AE177">
        <v>0</v>
      </c>
      <c r="AF177" t="s">
        <v>6</v>
      </c>
      <c r="AG177">
        <v>0</v>
      </c>
      <c r="AH177">
        <v>2</v>
      </c>
      <c r="AI177">
        <v>34645511</v>
      </c>
      <c r="AJ177">
        <v>190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</row>
    <row r="178" spans="1:44" x14ac:dyDescent="0.2">
      <c r="A178">
        <f>ROW(Source!A131)</f>
        <v>131</v>
      </c>
      <c r="B178">
        <v>34645524</v>
      </c>
      <c r="C178">
        <v>34645505</v>
      </c>
      <c r="D178">
        <v>31443366</v>
      </c>
      <c r="E178">
        <v>17</v>
      </c>
      <c r="F178">
        <v>1</v>
      </c>
      <c r="G178">
        <v>1</v>
      </c>
      <c r="H178">
        <v>3</v>
      </c>
      <c r="I178" t="s">
        <v>83</v>
      </c>
      <c r="J178" t="s">
        <v>6</v>
      </c>
      <c r="K178" t="s">
        <v>84</v>
      </c>
      <c r="L178">
        <v>1348</v>
      </c>
      <c r="N178">
        <v>1009</v>
      </c>
      <c r="O178" t="s">
        <v>66</v>
      </c>
      <c r="P178" t="s">
        <v>66</v>
      </c>
      <c r="Q178">
        <v>1000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1</v>
      </c>
      <c r="AD178">
        <v>0</v>
      </c>
      <c r="AE178">
        <v>0</v>
      </c>
      <c r="AF178" t="s">
        <v>6</v>
      </c>
      <c r="AG178">
        <v>0</v>
      </c>
      <c r="AH178">
        <v>2</v>
      </c>
      <c r="AI178">
        <v>34645512</v>
      </c>
      <c r="AJ178">
        <v>191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</row>
    <row r="179" spans="1:44" x14ac:dyDescent="0.2">
      <c r="A179">
        <f>ROW(Source!A131)</f>
        <v>131</v>
      </c>
      <c r="B179">
        <v>34645525</v>
      </c>
      <c r="C179">
        <v>34645505</v>
      </c>
      <c r="D179">
        <v>31440934</v>
      </c>
      <c r="E179">
        <v>17</v>
      </c>
      <c r="F179">
        <v>1</v>
      </c>
      <c r="G179">
        <v>1</v>
      </c>
      <c r="H179">
        <v>3</v>
      </c>
      <c r="I179" t="s">
        <v>88</v>
      </c>
      <c r="J179" t="s">
        <v>6</v>
      </c>
      <c r="K179" t="s">
        <v>89</v>
      </c>
      <c r="L179">
        <v>1346</v>
      </c>
      <c r="N179">
        <v>1009</v>
      </c>
      <c r="O179" t="s">
        <v>58</v>
      </c>
      <c r="P179" t="s">
        <v>58</v>
      </c>
      <c r="Q179">
        <v>1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1</v>
      </c>
      <c r="AD179">
        <v>0</v>
      </c>
      <c r="AE179">
        <v>0</v>
      </c>
      <c r="AF179" t="s">
        <v>6</v>
      </c>
      <c r="AG179">
        <v>0</v>
      </c>
      <c r="AH179">
        <v>2</v>
      </c>
      <c r="AI179">
        <v>34645513</v>
      </c>
      <c r="AJ179">
        <v>192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</row>
    <row r="180" spans="1:44" x14ac:dyDescent="0.2">
      <c r="A180">
        <f>ROW(Source!A131)</f>
        <v>131</v>
      </c>
      <c r="B180">
        <v>34645526</v>
      </c>
      <c r="C180">
        <v>34645505</v>
      </c>
      <c r="D180">
        <v>31443123</v>
      </c>
      <c r="E180">
        <v>17</v>
      </c>
      <c r="F180">
        <v>1</v>
      </c>
      <c r="G180">
        <v>1</v>
      </c>
      <c r="H180">
        <v>3</v>
      </c>
      <c r="I180" t="s">
        <v>229</v>
      </c>
      <c r="J180" t="s">
        <v>6</v>
      </c>
      <c r="K180" t="s">
        <v>495</v>
      </c>
      <c r="L180">
        <v>1348</v>
      </c>
      <c r="N180">
        <v>1009</v>
      </c>
      <c r="O180" t="s">
        <v>66</v>
      </c>
      <c r="P180" t="s">
        <v>66</v>
      </c>
      <c r="Q180">
        <v>1000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1</v>
      </c>
      <c r="AD180">
        <v>0</v>
      </c>
      <c r="AE180">
        <v>0</v>
      </c>
      <c r="AF180" t="s">
        <v>6</v>
      </c>
      <c r="AG180">
        <v>0</v>
      </c>
      <c r="AH180">
        <v>2</v>
      </c>
      <c r="AI180">
        <v>34645514</v>
      </c>
      <c r="AJ180">
        <v>193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</row>
    <row r="181" spans="1:44" x14ac:dyDescent="0.2">
      <c r="A181">
        <f>ROW(Source!A131)</f>
        <v>131</v>
      </c>
      <c r="B181">
        <v>34645527</v>
      </c>
      <c r="C181">
        <v>34645505</v>
      </c>
      <c r="D181">
        <v>31443118</v>
      </c>
      <c r="E181">
        <v>17</v>
      </c>
      <c r="F181">
        <v>1</v>
      </c>
      <c r="G181">
        <v>1</v>
      </c>
      <c r="H181">
        <v>3</v>
      </c>
      <c r="I181" t="s">
        <v>110</v>
      </c>
      <c r="J181" t="s">
        <v>6</v>
      </c>
      <c r="K181" t="s">
        <v>111</v>
      </c>
      <c r="L181">
        <v>1354</v>
      </c>
      <c r="N181">
        <v>1010</v>
      </c>
      <c r="O181" t="s">
        <v>79</v>
      </c>
      <c r="P181" t="s">
        <v>79</v>
      </c>
      <c r="Q181">
        <v>1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1</v>
      </c>
      <c r="AD181">
        <v>0</v>
      </c>
      <c r="AE181">
        <v>0</v>
      </c>
      <c r="AF181" t="s">
        <v>6</v>
      </c>
      <c r="AG181">
        <v>0</v>
      </c>
      <c r="AH181">
        <v>2</v>
      </c>
      <c r="AI181">
        <v>34645515</v>
      </c>
      <c r="AJ181">
        <v>194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</row>
    <row r="182" spans="1:44" x14ac:dyDescent="0.2">
      <c r="A182">
        <f>ROW(Source!A131)</f>
        <v>131</v>
      </c>
      <c r="B182">
        <v>34645528</v>
      </c>
      <c r="C182">
        <v>34645505</v>
      </c>
      <c r="D182">
        <v>31443361</v>
      </c>
      <c r="E182">
        <v>17</v>
      </c>
      <c r="F182">
        <v>1</v>
      </c>
      <c r="G182">
        <v>1</v>
      </c>
      <c r="H182">
        <v>3</v>
      </c>
      <c r="I182" t="s">
        <v>235</v>
      </c>
      <c r="J182" t="s">
        <v>6</v>
      </c>
      <c r="K182" t="s">
        <v>287</v>
      </c>
      <c r="L182">
        <v>1346</v>
      </c>
      <c r="N182">
        <v>1009</v>
      </c>
      <c r="O182" t="s">
        <v>58</v>
      </c>
      <c r="P182" t="s">
        <v>58</v>
      </c>
      <c r="Q182">
        <v>1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1</v>
      </c>
      <c r="AD182">
        <v>0</v>
      </c>
      <c r="AE182">
        <v>0</v>
      </c>
      <c r="AF182" t="s">
        <v>6</v>
      </c>
      <c r="AG182">
        <v>0</v>
      </c>
      <c r="AH182">
        <v>2</v>
      </c>
      <c r="AI182">
        <v>34645516</v>
      </c>
      <c r="AJ182">
        <v>195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</row>
    <row r="183" spans="1:44" x14ac:dyDescent="0.2">
      <c r="A183">
        <f>ROW(Source!A148)</f>
        <v>148</v>
      </c>
      <c r="B183">
        <v>34662220</v>
      </c>
      <c r="C183">
        <v>34662219</v>
      </c>
      <c r="D183">
        <v>31709494</v>
      </c>
      <c r="E183">
        <v>1</v>
      </c>
      <c r="F183">
        <v>1</v>
      </c>
      <c r="G183">
        <v>1</v>
      </c>
      <c r="H183">
        <v>1</v>
      </c>
      <c r="I183" t="s">
        <v>473</v>
      </c>
      <c r="J183" t="s">
        <v>6</v>
      </c>
      <c r="K183" t="s">
        <v>474</v>
      </c>
      <c r="L183">
        <v>1191</v>
      </c>
      <c r="N183">
        <v>1013</v>
      </c>
      <c r="O183" t="s">
        <v>435</v>
      </c>
      <c r="P183" t="s">
        <v>435</v>
      </c>
      <c r="Q183">
        <v>1</v>
      </c>
      <c r="X183">
        <v>4.49</v>
      </c>
      <c r="Y183">
        <v>0</v>
      </c>
      <c r="Z183">
        <v>0</v>
      </c>
      <c r="AA183">
        <v>0</v>
      </c>
      <c r="AB183">
        <v>9.4</v>
      </c>
      <c r="AC183">
        <v>0</v>
      </c>
      <c r="AD183">
        <v>1</v>
      </c>
      <c r="AE183">
        <v>1</v>
      </c>
      <c r="AF183" t="s">
        <v>6</v>
      </c>
      <c r="AG183">
        <v>4.49</v>
      </c>
      <c r="AH183">
        <v>2</v>
      </c>
      <c r="AI183">
        <v>34662220</v>
      </c>
      <c r="AJ183">
        <v>197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</row>
    <row r="184" spans="1:44" x14ac:dyDescent="0.2">
      <c r="A184">
        <f>ROW(Source!A148)</f>
        <v>148</v>
      </c>
      <c r="B184">
        <v>34662221</v>
      </c>
      <c r="C184">
        <v>34662219</v>
      </c>
      <c r="D184">
        <v>31709492</v>
      </c>
      <c r="E184">
        <v>1</v>
      </c>
      <c r="F184">
        <v>1</v>
      </c>
      <c r="G184">
        <v>1</v>
      </c>
      <c r="H184">
        <v>1</v>
      </c>
      <c r="I184" t="s">
        <v>436</v>
      </c>
      <c r="J184" t="s">
        <v>6</v>
      </c>
      <c r="K184" t="s">
        <v>437</v>
      </c>
      <c r="L184">
        <v>1191</v>
      </c>
      <c r="N184">
        <v>1013</v>
      </c>
      <c r="O184" t="s">
        <v>435</v>
      </c>
      <c r="P184" t="s">
        <v>435</v>
      </c>
      <c r="Q184">
        <v>1</v>
      </c>
      <c r="X184">
        <v>0.02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1</v>
      </c>
      <c r="AE184">
        <v>2</v>
      </c>
      <c r="AF184" t="s">
        <v>6</v>
      </c>
      <c r="AG184">
        <v>0.02</v>
      </c>
      <c r="AH184">
        <v>2</v>
      </c>
      <c r="AI184">
        <v>34662221</v>
      </c>
      <c r="AJ184">
        <v>198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</row>
    <row r="185" spans="1:44" x14ac:dyDescent="0.2">
      <c r="A185">
        <f>ROW(Source!A148)</f>
        <v>148</v>
      </c>
      <c r="B185">
        <v>34662222</v>
      </c>
      <c r="C185">
        <v>34662219</v>
      </c>
      <c r="D185">
        <v>31526753</v>
      </c>
      <c r="E185">
        <v>1</v>
      </c>
      <c r="F185">
        <v>1</v>
      </c>
      <c r="G185">
        <v>1</v>
      </c>
      <c r="H185">
        <v>2</v>
      </c>
      <c r="I185" t="s">
        <v>454</v>
      </c>
      <c r="J185" t="s">
        <v>455</v>
      </c>
      <c r="K185" t="s">
        <v>456</v>
      </c>
      <c r="L185">
        <v>1368</v>
      </c>
      <c r="N185">
        <v>1011</v>
      </c>
      <c r="O185" t="s">
        <v>441</v>
      </c>
      <c r="P185" t="s">
        <v>441</v>
      </c>
      <c r="Q185">
        <v>1</v>
      </c>
      <c r="X185">
        <v>0.01</v>
      </c>
      <c r="Y185">
        <v>0</v>
      </c>
      <c r="Z185">
        <v>111.99</v>
      </c>
      <c r="AA185">
        <v>13.5</v>
      </c>
      <c r="AB185">
        <v>0</v>
      </c>
      <c r="AC185">
        <v>0</v>
      </c>
      <c r="AD185">
        <v>1</v>
      </c>
      <c r="AE185">
        <v>0</v>
      </c>
      <c r="AF185" t="s">
        <v>6</v>
      </c>
      <c r="AG185">
        <v>0.01</v>
      </c>
      <c r="AH185">
        <v>2</v>
      </c>
      <c r="AI185">
        <v>34662222</v>
      </c>
      <c r="AJ185">
        <v>199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</row>
    <row r="186" spans="1:44" x14ac:dyDescent="0.2">
      <c r="A186">
        <f>ROW(Source!A148)</f>
        <v>148</v>
      </c>
      <c r="B186">
        <v>34662223</v>
      </c>
      <c r="C186">
        <v>34662219</v>
      </c>
      <c r="D186">
        <v>31528142</v>
      </c>
      <c r="E186">
        <v>1</v>
      </c>
      <c r="F186">
        <v>1</v>
      </c>
      <c r="G186">
        <v>1</v>
      </c>
      <c r="H186">
        <v>2</v>
      </c>
      <c r="I186" t="s">
        <v>442</v>
      </c>
      <c r="J186" t="s">
        <v>443</v>
      </c>
      <c r="K186" t="s">
        <v>444</v>
      </c>
      <c r="L186">
        <v>1368</v>
      </c>
      <c r="N186">
        <v>1011</v>
      </c>
      <c r="O186" t="s">
        <v>441</v>
      </c>
      <c r="P186" t="s">
        <v>441</v>
      </c>
      <c r="Q186">
        <v>1</v>
      </c>
      <c r="X186">
        <v>0.01</v>
      </c>
      <c r="Y186">
        <v>0</v>
      </c>
      <c r="Z186">
        <v>65.709999999999994</v>
      </c>
      <c r="AA186">
        <v>11.6</v>
      </c>
      <c r="AB186">
        <v>0</v>
      </c>
      <c r="AC186">
        <v>0</v>
      </c>
      <c r="AD186">
        <v>1</v>
      </c>
      <c r="AE186">
        <v>0</v>
      </c>
      <c r="AF186" t="s">
        <v>6</v>
      </c>
      <c r="AG186">
        <v>0.01</v>
      </c>
      <c r="AH186">
        <v>2</v>
      </c>
      <c r="AI186">
        <v>34662223</v>
      </c>
      <c r="AJ186">
        <v>200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</row>
    <row r="187" spans="1:44" x14ac:dyDescent="0.2">
      <c r="A187">
        <f>ROW(Source!A148)</f>
        <v>148</v>
      </c>
      <c r="B187">
        <v>34662224</v>
      </c>
      <c r="C187">
        <v>34662219</v>
      </c>
      <c r="D187">
        <v>31446697</v>
      </c>
      <c r="E187">
        <v>1</v>
      </c>
      <c r="F187">
        <v>1</v>
      </c>
      <c r="G187">
        <v>1</v>
      </c>
      <c r="H187">
        <v>3</v>
      </c>
      <c r="I187" t="s">
        <v>247</v>
      </c>
      <c r="J187" t="s">
        <v>248</v>
      </c>
      <c r="K187" t="s">
        <v>496</v>
      </c>
      <c r="L187">
        <v>1346</v>
      </c>
      <c r="N187">
        <v>1009</v>
      </c>
      <c r="O187" t="s">
        <v>58</v>
      </c>
      <c r="P187" t="s">
        <v>58</v>
      </c>
      <c r="Q187">
        <v>1</v>
      </c>
      <c r="X187">
        <v>0.16</v>
      </c>
      <c r="Y187">
        <v>30.4</v>
      </c>
      <c r="Z187">
        <v>0</v>
      </c>
      <c r="AA187">
        <v>0</v>
      </c>
      <c r="AB187">
        <v>0</v>
      </c>
      <c r="AC187">
        <v>0</v>
      </c>
      <c r="AD187">
        <v>1</v>
      </c>
      <c r="AE187">
        <v>0</v>
      </c>
      <c r="AF187" t="s">
        <v>6</v>
      </c>
      <c r="AG187">
        <v>0.16</v>
      </c>
      <c r="AH187">
        <v>2</v>
      </c>
      <c r="AI187">
        <v>34662224</v>
      </c>
      <c r="AJ187">
        <v>201</v>
      </c>
      <c r="AK187">
        <v>3</v>
      </c>
      <c r="AL187">
        <v>-4.8639999999999999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1</v>
      </c>
    </row>
    <row r="188" spans="1:44" x14ac:dyDescent="0.2">
      <c r="A188">
        <f>ROW(Source!A148)</f>
        <v>148</v>
      </c>
      <c r="B188">
        <v>34662225</v>
      </c>
      <c r="C188">
        <v>34662219</v>
      </c>
      <c r="D188">
        <v>31446976</v>
      </c>
      <c r="E188">
        <v>1</v>
      </c>
      <c r="F188">
        <v>1</v>
      </c>
      <c r="G188">
        <v>1</v>
      </c>
      <c r="H188">
        <v>3</v>
      </c>
      <c r="I188" t="s">
        <v>250</v>
      </c>
      <c r="J188" t="s">
        <v>252</v>
      </c>
      <c r="K188" t="s">
        <v>251</v>
      </c>
      <c r="L188">
        <v>1348</v>
      </c>
      <c r="N188">
        <v>1009</v>
      </c>
      <c r="O188" t="s">
        <v>66</v>
      </c>
      <c r="P188" t="s">
        <v>66</v>
      </c>
      <c r="Q188">
        <v>1000</v>
      </c>
      <c r="X188">
        <v>4.2999999999999999E-4</v>
      </c>
      <c r="Y188">
        <v>1820</v>
      </c>
      <c r="Z188">
        <v>0</v>
      </c>
      <c r="AA188">
        <v>0</v>
      </c>
      <c r="AB188">
        <v>0</v>
      </c>
      <c r="AC188">
        <v>0</v>
      </c>
      <c r="AD188">
        <v>1</v>
      </c>
      <c r="AE188">
        <v>0</v>
      </c>
      <c r="AF188" t="s">
        <v>6</v>
      </c>
      <c r="AG188">
        <v>4.2999999999999999E-4</v>
      </c>
      <c r="AH188">
        <v>2</v>
      </c>
      <c r="AI188">
        <v>34662225</v>
      </c>
      <c r="AJ188">
        <v>202</v>
      </c>
      <c r="AK188">
        <v>3</v>
      </c>
      <c r="AL188">
        <v>-0.78259999999999996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1</v>
      </c>
    </row>
    <row r="189" spans="1:44" x14ac:dyDescent="0.2">
      <c r="A189">
        <f>ROW(Source!A148)</f>
        <v>148</v>
      </c>
      <c r="B189">
        <v>34662226</v>
      </c>
      <c r="C189">
        <v>34662219</v>
      </c>
      <c r="D189">
        <v>31482923</v>
      </c>
      <c r="E189">
        <v>1</v>
      </c>
      <c r="F189">
        <v>1</v>
      </c>
      <c r="G189">
        <v>1</v>
      </c>
      <c r="H189">
        <v>3</v>
      </c>
      <c r="I189" t="s">
        <v>254</v>
      </c>
      <c r="J189" t="s">
        <v>256</v>
      </c>
      <c r="K189" t="s">
        <v>255</v>
      </c>
      <c r="L189">
        <v>1346</v>
      </c>
      <c r="N189">
        <v>1009</v>
      </c>
      <c r="O189" t="s">
        <v>58</v>
      </c>
      <c r="P189" t="s">
        <v>58</v>
      </c>
      <c r="Q189">
        <v>1</v>
      </c>
      <c r="X189">
        <v>0.02</v>
      </c>
      <c r="Y189">
        <v>28.6</v>
      </c>
      <c r="Z189">
        <v>0</v>
      </c>
      <c r="AA189">
        <v>0</v>
      </c>
      <c r="AB189">
        <v>0</v>
      </c>
      <c r="AC189">
        <v>0</v>
      </c>
      <c r="AD189">
        <v>1</v>
      </c>
      <c r="AE189">
        <v>0</v>
      </c>
      <c r="AF189" t="s">
        <v>6</v>
      </c>
      <c r="AG189">
        <v>0.02</v>
      </c>
      <c r="AH189">
        <v>2</v>
      </c>
      <c r="AI189">
        <v>34662226</v>
      </c>
      <c r="AJ189">
        <v>203</v>
      </c>
      <c r="AK189">
        <v>3</v>
      </c>
      <c r="AL189">
        <v>-0.57200000000000006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1</v>
      </c>
    </row>
    <row r="190" spans="1:44" x14ac:dyDescent="0.2">
      <c r="A190">
        <f>ROW(Source!A148)</f>
        <v>148</v>
      </c>
      <c r="B190">
        <v>34662227</v>
      </c>
      <c r="C190">
        <v>34662219</v>
      </c>
      <c r="D190">
        <v>31496614</v>
      </c>
      <c r="E190">
        <v>1</v>
      </c>
      <c r="F190">
        <v>1</v>
      </c>
      <c r="G190">
        <v>1</v>
      </c>
      <c r="H190">
        <v>3</v>
      </c>
      <c r="I190" t="s">
        <v>258</v>
      </c>
      <c r="J190" t="s">
        <v>260</v>
      </c>
      <c r="K190" t="s">
        <v>259</v>
      </c>
      <c r="L190">
        <v>1355</v>
      </c>
      <c r="N190">
        <v>1010</v>
      </c>
      <c r="O190" t="s">
        <v>104</v>
      </c>
      <c r="P190" t="s">
        <v>104</v>
      </c>
      <c r="Q190">
        <v>100</v>
      </c>
      <c r="X190">
        <v>0.05</v>
      </c>
      <c r="Y190">
        <v>66</v>
      </c>
      <c r="Z190">
        <v>0</v>
      </c>
      <c r="AA190">
        <v>0</v>
      </c>
      <c r="AB190">
        <v>0</v>
      </c>
      <c r="AC190">
        <v>0</v>
      </c>
      <c r="AD190">
        <v>1</v>
      </c>
      <c r="AE190">
        <v>0</v>
      </c>
      <c r="AF190" t="s">
        <v>6</v>
      </c>
      <c r="AG190">
        <v>0.05</v>
      </c>
      <c r="AH190">
        <v>2</v>
      </c>
      <c r="AI190">
        <v>34662227</v>
      </c>
      <c r="AJ190">
        <v>204</v>
      </c>
      <c r="AK190">
        <v>3</v>
      </c>
      <c r="AL190">
        <v>-3.3000000000000003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1</v>
      </c>
    </row>
    <row r="191" spans="1:44" x14ac:dyDescent="0.2">
      <c r="A191">
        <f>ROW(Source!A148)</f>
        <v>148</v>
      </c>
      <c r="B191">
        <v>34662228</v>
      </c>
      <c r="C191">
        <v>34662219</v>
      </c>
      <c r="D191">
        <v>31496666</v>
      </c>
      <c r="E191">
        <v>1</v>
      </c>
      <c r="F191">
        <v>1</v>
      </c>
      <c r="G191">
        <v>1</v>
      </c>
      <c r="H191">
        <v>3</v>
      </c>
      <c r="I191" t="s">
        <v>262</v>
      </c>
      <c r="J191" t="s">
        <v>265</v>
      </c>
      <c r="K191" t="s">
        <v>263</v>
      </c>
      <c r="L191">
        <v>1356</v>
      </c>
      <c r="N191">
        <v>1010</v>
      </c>
      <c r="O191" t="s">
        <v>264</v>
      </c>
      <c r="P191" t="s">
        <v>264</v>
      </c>
      <c r="Q191">
        <v>1000</v>
      </c>
      <c r="X191">
        <v>1.2200000000000001E-2</v>
      </c>
      <c r="Y191">
        <v>75.400000000000006</v>
      </c>
      <c r="Z191">
        <v>0</v>
      </c>
      <c r="AA191">
        <v>0</v>
      </c>
      <c r="AB191">
        <v>0</v>
      </c>
      <c r="AC191">
        <v>0</v>
      </c>
      <c r="AD191">
        <v>1</v>
      </c>
      <c r="AE191">
        <v>0</v>
      </c>
      <c r="AF191" t="s">
        <v>6</v>
      </c>
      <c r="AG191">
        <v>1.2200000000000001E-2</v>
      </c>
      <c r="AH191">
        <v>2</v>
      </c>
      <c r="AI191">
        <v>34662228</v>
      </c>
      <c r="AJ191">
        <v>205</v>
      </c>
      <c r="AK191">
        <v>3</v>
      </c>
      <c r="AL191">
        <v>-0.91988000000000014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1</v>
      </c>
    </row>
    <row r="192" spans="1:44" x14ac:dyDescent="0.2">
      <c r="A192">
        <f>ROW(Source!A148)</f>
        <v>148</v>
      </c>
      <c r="B192">
        <v>34662229</v>
      </c>
      <c r="C192">
        <v>34662219</v>
      </c>
      <c r="D192">
        <v>31443668</v>
      </c>
      <c r="E192">
        <v>17</v>
      </c>
      <c r="F192">
        <v>1</v>
      </c>
      <c r="G192">
        <v>1</v>
      </c>
      <c r="H192">
        <v>3</v>
      </c>
      <c r="I192" t="s">
        <v>267</v>
      </c>
      <c r="J192" t="s">
        <v>6</v>
      </c>
      <c r="K192" t="s">
        <v>268</v>
      </c>
      <c r="L192">
        <v>1374</v>
      </c>
      <c r="N192">
        <v>1013</v>
      </c>
      <c r="O192" t="s">
        <v>269</v>
      </c>
      <c r="P192" t="s">
        <v>269</v>
      </c>
      <c r="Q192">
        <v>1</v>
      </c>
      <c r="X192">
        <v>0.84</v>
      </c>
      <c r="Y192">
        <v>1</v>
      </c>
      <c r="Z192">
        <v>0</v>
      </c>
      <c r="AA192">
        <v>0</v>
      </c>
      <c r="AB192">
        <v>0</v>
      </c>
      <c r="AC192">
        <v>0</v>
      </c>
      <c r="AD192">
        <v>1</v>
      </c>
      <c r="AE192">
        <v>0</v>
      </c>
      <c r="AF192" t="s">
        <v>6</v>
      </c>
      <c r="AG192">
        <v>0.84</v>
      </c>
      <c r="AH192">
        <v>2</v>
      </c>
      <c r="AI192">
        <v>34662229</v>
      </c>
      <c r="AJ192">
        <v>206</v>
      </c>
      <c r="AK192">
        <v>3</v>
      </c>
      <c r="AL192">
        <v>-0.84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1</v>
      </c>
    </row>
    <row r="193" spans="1:44" x14ac:dyDescent="0.2">
      <c r="A193">
        <f>ROW(Source!A149)</f>
        <v>149</v>
      </c>
      <c r="B193">
        <v>34662220</v>
      </c>
      <c r="C193">
        <v>34662219</v>
      </c>
      <c r="D193">
        <v>31709494</v>
      </c>
      <c r="E193">
        <v>1</v>
      </c>
      <c r="F193">
        <v>1</v>
      </c>
      <c r="G193">
        <v>1</v>
      </c>
      <c r="H193">
        <v>1</v>
      </c>
      <c r="I193" t="s">
        <v>473</v>
      </c>
      <c r="J193" t="s">
        <v>6</v>
      </c>
      <c r="K193" t="s">
        <v>474</v>
      </c>
      <c r="L193">
        <v>1191</v>
      </c>
      <c r="N193">
        <v>1013</v>
      </c>
      <c r="O193" t="s">
        <v>435</v>
      </c>
      <c r="P193" t="s">
        <v>435</v>
      </c>
      <c r="Q193">
        <v>1</v>
      </c>
      <c r="X193">
        <v>4.49</v>
      </c>
      <c r="Y193">
        <v>0</v>
      </c>
      <c r="Z193">
        <v>0</v>
      </c>
      <c r="AA193">
        <v>0</v>
      </c>
      <c r="AB193">
        <v>9.4</v>
      </c>
      <c r="AC193">
        <v>0</v>
      </c>
      <c r="AD193">
        <v>1</v>
      </c>
      <c r="AE193">
        <v>1</v>
      </c>
      <c r="AF193" t="s">
        <v>6</v>
      </c>
      <c r="AG193">
        <v>4.49</v>
      </c>
      <c r="AH193">
        <v>2</v>
      </c>
      <c r="AI193">
        <v>34662220</v>
      </c>
      <c r="AJ193">
        <v>207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</row>
    <row r="194" spans="1:44" x14ac:dyDescent="0.2">
      <c r="A194">
        <f>ROW(Source!A149)</f>
        <v>149</v>
      </c>
      <c r="B194">
        <v>34662221</v>
      </c>
      <c r="C194">
        <v>34662219</v>
      </c>
      <c r="D194">
        <v>31709492</v>
      </c>
      <c r="E194">
        <v>1</v>
      </c>
      <c r="F194">
        <v>1</v>
      </c>
      <c r="G194">
        <v>1</v>
      </c>
      <c r="H194">
        <v>1</v>
      </c>
      <c r="I194" t="s">
        <v>436</v>
      </c>
      <c r="J194" t="s">
        <v>6</v>
      </c>
      <c r="K194" t="s">
        <v>437</v>
      </c>
      <c r="L194">
        <v>1191</v>
      </c>
      <c r="N194">
        <v>1013</v>
      </c>
      <c r="O194" t="s">
        <v>435</v>
      </c>
      <c r="P194" t="s">
        <v>435</v>
      </c>
      <c r="Q194">
        <v>1</v>
      </c>
      <c r="X194">
        <v>0.02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1</v>
      </c>
      <c r="AE194">
        <v>2</v>
      </c>
      <c r="AF194" t="s">
        <v>6</v>
      </c>
      <c r="AG194">
        <v>0.02</v>
      </c>
      <c r="AH194">
        <v>2</v>
      </c>
      <c r="AI194">
        <v>34662221</v>
      </c>
      <c r="AJ194">
        <v>208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</row>
    <row r="195" spans="1:44" x14ac:dyDescent="0.2">
      <c r="A195">
        <f>ROW(Source!A149)</f>
        <v>149</v>
      </c>
      <c r="B195">
        <v>34662222</v>
      </c>
      <c r="C195">
        <v>34662219</v>
      </c>
      <c r="D195">
        <v>31526753</v>
      </c>
      <c r="E195">
        <v>1</v>
      </c>
      <c r="F195">
        <v>1</v>
      </c>
      <c r="G195">
        <v>1</v>
      </c>
      <c r="H195">
        <v>2</v>
      </c>
      <c r="I195" t="s">
        <v>454</v>
      </c>
      <c r="J195" t="s">
        <v>455</v>
      </c>
      <c r="K195" t="s">
        <v>456</v>
      </c>
      <c r="L195">
        <v>1368</v>
      </c>
      <c r="N195">
        <v>1011</v>
      </c>
      <c r="O195" t="s">
        <v>441</v>
      </c>
      <c r="P195" t="s">
        <v>441</v>
      </c>
      <c r="Q195">
        <v>1</v>
      </c>
      <c r="X195">
        <v>0.01</v>
      </c>
      <c r="Y195">
        <v>0</v>
      </c>
      <c r="Z195">
        <v>111.99</v>
      </c>
      <c r="AA195">
        <v>13.5</v>
      </c>
      <c r="AB195">
        <v>0</v>
      </c>
      <c r="AC195">
        <v>0</v>
      </c>
      <c r="AD195">
        <v>1</v>
      </c>
      <c r="AE195">
        <v>0</v>
      </c>
      <c r="AF195" t="s">
        <v>6</v>
      </c>
      <c r="AG195">
        <v>0.01</v>
      </c>
      <c r="AH195">
        <v>2</v>
      </c>
      <c r="AI195">
        <v>34662222</v>
      </c>
      <c r="AJ195">
        <v>209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</row>
    <row r="196" spans="1:44" x14ac:dyDescent="0.2">
      <c r="A196">
        <f>ROW(Source!A149)</f>
        <v>149</v>
      </c>
      <c r="B196">
        <v>34662223</v>
      </c>
      <c r="C196">
        <v>34662219</v>
      </c>
      <c r="D196">
        <v>31528142</v>
      </c>
      <c r="E196">
        <v>1</v>
      </c>
      <c r="F196">
        <v>1</v>
      </c>
      <c r="G196">
        <v>1</v>
      </c>
      <c r="H196">
        <v>2</v>
      </c>
      <c r="I196" t="s">
        <v>442</v>
      </c>
      <c r="J196" t="s">
        <v>443</v>
      </c>
      <c r="K196" t="s">
        <v>444</v>
      </c>
      <c r="L196">
        <v>1368</v>
      </c>
      <c r="N196">
        <v>1011</v>
      </c>
      <c r="O196" t="s">
        <v>441</v>
      </c>
      <c r="P196" t="s">
        <v>441</v>
      </c>
      <c r="Q196">
        <v>1</v>
      </c>
      <c r="X196">
        <v>0.01</v>
      </c>
      <c r="Y196">
        <v>0</v>
      </c>
      <c r="Z196">
        <v>65.709999999999994</v>
      </c>
      <c r="AA196">
        <v>11.6</v>
      </c>
      <c r="AB196">
        <v>0</v>
      </c>
      <c r="AC196">
        <v>0</v>
      </c>
      <c r="AD196">
        <v>1</v>
      </c>
      <c r="AE196">
        <v>0</v>
      </c>
      <c r="AF196" t="s">
        <v>6</v>
      </c>
      <c r="AG196">
        <v>0.01</v>
      </c>
      <c r="AH196">
        <v>2</v>
      </c>
      <c r="AI196">
        <v>34662223</v>
      </c>
      <c r="AJ196">
        <v>210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</row>
    <row r="197" spans="1:44" x14ac:dyDescent="0.2">
      <c r="A197">
        <f>ROW(Source!A149)</f>
        <v>149</v>
      </c>
      <c r="B197">
        <v>34662224</v>
      </c>
      <c r="C197">
        <v>34662219</v>
      </c>
      <c r="D197">
        <v>31446697</v>
      </c>
      <c r="E197">
        <v>1</v>
      </c>
      <c r="F197">
        <v>1</v>
      </c>
      <c r="G197">
        <v>1</v>
      </c>
      <c r="H197">
        <v>3</v>
      </c>
      <c r="I197" t="s">
        <v>247</v>
      </c>
      <c r="J197" t="s">
        <v>248</v>
      </c>
      <c r="K197" t="s">
        <v>496</v>
      </c>
      <c r="L197">
        <v>1346</v>
      </c>
      <c r="N197">
        <v>1009</v>
      </c>
      <c r="O197" t="s">
        <v>58</v>
      </c>
      <c r="P197" t="s">
        <v>58</v>
      </c>
      <c r="Q197">
        <v>1</v>
      </c>
      <c r="X197">
        <v>0.16</v>
      </c>
      <c r="Y197">
        <v>30.4</v>
      </c>
      <c r="Z197">
        <v>0</v>
      </c>
      <c r="AA197">
        <v>0</v>
      </c>
      <c r="AB197">
        <v>0</v>
      </c>
      <c r="AC197">
        <v>0</v>
      </c>
      <c r="AD197">
        <v>1</v>
      </c>
      <c r="AE197">
        <v>0</v>
      </c>
      <c r="AF197" t="s">
        <v>6</v>
      </c>
      <c r="AG197">
        <v>0.16</v>
      </c>
      <c r="AH197">
        <v>2</v>
      </c>
      <c r="AI197">
        <v>34662224</v>
      </c>
      <c r="AJ197">
        <v>211</v>
      </c>
      <c r="AK197">
        <v>3</v>
      </c>
      <c r="AL197">
        <v>-4.8639999999999999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1</v>
      </c>
    </row>
    <row r="198" spans="1:44" x14ac:dyDescent="0.2">
      <c r="A198">
        <f>ROW(Source!A149)</f>
        <v>149</v>
      </c>
      <c r="B198">
        <v>34662225</v>
      </c>
      <c r="C198">
        <v>34662219</v>
      </c>
      <c r="D198">
        <v>31446976</v>
      </c>
      <c r="E198">
        <v>1</v>
      </c>
      <c r="F198">
        <v>1</v>
      </c>
      <c r="G198">
        <v>1</v>
      </c>
      <c r="H198">
        <v>3</v>
      </c>
      <c r="I198" t="s">
        <v>250</v>
      </c>
      <c r="J198" t="s">
        <v>252</v>
      </c>
      <c r="K198" t="s">
        <v>251</v>
      </c>
      <c r="L198">
        <v>1348</v>
      </c>
      <c r="N198">
        <v>1009</v>
      </c>
      <c r="O198" t="s">
        <v>66</v>
      </c>
      <c r="P198" t="s">
        <v>66</v>
      </c>
      <c r="Q198">
        <v>1000</v>
      </c>
      <c r="X198">
        <v>4.2999999999999999E-4</v>
      </c>
      <c r="Y198">
        <v>1820</v>
      </c>
      <c r="Z198">
        <v>0</v>
      </c>
      <c r="AA198">
        <v>0</v>
      </c>
      <c r="AB198">
        <v>0</v>
      </c>
      <c r="AC198">
        <v>0</v>
      </c>
      <c r="AD198">
        <v>1</v>
      </c>
      <c r="AE198">
        <v>0</v>
      </c>
      <c r="AF198" t="s">
        <v>6</v>
      </c>
      <c r="AG198">
        <v>4.2999999999999999E-4</v>
      </c>
      <c r="AH198">
        <v>2</v>
      </c>
      <c r="AI198">
        <v>34662225</v>
      </c>
      <c r="AJ198">
        <v>212</v>
      </c>
      <c r="AK198">
        <v>3</v>
      </c>
      <c r="AL198">
        <v>-0.78259999999999996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1</v>
      </c>
    </row>
    <row r="199" spans="1:44" x14ac:dyDescent="0.2">
      <c r="A199">
        <f>ROW(Source!A149)</f>
        <v>149</v>
      </c>
      <c r="B199">
        <v>34662226</v>
      </c>
      <c r="C199">
        <v>34662219</v>
      </c>
      <c r="D199">
        <v>31482923</v>
      </c>
      <c r="E199">
        <v>1</v>
      </c>
      <c r="F199">
        <v>1</v>
      </c>
      <c r="G199">
        <v>1</v>
      </c>
      <c r="H199">
        <v>3</v>
      </c>
      <c r="I199" t="s">
        <v>254</v>
      </c>
      <c r="J199" t="s">
        <v>256</v>
      </c>
      <c r="K199" t="s">
        <v>255</v>
      </c>
      <c r="L199">
        <v>1346</v>
      </c>
      <c r="N199">
        <v>1009</v>
      </c>
      <c r="O199" t="s">
        <v>58</v>
      </c>
      <c r="P199" t="s">
        <v>58</v>
      </c>
      <c r="Q199">
        <v>1</v>
      </c>
      <c r="X199">
        <v>0.02</v>
      </c>
      <c r="Y199">
        <v>28.6</v>
      </c>
      <c r="Z199">
        <v>0</v>
      </c>
      <c r="AA199">
        <v>0</v>
      </c>
      <c r="AB199">
        <v>0</v>
      </c>
      <c r="AC199">
        <v>0</v>
      </c>
      <c r="AD199">
        <v>1</v>
      </c>
      <c r="AE199">
        <v>0</v>
      </c>
      <c r="AF199" t="s">
        <v>6</v>
      </c>
      <c r="AG199">
        <v>0.02</v>
      </c>
      <c r="AH199">
        <v>2</v>
      </c>
      <c r="AI199">
        <v>34662226</v>
      </c>
      <c r="AJ199">
        <v>213</v>
      </c>
      <c r="AK199">
        <v>3</v>
      </c>
      <c r="AL199">
        <v>-0.57200000000000006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1</v>
      </c>
    </row>
    <row r="200" spans="1:44" x14ac:dyDescent="0.2">
      <c r="A200">
        <f>ROW(Source!A149)</f>
        <v>149</v>
      </c>
      <c r="B200">
        <v>34662227</v>
      </c>
      <c r="C200">
        <v>34662219</v>
      </c>
      <c r="D200">
        <v>31496614</v>
      </c>
      <c r="E200">
        <v>1</v>
      </c>
      <c r="F200">
        <v>1</v>
      </c>
      <c r="G200">
        <v>1</v>
      </c>
      <c r="H200">
        <v>3</v>
      </c>
      <c r="I200" t="s">
        <v>258</v>
      </c>
      <c r="J200" t="s">
        <v>260</v>
      </c>
      <c r="K200" t="s">
        <v>259</v>
      </c>
      <c r="L200">
        <v>1355</v>
      </c>
      <c r="N200">
        <v>1010</v>
      </c>
      <c r="O200" t="s">
        <v>104</v>
      </c>
      <c r="P200" t="s">
        <v>104</v>
      </c>
      <c r="Q200">
        <v>100</v>
      </c>
      <c r="X200">
        <v>0.05</v>
      </c>
      <c r="Y200">
        <v>66</v>
      </c>
      <c r="Z200">
        <v>0</v>
      </c>
      <c r="AA200">
        <v>0</v>
      </c>
      <c r="AB200">
        <v>0</v>
      </c>
      <c r="AC200">
        <v>0</v>
      </c>
      <c r="AD200">
        <v>1</v>
      </c>
      <c r="AE200">
        <v>0</v>
      </c>
      <c r="AF200" t="s">
        <v>6</v>
      </c>
      <c r="AG200">
        <v>0.05</v>
      </c>
      <c r="AH200">
        <v>2</v>
      </c>
      <c r="AI200">
        <v>34662227</v>
      </c>
      <c r="AJ200">
        <v>214</v>
      </c>
      <c r="AK200">
        <v>3</v>
      </c>
      <c r="AL200">
        <v>-3.3000000000000003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1</v>
      </c>
    </row>
    <row r="201" spans="1:44" x14ac:dyDescent="0.2">
      <c r="A201">
        <f>ROW(Source!A149)</f>
        <v>149</v>
      </c>
      <c r="B201">
        <v>34662228</v>
      </c>
      <c r="C201">
        <v>34662219</v>
      </c>
      <c r="D201">
        <v>31496666</v>
      </c>
      <c r="E201">
        <v>1</v>
      </c>
      <c r="F201">
        <v>1</v>
      </c>
      <c r="G201">
        <v>1</v>
      </c>
      <c r="H201">
        <v>3</v>
      </c>
      <c r="I201" t="s">
        <v>262</v>
      </c>
      <c r="J201" t="s">
        <v>265</v>
      </c>
      <c r="K201" t="s">
        <v>263</v>
      </c>
      <c r="L201">
        <v>1356</v>
      </c>
      <c r="N201">
        <v>1010</v>
      </c>
      <c r="O201" t="s">
        <v>264</v>
      </c>
      <c r="P201" t="s">
        <v>264</v>
      </c>
      <c r="Q201">
        <v>1000</v>
      </c>
      <c r="X201">
        <v>1.2200000000000001E-2</v>
      </c>
      <c r="Y201">
        <v>75.400000000000006</v>
      </c>
      <c r="Z201">
        <v>0</v>
      </c>
      <c r="AA201">
        <v>0</v>
      </c>
      <c r="AB201">
        <v>0</v>
      </c>
      <c r="AC201">
        <v>0</v>
      </c>
      <c r="AD201">
        <v>1</v>
      </c>
      <c r="AE201">
        <v>0</v>
      </c>
      <c r="AF201" t="s">
        <v>6</v>
      </c>
      <c r="AG201">
        <v>1.2200000000000001E-2</v>
      </c>
      <c r="AH201">
        <v>2</v>
      </c>
      <c r="AI201">
        <v>34662228</v>
      </c>
      <c r="AJ201">
        <v>215</v>
      </c>
      <c r="AK201">
        <v>3</v>
      </c>
      <c r="AL201">
        <v>-0.91988000000000014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1</v>
      </c>
    </row>
    <row r="202" spans="1:44" x14ac:dyDescent="0.2">
      <c r="A202">
        <f>ROW(Source!A149)</f>
        <v>149</v>
      </c>
      <c r="B202">
        <v>34662229</v>
      </c>
      <c r="C202">
        <v>34662219</v>
      </c>
      <c r="D202">
        <v>31443668</v>
      </c>
      <c r="E202">
        <v>17</v>
      </c>
      <c r="F202">
        <v>1</v>
      </c>
      <c r="G202">
        <v>1</v>
      </c>
      <c r="H202">
        <v>3</v>
      </c>
      <c r="I202" t="s">
        <v>267</v>
      </c>
      <c r="J202" t="s">
        <v>6</v>
      </c>
      <c r="K202" t="s">
        <v>268</v>
      </c>
      <c r="L202">
        <v>1374</v>
      </c>
      <c r="N202">
        <v>1013</v>
      </c>
      <c r="O202" t="s">
        <v>269</v>
      </c>
      <c r="P202" t="s">
        <v>269</v>
      </c>
      <c r="Q202">
        <v>1</v>
      </c>
      <c r="X202">
        <v>0.84</v>
      </c>
      <c r="Y202">
        <v>1</v>
      </c>
      <c r="Z202">
        <v>0</v>
      </c>
      <c r="AA202">
        <v>0</v>
      </c>
      <c r="AB202">
        <v>0</v>
      </c>
      <c r="AC202">
        <v>0</v>
      </c>
      <c r="AD202">
        <v>1</v>
      </c>
      <c r="AE202">
        <v>0</v>
      </c>
      <c r="AF202" t="s">
        <v>6</v>
      </c>
      <c r="AG202">
        <v>0.84</v>
      </c>
      <c r="AH202">
        <v>2</v>
      </c>
      <c r="AI202">
        <v>34662229</v>
      </c>
      <c r="AJ202">
        <v>216</v>
      </c>
      <c r="AK202">
        <v>3</v>
      </c>
      <c r="AL202">
        <v>-0.84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1</v>
      </c>
    </row>
    <row r="203" spans="1:44" x14ac:dyDescent="0.2">
      <c r="A203">
        <f>ROW(Source!A162)</f>
        <v>162</v>
      </c>
      <c r="B203">
        <v>34645550</v>
      </c>
      <c r="C203">
        <v>34645537</v>
      </c>
      <c r="D203">
        <v>31709544</v>
      </c>
      <c r="E203">
        <v>1</v>
      </c>
      <c r="F203">
        <v>1</v>
      </c>
      <c r="G203">
        <v>1</v>
      </c>
      <c r="H203">
        <v>1</v>
      </c>
      <c r="I203" t="s">
        <v>449</v>
      </c>
      <c r="J203" t="s">
        <v>6</v>
      </c>
      <c r="K203" t="s">
        <v>450</v>
      </c>
      <c r="L203">
        <v>1191</v>
      </c>
      <c r="N203">
        <v>1013</v>
      </c>
      <c r="O203" t="s">
        <v>435</v>
      </c>
      <c r="P203" t="s">
        <v>435</v>
      </c>
      <c r="Q203">
        <v>1</v>
      </c>
      <c r="X203">
        <v>3.32</v>
      </c>
      <c r="Y203">
        <v>0</v>
      </c>
      <c r="Z203">
        <v>0</v>
      </c>
      <c r="AA203">
        <v>0</v>
      </c>
      <c r="AB203">
        <v>9.07</v>
      </c>
      <c r="AC203">
        <v>0</v>
      </c>
      <c r="AD203">
        <v>1</v>
      </c>
      <c r="AE203">
        <v>1</v>
      </c>
      <c r="AF203" t="s">
        <v>53</v>
      </c>
      <c r="AG203">
        <v>3.9839999999999995</v>
      </c>
      <c r="AH203">
        <v>2</v>
      </c>
      <c r="AI203">
        <v>34645538</v>
      </c>
      <c r="AJ203">
        <v>217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</row>
    <row r="204" spans="1:44" x14ac:dyDescent="0.2">
      <c r="A204">
        <f>ROW(Source!A162)</f>
        <v>162</v>
      </c>
      <c r="B204">
        <v>34645551</v>
      </c>
      <c r="C204">
        <v>34645537</v>
      </c>
      <c r="D204">
        <v>31709492</v>
      </c>
      <c r="E204">
        <v>1</v>
      </c>
      <c r="F204">
        <v>1</v>
      </c>
      <c r="G204">
        <v>1</v>
      </c>
      <c r="H204">
        <v>1</v>
      </c>
      <c r="I204" t="s">
        <v>436</v>
      </c>
      <c r="J204" t="s">
        <v>6</v>
      </c>
      <c r="K204" t="s">
        <v>437</v>
      </c>
      <c r="L204">
        <v>1191</v>
      </c>
      <c r="N204">
        <v>1013</v>
      </c>
      <c r="O204" t="s">
        <v>435</v>
      </c>
      <c r="P204" t="s">
        <v>435</v>
      </c>
      <c r="Q204">
        <v>1</v>
      </c>
      <c r="X204">
        <v>1.54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1</v>
      </c>
      <c r="AE204">
        <v>2</v>
      </c>
      <c r="AF204" t="s">
        <v>53</v>
      </c>
      <c r="AG204">
        <v>1.8479999999999999</v>
      </c>
      <c r="AH204">
        <v>2</v>
      </c>
      <c r="AI204">
        <v>34645539</v>
      </c>
      <c r="AJ204">
        <v>218</v>
      </c>
      <c r="AK204">
        <v>2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</row>
    <row r="205" spans="1:44" x14ac:dyDescent="0.2">
      <c r="A205">
        <f>ROW(Source!A162)</f>
        <v>162</v>
      </c>
      <c r="B205">
        <v>34645552</v>
      </c>
      <c r="C205">
        <v>34645537</v>
      </c>
      <c r="D205">
        <v>31527023</v>
      </c>
      <c r="E205">
        <v>1</v>
      </c>
      <c r="F205">
        <v>1</v>
      </c>
      <c r="G205">
        <v>1</v>
      </c>
      <c r="H205">
        <v>2</v>
      </c>
      <c r="I205" t="s">
        <v>438</v>
      </c>
      <c r="J205" t="s">
        <v>439</v>
      </c>
      <c r="K205" t="s">
        <v>440</v>
      </c>
      <c r="L205">
        <v>1368</v>
      </c>
      <c r="N205">
        <v>1011</v>
      </c>
      <c r="O205" t="s">
        <v>441</v>
      </c>
      <c r="P205" t="s">
        <v>441</v>
      </c>
      <c r="Q205">
        <v>1</v>
      </c>
      <c r="X205">
        <v>1.37</v>
      </c>
      <c r="Y205">
        <v>0</v>
      </c>
      <c r="Z205">
        <v>82.22</v>
      </c>
      <c r="AA205">
        <v>10.06</v>
      </c>
      <c r="AB205">
        <v>0</v>
      </c>
      <c r="AC205">
        <v>0</v>
      </c>
      <c r="AD205">
        <v>1</v>
      </c>
      <c r="AE205">
        <v>0</v>
      </c>
      <c r="AF205" t="s">
        <v>53</v>
      </c>
      <c r="AG205">
        <v>1.6440000000000001</v>
      </c>
      <c r="AH205">
        <v>2</v>
      </c>
      <c r="AI205">
        <v>34645540</v>
      </c>
      <c r="AJ205">
        <v>219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</row>
    <row r="206" spans="1:44" x14ac:dyDescent="0.2">
      <c r="A206">
        <f>ROW(Source!A162)</f>
        <v>162</v>
      </c>
      <c r="B206">
        <v>34645553</v>
      </c>
      <c r="C206">
        <v>34645537</v>
      </c>
      <c r="D206">
        <v>31528142</v>
      </c>
      <c r="E206">
        <v>1</v>
      </c>
      <c r="F206">
        <v>1</v>
      </c>
      <c r="G206">
        <v>1</v>
      </c>
      <c r="H206">
        <v>2</v>
      </c>
      <c r="I206" t="s">
        <v>442</v>
      </c>
      <c r="J206" t="s">
        <v>443</v>
      </c>
      <c r="K206" t="s">
        <v>444</v>
      </c>
      <c r="L206">
        <v>1368</v>
      </c>
      <c r="N206">
        <v>1011</v>
      </c>
      <c r="O206" t="s">
        <v>441</v>
      </c>
      <c r="P206" t="s">
        <v>441</v>
      </c>
      <c r="Q206">
        <v>1</v>
      </c>
      <c r="X206">
        <v>0.17</v>
      </c>
      <c r="Y206">
        <v>0</v>
      </c>
      <c r="Z206">
        <v>65.709999999999994</v>
      </c>
      <c r="AA206">
        <v>11.6</v>
      </c>
      <c r="AB206">
        <v>0</v>
      </c>
      <c r="AC206">
        <v>0</v>
      </c>
      <c r="AD206">
        <v>1</v>
      </c>
      <c r="AE206">
        <v>0</v>
      </c>
      <c r="AF206" t="s">
        <v>53</v>
      </c>
      <c r="AG206">
        <v>0.20400000000000001</v>
      </c>
      <c r="AH206">
        <v>2</v>
      </c>
      <c r="AI206">
        <v>34645541</v>
      </c>
      <c r="AJ206">
        <v>220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</row>
    <row r="207" spans="1:44" x14ac:dyDescent="0.2">
      <c r="A207">
        <f>ROW(Source!A162)</f>
        <v>162</v>
      </c>
      <c r="B207">
        <v>34645554</v>
      </c>
      <c r="C207">
        <v>34645537</v>
      </c>
      <c r="D207">
        <v>31444692</v>
      </c>
      <c r="E207">
        <v>1</v>
      </c>
      <c r="F207">
        <v>1</v>
      </c>
      <c r="G207">
        <v>1</v>
      </c>
      <c r="H207">
        <v>3</v>
      </c>
      <c r="I207" t="s">
        <v>56</v>
      </c>
      <c r="J207" t="s">
        <v>59</v>
      </c>
      <c r="K207" t="s">
        <v>57</v>
      </c>
      <c r="L207">
        <v>1346</v>
      </c>
      <c r="N207">
        <v>1009</v>
      </c>
      <c r="O207" t="s">
        <v>58</v>
      </c>
      <c r="P207" t="s">
        <v>58</v>
      </c>
      <c r="Q207">
        <v>1</v>
      </c>
      <c r="X207">
        <v>0.5</v>
      </c>
      <c r="Y207">
        <v>14.4</v>
      </c>
      <c r="Z207">
        <v>0</v>
      </c>
      <c r="AA207">
        <v>0</v>
      </c>
      <c r="AB207">
        <v>0</v>
      </c>
      <c r="AC207">
        <v>0</v>
      </c>
      <c r="AD207">
        <v>1</v>
      </c>
      <c r="AE207">
        <v>0</v>
      </c>
      <c r="AF207" t="s">
        <v>6</v>
      </c>
      <c r="AG207">
        <v>0.5</v>
      </c>
      <c r="AH207">
        <v>2</v>
      </c>
      <c r="AI207">
        <v>34645542</v>
      </c>
      <c r="AJ207">
        <v>221</v>
      </c>
      <c r="AK207">
        <v>3</v>
      </c>
      <c r="AL207">
        <v>-7.2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1</v>
      </c>
    </row>
    <row r="208" spans="1:44" x14ac:dyDescent="0.2">
      <c r="A208">
        <f>ROW(Source!A162)</f>
        <v>162</v>
      </c>
      <c r="B208">
        <v>34645555</v>
      </c>
      <c r="C208">
        <v>34645537</v>
      </c>
      <c r="D208">
        <v>31449050</v>
      </c>
      <c r="E208">
        <v>1</v>
      </c>
      <c r="F208">
        <v>1</v>
      </c>
      <c r="G208">
        <v>1</v>
      </c>
      <c r="H208">
        <v>3</v>
      </c>
      <c r="I208" t="s">
        <v>69</v>
      </c>
      <c r="J208" t="s">
        <v>71</v>
      </c>
      <c r="K208" t="s">
        <v>70</v>
      </c>
      <c r="L208">
        <v>1348</v>
      </c>
      <c r="N208">
        <v>1009</v>
      </c>
      <c r="O208" t="s">
        <v>66</v>
      </c>
      <c r="P208" t="s">
        <v>66</v>
      </c>
      <c r="Q208">
        <v>1000</v>
      </c>
      <c r="X208">
        <v>0</v>
      </c>
      <c r="Y208">
        <v>9040.01</v>
      </c>
      <c r="Z208">
        <v>0</v>
      </c>
      <c r="AA208">
        <v>0</v>
      </c>
      <c r="AB208">
        <v>0</v>
      </c>
      <c r="AC208">
        <v>1</v>
      </c>
      <c r="AD208">
        <v>0</v>
      </c>
      <c r="AE208">
        <v>0</v>
      </c>
      <c r="AF208" t="s">
        <v>6</v>
      </c>
      <c r="AG208">
        <v>0</v>
      </c>
      <c r="AH208">
        <v>2</v>
      </c>
      <c r="AI208">
        <v>34645543</v>
      </c>
      <c r="AJ208">
        <v>222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</row>
    <row r="209" spans="1:44" x14ac:dyDescent="0.2">
      <c r="A209">
        <f>ROW(Source!A162)</f>
        <v>162</v>
      </c>
      <c r="B209">
        <v>34645556</v>
      </c>
      <c r="C209">
        <v>34645537</v>
      </c>
      <c r="D209">
        <v>31443366</v>
      </c>
      <c r="E209">
        <v>17</v>
      </c>
      <c r="F209">
        <v>1</v>
      </c>
      <c r="G209">
        <v>1</v>
      </c>
      <c r="H209">
        <v>3</v>
      </c>
      <c r="I209" t="s">
        <v>83</v>
      </c>
      <c r="J209" t="s">
        <v>6</v>
      </c>
      <c r="K209" t="s">
        <v>84</v>
      </c>
      <c r="L209">
        <v>1348</v>
      </c>
      <c r="N209">
        <v>1009</v>
      </c>
      <c r="O209" t="s">
        <v>66</v>
      </c>
      <c r="P209" t="s">
        <v>66</v>
      </c>
      <c r="Q209">
        <v>1000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1</v>
      </c>
      <c r="AD209">
        <v>0</v>
      </c>
      <c r="AE209">
        <v>0</v>
      </c>
      <c r="AF209" t="s">
        <v>6</v>
      </c>
      <c r="AG209">
        <v>0</v>
      </c>
      <c r="AH209">
        <v>2</v>
      </c>
      <c r="AI209">
        <v>34645544</v>
      </c>
      <c r="AJ209">
        <v>223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</row>
    <row r="210" spans="1:44" x14ac:dyDescent="0.2">
      <c r="A210">
        <f>ROW(Source!A162)</f>
        <v>162</v>
      </c>
      <c r="B210">
        <v>34645557</v>
      </c>
      <c r="C210">
        <v>34645537</v>
      </c>
      <c r="D210">
        <v>31440934</v>
      </c>
      <c r="E210">
        <v>17</v>
      </c>
      <c r="F210">
        <v>1</v>
      </c>
      <c r="G210">
        <v>1</v>
      </c>
      <c r="H210">
        <v>3</v>
      </c>
      <c r="I210" t="s">
        <v>88</v>
      </c>
      <c r="J210" t="s">
        <v>6</v>
      </c>
      <c r="K210" t="s">
        <v>89</v>
      </c>
      <c r="L210">
        <v>1346</v>
      </c>
      <c r="N210">
        <v>1009</v>
      </c>
      <c r="O210" t="s">
        <v>58</v>
      </c>
      <c r="P210" t="s">
        <v>58</v>
      </c>
      <c r="Q210">
        <v>1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1</v>
      </c>
      <c r="AD210">
        <v>0</v>
      </c>
      <c r="AE210">
        <v>0</v>
      </c>
      <c r="AF210" t="s">
        <v>6</v>
      </c>
      <c r="AG210">
        <v>0</v>
      </c>
      <c r="AH210">
        <v>2</v>
      </c>
      <c r="AI210">
        <v>34645545</v>
      </c>
      <c r="AJ210">
        <v>224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</row>
    <row r="211" spans="1:44" x14ac:dyDescent="0.2">
      <c r="A211">
        <f>ROW(Source!A162)</f>
        <v>162</v>
      </c>
      <c r="B211">
        <v>34645558</v>
      </c>
      <c r="C211">
        <v>34645537</v>
      </c>
      <c r="D211">
        <v>31443123</v>
      </c>
      <c r="E211">
        <v>17</v>
      </c>
      <c r="F211">
        <v>1</v>
      </c>
      <c r="G211">
        <v>1</v>
      </c>
      <c r="H211">
        <v>3</v>
      </c>
      <c r="I211" t="s">
        <v>229</v>
      </c>
      <c r="J211" t="s">
        <v>6</v>
      </c>
      <c r="K211" t="s">
        <v>495</v>
      </c>
      <c r="L211">
        <v>1348</v>
      </c>
      <c r="N211">
        <v>1009</v>
      </c>
      <c r="O211" t="s">
        <v>66</v>
      </c>
      <c r="P211" t="s">
        <v>66</v>
      </c>
      <c r="Q211">
        <v>1000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1</v>
      </c>
      <c r="AD211">
        <v>0</v>
      </c>
      <c r="AE211">
        <v>0</v>
      </c>
      <c r="AF211" t="s">
        <v>6</v>
      </c>
      <c r="AG211">
        <v>0</v>
      </c>
      <c r="AH211">
        <v>2</v>
      </c>
      <c r="AI211">
        <v>34645546</v>
      </c>
      <c r="AJ211">
        <v>225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</row>
    <row r="212" spans="1:44" x14ac:dyDescent="0.2">
      <c r="A212">
        <f>ROW(Source!A162)</f>
        <v>162</v>
      </c>
      <c r="B212">
        <v>34645559</v>
      </c>
      <c r="C212">
        <v>34645537</v>
      </c>
      <c r="D212">
        <v>31443118</v>
      </c>
      <c r="E212">
        <v>17</v>
      </c>
      <c r="F212">
        <v>1</v>
      </c>
      <c r="G212">
        <v>1</v>
      </c>
      <c r="H212">
        <v>3</v>
      </c>
      <c r="I212" t="s">
        <v>110</v>
      </c>
      <c r="J212" t="s">
        <v>6</v>
      </c>
      <c r="K212" t="s">
        <v>111</v>
      </c>
      <c r="L212">
        <v>1354</v>
      </c>
      <c r="N212">
        <v>1010</v>
      </c>
      <c r="O212" t="s">
        <v>79</v>
      </c>
      <c r="P212" t="s">
        <v>79</v>
      </c>
      <c r="Q212">
        <v>1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1</v>
      </c>
      <c r="AD212">
        <v>0</v>
      </c>
      <c r="AE212">
        <v>0</v>
      </c>
      <c r="AF212" t="s">
        <v>6</v>
      </c>
      <c r="AG212">
        <v>0</v>
      </c>
      <c r="AH212">
        <v>2</v>
      </c>
      <c r="AI212">
        <v>34645547</v>
      </c>
      <c r="AJ212">
        <v>226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</row>
    <row r="213" spans="1:44" x14ac:dyDescent="0.2">
      <c r="A213">
        <f>ROW(Source!A162)</f>
        <v>162</v>
      </c>
      <c r="B213">
        <v>34645560</v>
      </c>
      <c r="C213">
        <v>34645537</v>
      </c>
      <c r="D213">
        <v>31443361</v>
      </c>
      <c r="E213">
        <v>17</v>
      </c>
      <c r="F213">
        <v>1</v>
      </c>
      <c r="G213">
        <v>1</v>
      </c>
      <c r="H213">
        <v>3</v>
      </c>
      <c r="I213" t="s">
        <v>235</v>
      </c>
      <c r="J213" t="s">
        <v>6</v>
      </c>
      <c r="K213" t="s">
        <v>287</v>
      </c>
      <c r="L213">
        <v>1346</v>
      </c>
      <c r="N213">
        <v>1009</v>
      </c>
      <c r="O213" t="s">
        <v>58</v>
      </c>
      <c r="P213" t="s">
        <v>58</v>
      </c>
      <c r="Q213">
        <v>1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1</v>
      </c>
      <c r="AD213">
        <v>0</v>
      </c>
      <c r="AE213">
        <v>0</v>
      </c>
      <c r="AF213" t="s">
        <v>6</v>
      </c>
      <c r="AG213">
        <v>0</v>
      </c>
      <c r="AH213">
        <v>2</v>
      </c>
      <c r="AI213">
        <v>34645548</v>
      </c>
      <c r="AJ213">
        <v>227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</row>
    <row r="214" spans="1:44" x14ac:dyDescent="0.2">
      <c r="A214">
        <f>ROW(Source!A163)</f>
        <v>163</v>
      </c>
      <c r="B214">
        <v>34645550</v>
      </c>
      <c r="C214">
        <v>34645537</v>
      </c>
      <c r="D214">
        <v>31709544</v>
      </c>
      <c r="E214">
        <v>1</v>
      </c>
      <c r="F214">
        <v>1</v>
      </c>
      <c r="G214">
        <v>1</v>
      </c>
      <c r="H214">
        <v>1</v>
      </c>
      <c r="I214" t="s">
        <v>449</v>
      </c>
      <c r="J214" t="s">
        <v>6</v>
      </c>
      <c r="K214" t="s">
        <v>450</v>
      </c>
      <c r="L214">
        <v>1191</v>
      </c>
      <c r="N214">
        <v>1013</v>
      </c>
      <c r="O214" t="s">
        <v>435</v>
      </c>
      <c r="P214" t="s">
        <v>435</v>
      </c>
      <c r="Q214">
        <v>1</v>
      </c>
      <c r="X214">
        <v>3.32</v>
      </c>
      <c r="Y214">
        <v>0</v>
      </c>
      <c r="Z214">
        <v>0</v>
      </c>
      <c r="AA214">
        <v>0</v>
      </c>
      <c r="AB214">
        <v>9.07</v>
      </c>
      <c r="AC214">
        <v>0</v>
      </c>
      <c r="AD214">
        <v>1</v>
      </c>
      <c r="AE214">
        <v>1</v>
      </c>
      <c r="AF214" t="s">
        <v>53</v>
      </c>
      <c r="AG214">
        <v>3.9839999999999995</v>
      </c>
      <c r="AH214">
        <v>2</v>
      </c>
      <c r="AI214">
        <v>34645538</v>
      </c>
      <c r="AJ214">
        <v>229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</row>
    <row r="215" spans="1:44" x14ac:dyDescent="0.2">
      <c r="A215">
        <f>ROW(Source!A163)</f>
        <v>163</v>
      </c>
      <c r="B215">
        <v>34645551</v>
      </c>
      <c r="C215">
        <v>34645537</v>
      </c>
      <c r="D215">
        <v>31709492</v>
      </c>
      <c r="E215">
        <v>1</v>
      </c>
      <c r="F215">
        <v>1</v>
      </c>
      <c r="G215">
        <v>1</v>
      </c>
      <c r="H215">
        <v>1</v>
      </c>
      <c r="I215" t="s">
        <v>436</v>
      </c>
      <c r="J215" t="s">
        <v>6</v>
      </c>
      <c r="K215" t="s">
        <v>437</v>
      </c>
      <c r="L215">
        <v>1191</v>
      </c>
      <c r="N215">
        <v>1013</v>
      </c>
      <c r="O215" t="s">
        <v>435</v>
      </c>
      <c r="P215" t="s">
        <v>435</v>
      </c>
      <c r="Q215">
        <v>1</v>
      </c>
      <c r="X215">
        <v>1.54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1</v>
      </c>
      <c r="AE215">
        <v>2</v>
      </c>
      <c r="AF215" t="s">
        <v>53</v>
      </c>
      <c r="AG215">
        <v>1.8479999999999999</v>
      </c>
      <c r="AH215">
        <v>2</v>
      </c>
      <c r="AI215">
        <v>34645539</v>
      </c>
      <c r="AJ215">
        <v>230</v>
      </c>
      <c r="AK215">
        <v>2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</row>
    <row r="216" spans="1:44" x14ac:dyDescent="0.2">
      <c r="A216">
        <f>ROW(Source!A163)</f>
        <v>163</v>
      </c>
      <c r="B216">
        <v>34645552</v>
      </c>
      <c r="C216">
        <v>34645537</v>
      </c>
      <c r="D216">
        <v>31527023</v>
      </c>
      <c r="E216">
        <v>1</v>
      </c>
      <c r="F216">
        <v>1</v>
      </c>
      <c r="G216">
        <v>1</v>
      </c>
      <c r="H216">
        <v>2</v>
      </c>
      <c r="I216" t="s">
        <v>438</v>
      </c>
      <c r="J216" t="s">
        <v>439</v>
      </c>
      <c r="K216" t="s">
        <v>440</v>
      </c>
      <c r="L216">
        <v>1368</v>
      </c>
      <c r="N216">
        <v>1011</v>
      </c>
      <c r="O216" t="s">
        <v>441</v>
      </c>
      <c r="P216" t="s">
        <v>441</v>
      </c>
      <c r="Q216">
        <v>1</v>
      </c>
      <c r="X216">
        <v>1.37</v>
      </c>
      <c r="Y216">
        <v>0</v>
      </c>
      <c r="Z216">
        <v>82.22</v>
      </c>
      <c r="AA216">
        <v>10.06</v>
      </c>
      <c r="AB216">
        <v>0</v>
      </c>
      <c r="AC216">
        <v>0</v>
      </c>
      <c r="AD216">
        <v>1</v>
      </c>
      <c r="AE216">
        <v>0</v>
      </c>
      <c r="AF216" t="s">
        <v>53</v>
      </c>
      <c r="AG216">
        <v>1.6440000000000001</v>
      </c>
      <c r="AH216">
        <v>2</v>
      </c>
      <c r="AI216">
        <v>34645540</v>
      </c>
      <c r="AJ216">
        <v>231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</row>
    <row r="217" spans="1:44" x14ac:dyDescent="0.2">
      <c r="A217">
        <f>ROW(Source!A163)</f>
        <v>163</v>
      </c>
      <c r="B217">
        <v>34645553</v>
      </c>
      <c r="C217">
        <v>34645537</v>
      </c>
      <c r="D217">
        <v>31528142</v>
      </c>
      <c r="E217">
        <v>1</v>
      </c>
      <c r="F217">
        <v>1</v>
      </c>
      <c r="G217">
        <v>1</v>
      </c>
      <c r="H217">
        <v>2</v>
      </c>
      <c r="I217" t="s">
        <v>442</v>
      </c>
      <c r="J217" t="s">
        <v>443</v>
      </c>
      <c r="K217" t="s">
        <v>444</v>
      </c>
      <c r="L217">
        <v>1368</v>
      </c>
      <c r="N217">
        <v>1011</v>
      </c>
      <c r="O217" t="s">
        <v>441</v>
      </c>
      <c r="P217" t="s">
        <v>441</v>
      </c>
      <c r="Q217">
        <v>1</v>
      </c>
      <c r="X217">
        <v>0.17</v>
      </c>
      <c r="Y217">
        <v>0</v>
      </c>
      <c r="Z217">
        <v>65.709999999999994</v>
      </c>
      <c r="AA217">
        <v>11.6</v>
      </c>
      <c r="AB217">
        <v>0</v>
      </c>
      <c r="AC217">
        <v>0</v>
      </c>
      <c r="AD217">
        <v>1</v>
      </c>
      <c r="AE217">
        <v>0</v>
      </c>
      <c r="AF217" t="s">
        <v>53</v>
      </c>
      <c r="AG217">
        <v>0.20400000000000001</v>
      </c>
      <c r="AH217">
        <v>2</v>
      </c>
      <c r="AI217">
        <v>34645541</v>
      </c>
      <c r="AJ217">
        <v>232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</row>
    <row r="218" spans="1:44" x14ac:dyDescent="0.2">
      <c r="A218">
        <f>ROW(Source!A163)</f>
        <v>163</v>
      </c>
      <c r="B218">
        <v>34645554</v>
      </c>
      <c r="C218">
        <v>34645537</v>
      </c>
      <c r="D218">
        <v>31444692</v>
      </c>
      <c r="E218">
        <v>1</v>
      </c>
      <c r="F218">
        <v>1</v>
      </c>
      <c r="G218">
        <v>1</v>
      </c>
      <c r="H218">
        <v>3</v>
      </c>
      <c r="I218" t="s">
        <v>56</v>
      </c>
      <c r="J218" t="s">
        <v>59</v>
      </c>
      <c r="K218" t="s">
        <v>57</v>
      </c>
      <c r="L218">
        <v>1346</v>
      </c>
      <c r="N218">
        <v>1009</v>
      </c>
      <c r="O218" t="s">
        <v>58</v>
      </c>
      <c r="P218" t="s">
        <v>58</v>
      </c>
      <c r="Q218">
        <v>1</v>
      </c>
      <c r="X218">
        <v>0.5</v>
      </c>
      <c r="Y218">
        <v>14.4</v>
      </c>
      <c r="Z218">
        <v>0</v>
      </c>
      <c r="AA218">
        <v>0</v>
      </c>
      <c r="AB218">
        <v>0</v>
      </c>
      <c r="AC218">
        <v>0</v>
      </c>
      <c r="AD218">
        <v>1</v>
      </c>
      <c r="AE218">
        <v>0</v>
      </c>
      <c r="AF218" t="s">
        <v>6</v>
      </c>
      <c r="AG218">
        <v>0.5</v>
      </c>
      <c r="AH218">
        <v>2</v>
      </c>
      <c r="AI218">
        <v>34645542</v>
      </c>
      <c r="AJ218">
        <v>233</v>
      </c>
      <c r="AK218">
        <v>3</v>
      </c>
      <c r="AL218">
        <v>-7.2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1</v>
      </c>
    </row>
    <row r="219" spans="1:44" x14ac:dyDescent="0.2">
      <c r="A219">
        <f>ROW(Source!A163)</f>
        <v>163</v>
      </c>
      <c r="B219">
        <v>34645555</v>
      </c>
      <c r="C219">
        <v>34645537</v>
      </c>
      <c r="D219">
        <v>31449050</v>
      </c>
      <c r="E219">
        <v>1</v>
      </c>
      <c r="F219">
        <v>1</v>
      </c>
      <c r="G219">
        <v>1</v>
      </c>
      <c r="H219">
        <v>3</v>
      </c>
      <c r="I219" t="s">
        <v>69</v>
      </c>
      <c r="J219" t="s">
        <v>71</v>
      </c>
      <c r="K219" t="s">
        <v>70</v>
      </c>
      <c r="L219">
        <v>1348</v>
      </c>
      <c r="N219">
        <v>1009</v>
      </c>
      <c r="O219" t="s">
        <v>66</v>
      </c>
      <c r="P219" t="s">
        <v>66</v>
      </c>
      <c r="Q219">
        <v>1000</v>
      </c>
      <c r="X219">
        <v>0</v>
      </c>
      <c r="Y219">
        <v>9040.01</v>
      </c>
      <c r="Z219">
        <v>0</v>
      </c>
      <c r="AA219">
        <v>0</v>
      </c>
      <c r="AB219">
        <v>0</v>
      </c>
      <c r="AC219">
        <v>1</v>
      </c>
      <c r="AD219">
        <v>0</v>
      </c>
      <c r="AE219">
        <v>0</v>
      </c>
      <c r="AF219" t="s">
        <v>6</v>
      </c>
      <c r="AG219">
        <v>0</v>
      </c>
      <c r="AH219">
        <v>2</v>
      </c>
      <c r="AI219">
        <v>34645543</v>
      </c>
      <c r="AJ219">
        <v>234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</row>
    <row r="220" spans="1:44" x14ac:dyDescent="0.2">
      <c r="A220">
        <f>ROW(Source!A163)</f>
        <v>163</v>
      </c>
      <c r="B220">
        <v>34645556</v>
      </c>
      <c r="C220">
        <v>34645537</v>
      </c>
      <c r="D220">
        <v>31443366</v>
      </c>
      <c r="E220">
        <v>17</v>
      </c>
      <c r="F220">
        <v>1</v>
      </c>
      <c r="G220">
        <v>1</v>
      </c>
      <c r="H220">
        <v>3</v>
      </c>
      <c r="I220" t="s">
        <v>83</v>
      </c>
      <c r="J220" t="s">
        <v>6</v>
      </c>
      <c r="K220" t="s">
        <v>84</v>
      </c>
      <c r="L220">
        <v>1348</v>
      </c>
      <c r="N220">
        <v>1009</v>
      </c>
      <c r="O220" t="s">
        <v>66</v>
      </c>
      <c r="P220" t="s">
        <v>66</v>
      </c>
      <c r="Q220">
        <v>1000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1</v>
      </c>
      <c r="AD220">
        <v>0</v>
      </c>
      <c r="AE220">
        <v>0</v>
      </c>
      <c r="AF220" t="s">
        <v>6</v>
      </c>
      <c r="AG220">
        <v>0</v>
      </c>
      <c r="AH220">
        <v>2</v>
      </c>
      <c r="AI220">
        <v>34645544</v>
      </c>
      <c r="AJ220">
        <v>235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</row>
    <row r="221" spans="1:44" x14ac:dyDescent="0.2">
      <c r="A221">
        <f>ROW(Source!A163)</f>
        <v>163</v>
      </c>
      <c r="B221">
        <v>34645557</v>
      </c>
      <c r="C221">
        <v>34645537</v>
      </c>
      <c r="D221">
        <v>31440934</v>
      </c>
      <c r="E221">
        <v>17</v>
      </c>
      <c r="F221">
        <v>1</v>
      </c>
      <c r="G221">
        <v>1</v>
      </c>
      <c r="H221">
        <v>3</v>
      </c>
      <c r="I221" t="s">
        <v>88</v>
      </c>
      <c r="J221" t="s">
        <v>6</v>
      </c>
      <c r="K221" t="s">
        <v>89</v>
      </c>
      <c r="L221">
        <v>1346</v>
      </c>
      <c r="N221">
        <v>1009</v>
      </c>
      <c r="O221" t="s">
        <v>58</v>
      </c>
      <c r="P221" t="s">
        <v>58</v>
      </c>
      <c r="Q221">
        <v>1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1</v>
      </c>
      <c r="AD221">
        <v>0</v>
      </c>
      <c r="AE221">
        <v>0</v>
      </c>
      <c r="AF221" t="s">
        <v>6</v>
      </c>
      <c r="AG221">
        <v>0</v>
      </c>
      <c r="AH221">
        <v>2</v>
      </c>
      <c r="AI221">
        <v>34645545</v>
      </c>
      <c r="AJ221">
        <v>236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</row>
    <row r="222" spans="1:44" x14ac:dyDescent="0.2">
      <c r="A222">
        <f>ROW(Source!A163)</f>
        <v>163</v>
      </c>
      <c r="B222">
        <v>34645558</v>
      </c>
      <c r="C222">
        <v>34645537</v>
      </c>
      <c r="D222">
        <v>31443123</v>
      </c>
      <c r="E222">
        <v>17</v>
      </c>
      <c r="F222">
        <v>1</v>
      </c>
      <c r="G222">
        <v>1</v>
      </c>
      <c r="H222">
        <v>3</v>
      </c>
      <c r="I222" t="s">
        <v>229</v>
      </c>
      <c r="J222" t="s">
        <v>6</v>
      </c>
      <c r="K222" t="s">
        <v>495</v>
      </c>
      <c r="L222">
        <v>1348</v>
      </c>
      <c r="N222">
        <v>1009</v>
      </c>
      <c r="O222" t="s">
        <v>66</v>
      </c>
      <c r="P222" t="s">
        <v>66</v>
      </c>
      <c r="Q222">
        <v>1000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1</v>
      </c>
      <c r="AD222">
        <v>0</v>
      </c>
      <c r="AE222">
        <v>0</v>
      </c>
      <c r="AF222" t="s">
        <v>6</v>
      </c>
      <c r="AG222">
        <v>0</v>
      </c>
      <c r="AH222">
        <v>2</v>
      </c>
      <c r="AI222">
        <v>34645546</v>
      </c>
      <c r="AJ222">
        <v>237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</row>
    <row r="223" spans="1:44" x14ac:dyDescent="0.2">
      <c r="A223">
        <f>ROW(Source!A163)</f>
        <v>163</v>
      </c>
      <c r="B223">
        <v>34645559</v>
      </c>
      <c r="C223">
        <v>34645537</v>
      </c>
      <c r="D223">
        <v>31443118</v>
      </c>
      <c r="E223">
        <v>17</v>
      </c>
      <c r="F223">
        <v>1</v>
      </c>
      <c r="G223">
        <v>1</v>
      </c>
      <c r="H223">
        <v>3</v>
      </c>
      <c r="I223" t="s">
        <v>110</v>
      </c>
      <c r="J223" t="s">
        <v>6</v>
      </c>
      <c r="K223" t="s">
        <v>111</v>
      </c>
      <c r="L223">
        <v>1354</v>
      </c>
      <c r="N223">
        <v>1010</v>
      </c>
      <c r="O223" t="s">
        <v>79</v>
      </c>
      <c r="P223" t="s">
        <v>79</v>
      </c>
      <c r="Q223">
        <v>1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1</v>
      </c>
      <c r="AD223">
        <v>0</v>
      </c>
      <c r="AE223">
        <v>0</v>
      </c>
      <c r="AF223" t="s">
        <v>6</v>
      </c>
      <c r="AG223">
        <v>0</v>
      </c>
      <c r="AH223">
        <v>2</v>
      </c>
      <c r="AI223">
        <v>34645547</v>
      </c>
      <c r="AJ223">
        <v>238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</row>
    <row r="224" spans="1:44" x14ac:dyDescent="0.2">
      <c r="A224">
        <f>ROW(Source!A163)</f>
        <v>163</v>
      </c>
      <c r="B224">
        <v>34645560</v>
      </c>
      <c r="C224">
        <v>34645537</v>
      </c>
      <c r="D224">
        <v>31443361</v>
      </c>
      <c r="E224">
        <v>17</v>
      </c>
      <c r="F224">
        <v>1</v>
      </c>
      <c r="G224">
        <v>1</v>
      </c>
      <c r="H224">
        <v>3</v>
      </c>
      <c r="I224" t="s">
        <v>235</v>
      </c>
      <c r="J224" t="s">
        <v>6</v>
      </c>
      <c r="K224" t="s">
        <v>287</v>
      </c>
      <c r="L224">
        <v>1346</v>
      </c>
      <c r="N224">
        <v>1009</v>
      </c>
      <c r="O224" t="s">
        <v>58</v>
      </c>
      <c r="P224" t="s">
        <v>58</v>
      </c>
      <c r="Q224">
        <v>1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1</v>
      </c>
      <c r="AD224">
        <v>0</v>
      </c>
      <c r="AE224">
        <v>0</v>
      </c>
      <c r="AF224" t="s">
        <v>6</v>
      </c>
      <c r="AG224">
        <v>0</v>
      </c>
      <c r="AH224">
        <v>2</v>
      </c>
      <c r="AI224">
        <v>34645548</v>
      </c>
      <c r="AJ224">
        <v>239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</row>
    <row r="225" spans="1:44" x14ac:dyDescent="0.2">
      <c r="A225">
        <f>ROW(Source!A180)</f>
        <v>180</v>
      </c>
      <c r="B225">
        <v>34645577</v>
      </c>
      <c r="C225">
        <v>34645569</v>
      </c>
      <c r="D225">
        <v>31711354</v>
      </c>
      <c r="E225">
        <v>1</v>
      </c>
      <c r="F225">
        <v>1</v>
      </c>
      <c r="G225">
        <v>1</v>
      </c>
      <c r="H225">
        <v>1</v>
      </c>
      <c r="I225" t="s">
        <v>475</v>
      </c>
      <c r="J225" t="s">
        <v>6</v>
      </c>
      <c r="K225" t="s">
        <v>476</v>
      </c>
      <c r="L225">
        <v>1191</v>
      </c>
      <c r="N225">
        <v>1013</v>
      </c>
      <c r="O225" t="s">
        <v>435</v>
      </c>
      <c r="P225" t="s">
        <v>435</v>
      </c>
      <c r="Q225">
        <v>1</v>
      </c>
      <c r="X225">
        <v>0.81</v>
      </c>
      <c r="Y225">
        <v>0</v>
      </c>
      <c r="Z225">
        <v>0</v>
      </c>
      <c r="AA225">
        <v>0</v>
      </c>
      <c r="AB225">
        <v>8.4600000000000009</v>
      </c>
      <c r="AC225">
        <v>0</v>
      </c>
      <c r="AD225">
        <v>1</v>
      </c>
      <c r="AE225">
        <v>1</v>
      </c>
      <c r="AF225" t="s">
        <v>6</v>
      </c>
      <c r="AG225">
        <v>0.81</v>
      </c>
      <c r="AH225">
        <v>2</v>
      </c>
      <c r="AI225">
        <v>34645570</v>
      </c>
      <c r="AJ225">
        <v>241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</row>
    <row r="226" spans="1:44" x14ac:dyDescent="0.2">
      <c r="A226">
        <f>ROW(Source!A180)</f>
        <v>180</v>
      </c>
      <c r="B226">
        <v>34645578</v>
      </c>
      <c r="C226">
        <v>34645569</v>
      </c>
      <c r="D226">
        <v>31709492</v>
      </c>
      <c r="E226">
        <v>1</v>
      </c>
      <c r="F226">
        <v>1</v>
      </c>
      <c r="G226">
        <v>1</v>
      </c>
      <c r="H226">
        <v>1</v>
      </c>
      <c r="I226" t="s">
        <v>436</v>
      </c>
      <c r="J226" t="s">
        <v>6</v>
      </c>
      <c r="K226" t="s">
        <v>437</v>
      </c>
      <c r="L226">
        <v>1191</v>
      </c>
      <c r="N226">
        <v>1013</v>
      </c>
      <c r="O226" t="s">
        <v>435</v>
      </c>
      <c r="P226" t="s">
        <v>435</v>
      </c>
      <c r="Q226">
        <v>1</v>
      </c>
      <c r="X226">
        <v>0.61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1</v>
      </c>
      <c r="AE226">
        <v>2</v>
      </c>
      <c r="AF226" t="s">
        <v>6</v>
      </c>
      <c r="AG226">
        <v>0.61</v>
      </c>
      <c r="AH226">
        <v>2</v>
      </c>
      <c r="AI226">
        <v>34645571</v>
      </c>
      <c r="AJ226">
        <v>242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</row>
    <row r="227" spans="1:44" x14ac:dyDescent="0.2">
      <c r="A227">
        <f>ROW(Source!A180)</f>
        <v>180</v>
      </c>
      <c r="B227">
        <v>34645579</v>
      </c>
      <c r="C227">
        <v>34645569</v>
      </c>
      <c r="D227">
        <v>31528369</v>
      </c>
      <c r="E227">
        <v>1</v>
      </c>
      <c r="F227">
        <v>1</v>
      </c>
      <c r="G227">
        <v>1</v>
      </c>
      <c r="H227">
        <v>2</v>
      </c>
      <c r="I227" t="s">
        <v>477</v>
      </c>
      <c r="J227" t="s">
        <v>478</v>
      </c>
      <c r="K227" t="s">
        <v>479</v>
      </c>
      <c r="L227">
        <v>1368</v>
      </c>
      <c r="N227">
        <v>1011</v>
      </c>
      <c r="O227" t="s">
        <v>441</v>
      </c>
      <c r="P227" t="s">
        <v>441</v>
      </c>
      <c r="Q227">
        <v>1</v>
      </c>
      <c r="X227">
        <v>0.19</v>
      </c>
      <c r="Y227">
        <v>0</v>
      </c>
      <c r="Z227">
        <v>14</v>
      </c>
      <c r="AA227">
        <v>0</v>
      </c>
      <c r="AB227">
        <v>0</v>
      </c>
      <c r="AC227">
        <v>0</v>
      </c>
      <c r="AD227">
        <v>1</v>
      </c>
      <c r="AE227">
        <v>0</v>
      </c>
      <c r="AF227" t="s">
        <v>6</v>
      </c>
      <c r="AG227">
        <v>0.19</v>
      </c>
      <c r="AH227">
        <v>2</v>
      </c>
      <c r="AI227">
        <v>34645572</v>
      </c>
      <c r="AJ227">
        <v>243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</row>
    <row r="228" spans="1:44" x14ac:dyDescent="0.2">
      <c r="A228">
        <f>ROW(Source!A180)</f>
        <v>180</v>
      </c>
      <c r="B228">
        <v>34645580</v>
      </c>
      <c r="C228">
        <v>34645569</v>
      </c>
      <c r="D228">
        <v>31528466</v>
      </c>
      <c r="E228">
        <v>1</v>
      </c>
      <c r="F228">
        <v>1</v>
      </c>
      <c r="G228">
        <v>1</v>
      </c>
      <c r="H228">
        <v>2</v>
      </c>
      <c r="I228" t="s">
        <v>480</v>
      </c>
      <c r="J228" t="s">
        <v>481</v>
      </c>
      <c r="K228" t="s">
        <v>482</v>
      </c>
      <c r="L228">
        <v>1368</v>
      </c>
      <c r="N228">
        <v>1011</v>
      </c>
      <c r="O228" t="s">
        <v>441</v>
      </c>
      <c r="P228" t="s">
        <v>441</v>
      </c>
      <c r="Q228">
        <v>1</v>
      </c>
      <c r="X228">
        <v>0.61</v>
      </c>
      <c r="Y228">
        <v>0</v>
      </c>
      <c r="Z228">
        <v>90</v>
      </c>
      <c r="AA228">
        <v>10.06</v>
      </c>
      <c r="AB228">
        <v>0</v>
      </c>
      <c r="AC228">
        <v>0</v>
      </c>
      <c r="AD228">
        <v>1</v>
      </c>
      <c r="AE228">
        <v>0</v>
      </c>
      <c r="AF228" t="s">
        <v>6</v>
      </c>
      <c r="AG228">
        <v>0.61</v>
      </c>
      <c r="AH228">
        <v>2</v>
      </c>
      <c r="AI228">
        <v>34645573</v>
      </c>
      <c r="AJ228">
        <v>244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</row>
    <row r="229" spans="1:44" x14ac:dyDescent="0.2">
      <c r="A229">
        <f>ROW(Source!A180)</f>
        <v>180</v>
      </c>
      <c r="B229">
        <v>34645581</v>
      </c>
      <c r="C229">
        <v>34645569</v>
      </c>
      <c r="D229">
        <v>31529253</v>
      </c>
      <c r="E229">
        <v>1</v>
      </c>
      <c r="F229">
        <v>1</v>
      </c>
      <c r="G229">
        <v>1</v>
      </c>
      <c r="H229">
        <v>2</v>
      </c>
      <c r="I229" t="s">
        <v>483</v>
      </c>
      <c r="J229" t="s">
        <v>484</v>
      </c>
      <c r="K229" t="s">
        <v>485</v>
      </c>
      <c r="L229">
        <v>1368</v>
      </c>
      <c r="N229">
        <v>1011</v>
      </c>
      <c r="O229" t="s">
        <v>441</v>
      </c>
      <c r="P229" t="s">
        <v>441</v>
      </c>
      <c r="Q229">
        <v>1</v>
      </c>
      <c r="X229">
        <v>0.61</v>
      </c>
      <c r="Y229">
        <v>0</v>
      </c>
      <c r="Z229">
        <v>91.13</v>
      </c>
      <c r="AA229">
        <v>0</v>
      </c>
      <c r="AB229">
        <v>0</v>
      </c>
      <c r="AC229">
        <v>0</v>
      </c>
      <c r="AD229">
        <v>1</v>
      </c>
      <c r="AE229">
        <v>0</v>
      </c>
      <c r="AF229" t="s">
        <v>6</v>
      </c>
      <c r="AG229">
        <v>0.61</v>
      </c>
      <c r="AH229">
        <v>2</v>
      </c>
      <c r="AI229">
        <v>34645574</v>
      </c>
      <c r="AJ229">
        <v>245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</row>
    <row r="230" spans="1:44" x14ac:dyDescent="0.2">
      <c r="A230">
        <f>ROW(Source!A180)</f>
        <v>180</v>
      </c>
      <c r="B230">
        <v>34645582</v>
      </c>
      <c r="C230">
        <v>34645569</v>
      </c>
      <c r="D230">
        <v>31447859</v>
      </c>
      <c r="E230">
        <v>1</v>
      </c>
      <c r="F230">
        <v>1</v>
      </c>
      <c r="G230">
        <v>1</v>
      </c>
      <c r="H230">
        <v>3</v>
      </c>
      <c r="I230" t="s">
        <v>293</v>
      </c>
      <c r="J230" t="s">
        <v>295</v>
      </c>
      <c r="K230" t="s">
        <v>497</v>
      </c>
      <c r="L230">
        <v>1348</v>
      </c>
      <c r="N230">
        <v>1009</v>
      </c>
      <c r="O230" t="s">
        <v>66</v>
      </c>
      <c r="P230" t="s">
        <v>66</v>
      </c>
      <c r="Q230">
        <v>1000</v>
      </c>
      <c r="X230">
        <v>3.0000000000000001E-5</v>
      </c>
      <c r="Y230">
        <v>10315.01</v>
      </c>
      <c r="Z230">
        <v>0</v>
      </c>
      <c r="AA230">
        <v>0</v>
      </c>
      <c r="AB230">
        <v>0</v>
      </c>
      <c r="AC230">
        <v>0</v>
      </c>
      <c r="AD230">
        <v>1</v>
      </c>
      <c r="AE230">
        <v>0</v>
      </c>
      <c r="AF230" t="s">
        <v>6</v>
      </c>
      <c r="AG230">
        <v>3.0000000000000001E-5</v>
      </c>
      <c r="AH230">
        <v>2</v>
      </c>
      <c r="AI230">
        <v>34645575</v>
      </c>
      <c r="AJ230">
        <v>246</v>
      </c>
      <c r="AK230">
        <v>3</v>
      </c>
      <c r="AL230">
        <v>-0.30945030000000001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1</v>
      </c>
    </row>
    <row r="231" spans="1:44" x14ac:dyDescent="0.2">
      <c r="A231">
        <f>ROW(Source!A180)</f>
        <v>180</v>
      </c>
      <c r="B231">
        <v>34645583</v>
      </c>
      <c r="C231">
        <v>34645569</v>
      </c>
      <c r="D231">
        <v>31471191</v>
      </c>
      <c r="E231">
        <v>1</v>
      </c>
      <c r="F231">
        <v>1</v>
      </c>
      <c r="G231">
        <v>1</v>
      </c>
      <c r="H231">
        <v>3</v>
      </c>
      <c r="I231" t="s">
        <v>298</v>
      </c>
      <c r="J231" t="s">
        <v>300</v>
      </c>
      <c r="K231" t="s">
        <v>498</v>
      </c>
      <c r="L231">
        <v>1348</v>
      </c>
      <c r="N231">
        <v>1009</v>
      </c>
      <c r="O231" t="s">
        <v>66</v>
      </c>
      <c r="P231" t="s">
        <v>66</v>
      </c>
      <c r="Q231">
        <v>1000</v>
      </c>
      <c r="X231">
        <v>5.0000000000000001E-3</v>
      </c>
      <c r="Y231">
        <v>6508.75</v>
      </c>
      <c r="Z231">
        <v>0</v>
      </c>
      <c r="AA231">
        <v>0</v>
      </c>
      <c r="AB231">
        <v>0</v>
      </c>
      <c r="AC231">
        <v>0</v>
      </c>
      <c r="AD231">
        <v>1</v>
      </c>
      <c r="AE231">
        <v>0</v>
      </c>
      <c r="AF231" t="s">
        <v>6</v>
      </c>
      <c r="AG231">
        <v>5.0000000000000001E-3</v>
      </c>
      <c r="AH231">
        <v>2</v>
      </c>
      <c r="AI231">
        <v>34645576</v>
      </c>
      <c r="AJ231">
        <v>247</v>
      </c>
      <c r="AK231">
        <v>3</v>
      </c>
      <c r="AL231">
        <v>-32.543750000000003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1</v>
      </c>
    </row>
    <row r="232" spans="1:44" x14ac:dyDescent="0.2">
      <c r="A232">
        <f>ROW(Source!A181)</f>
        <v>181</v>
      </c>
      <c r="B232">
        <v>34645577</v>
      </c>
      <c r="C232">
        <v>34645569</v>
      </c>
      <c r="D232">
        <v>31711354</v>
      </c>
      <c r="E232">
        <v>1</v>
      </c>
      <c r="F232">
        <v>1</v>
      </c>
      <c r="G232">
        <v>1</v>
      </c>
      <c r="H232">
        <v>1</v>
      </c>
      <c r="I232" t="s">
        <v>475</v>
      </c>
      <c r="J232" t="s">
        <v>6</v>
      </c>
      <c r="K232" t="s">
        <v>476</v>
      </c>
      <c r="L232">
        <v>1191</v>
      </c>
      <c r="N232">
        <v>1013</v>
      </c>
      <c r="O232" t="s">
        <v>435</v>
      </c>
      <c r="P232" t="s">
        <v>435</v>
      </c>
      <c r="Q232">
        <v>1</v>
      </c>
      <c r="X232">
        <v>0.81</v>
      </c>
      <c r="Y232">
        <v>0</v>
      </c>
      <c r="Z232">
        <v>0</v>
      </c>
      <c r="AA232">
        <v>0</v>
      </c>
      <c r="AB232">
        <v>8.4600000000000009</v>
      </c>
      <c r="AC232">
        <v>0</v>
      </c>
      <c r="AD232">
        <v>1</v>
      </c>
      <c r="AE232">
        <v>1</v>
      </c>
      <c r="AF232" t="s">
        <v>6</v>
      </c>
      <c r="AG232">
        <v>0.81</v>
      </c>
      <c r="AH232">
        <v>2</v>
      </c>
      <c r="AI232">
        <v>34645570</v>
      </c>
      <c r="AJ232">
        <v>248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</row>
    <row r="233" spans="1:44" x14ac:dyDescent="0.2">
      <c r="A233">
        <f>ROW(Source!A181)</f>
        <v>181</v>
      </c>
      <c r="B233">
        <v>34645578</v>
      </c>
      <c r="C233">
        <v>34645569</v>
      </c>
      <c r="D233">
        <v>31709492</v>
      </c>
      <c r="E233">
        <v>1</v>
      </c>
      <c r="F233">
        <v>1</v>
      </c>
      <c r="G233">
        <v>1</v>
      </c>
      <c r="H233">
        <v>1</v>
      </c>
      <c r="I233" t="s">
        <v>436</v>
      </c>
      <c r="J233" t="s">
        <v>6</v>
      </c>
      <c r="K233" t="s">
        <v>437</v>
      </c>
      <c r="L233">
        <v>1191</v>
      </c>
      <c r="N233">
        <v>1013</v>
      </c>
      <c r="O233" t="s">
        <v>435</v>
      </c>
      <c r="P233" t="s">
        <v>435</v>
      </c>
      <c r="Q233">
        <v>1</v>
      </c>
      <c r="X233">
        <v>0.61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1</v>
      </c>
      <c r="AE233">
        <v>2</v>
      </c>
      <c r="AF233" t="s">
        <v>6</v>
      </c>
      <c r="AG233">
        <v>0.61</v>
      </c>
      <c r="AH233">
        <v>2</v>
      </c>
      <c r="AI233">
        <v>34645571</v>
      </c>
      <c r="AJ233">
        <v>249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</row>
    <row r="234" spans="1:44" x14ac:dyDescent="0.2">
      <c r="A234">
        <f>ROW(Source!A181)</f>
        <v>181</v>
      </c>
      <c r="B234">
        <v>34645579</v>
      </c>
      <c r="C234">
        <v>34645569</v>
      </c>
      <c r="D234">
        <v>31528369</v>
      </c>
      <c r="E234">
        <v>1</v>
      </c>
      <c r="F234">
        <v>1</v>
      </c>
      <c r="G234">
        <v>1</v>
      </c>
      <c r="H234">
        <v>2</v>
      </c>
      <c r="I234" t="s">
        <v>477</v>
      </c>
      <c r="J234" t="s">
        <v>478</v>
      </c>
      <c r="K234" t="s">
        <v>479</v>
      </c>
      <c r="L234">
        <v>1368</v>
      </c>
      <c r="N234">
        <v>1011</v>
      </c>
      <c r="O234" t="s">
        <v>441</v>
      </c>
      <c r="P234" t="s">
        <v>441</v>
      </c>
      <c r="Q234">
        <v>1</v>
      </c>
      <c r="X234">
        <v>0.19</v>
      </c>
      <c r="Y234">
        <v>0</v>
      </c>
      <c r="Z234">
        <v>14</v>
      </c>
      <c r="AA234">
        <v>0</v>
      </c>
      <c r="AB234">
        <v>0</v>
      </c>
      <c r="AC234">
        <v>0</v>
      </c>
      <c r="AD234">
        <v>1</v>
      </c>
      <c r="AE234">
        <v>0</v>
      </c>
      <c r="AF234" t="s">
        <v>6</v>
      </c>
      <c r="AG234">
        <v>0.19</v>
      </c>
      <c r="AH234">
        <v>2</v>
      </c>
      <c r="AI234">
        <v>34645572</v>
      </c>
      <c r="AJ234">
        <v>250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</row>
    <row r="235" spans="1:44" x14ac:dyDescent="0.2">
      <c r="A235">
        <f>ROW(Source!A181)</f>
        <v>181</v>
      </c>
      <c r="B235">
        <v>34645580</v>
      </c>
      <c r="C235">
        <v>34645569</v>
      </c>
      <c r="D235">
        <v>31528466</v>
      </c>
      <c r="E235">
        <v>1</v>
      </c>
      <c r="F235">
        <v>1</v>
      </c>
      <c r="G235">
        <v>1</v>
      </c>
      <c r="H235">
        <v>2</v>
      </c>
      <c r="I235" t="s">
        <v>480</v>
      </c>
      <c r="J235" t="s">
        <v>481</v>
      </c>
      <c r="K235" t="s">
        <v>482</v>
      </c>
      <c r="L235">
        <v>1368</v>
      </c>
      <c r="N235">
        <v>1011</v>
      </c>
      <c r="O235" t="s">
        <v>441</v>
      </c>
      <c r="P235" t="s">
        <v>441</v>
      </c>
      <c r="Q235">
        <v>1</v>
      </c>
      <c r="X235">
        <v>0.61</v>
      </c>
      <c r="Y235">
        <v>0</v>
      </c>
      <c r="Z235">
        <v>90</v>
      </c>
      <c r="AA235">
        <v>10.06</v>
      </c>
      <c r="AB235">
        <v>0</v>
      </c>
      <c r="AC235">
        <v>0</v>
      </c>
      <c r="AD235">
        <v>1</v>
      </c>
      <c r="AE235">
        <v>0</v>
      </c>
      <c r="AF235" t="s">
        <v>6</v>
      </c>
      <c r="AG235">
        <v>0.61</v>
      </c>
      <c r="AH235">
        <v>2</v>
      </c>
      <c r="AI235">
        <v>34645573</v>
      </c>
      <c r="AJ235">
        <v>251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</row>
    <row r="236" spans="1:44" x14ac:dyDescent="0.2">
      <c r="A236">
        <f>ROW(Source!A181)</f>
        <v>181</v>
      </c>
      <c r="B236">
        <v>34645581</v>
      </c>
      <c r="C236">
        <v>34645569</v>
      </c>
      <c r="D236">
        <v>31529253</v>
      </c>
      <c r="E236">
        <v>1</v>
      </c>
      <c r="F236">
        <v>1</v>
      </c>
      <c r="G236">
        <v>1</v>
      </c>
      <c r="H236">
        <v>2</v>
      </c>
      <c r="I236" t="s">
        <v>483</v>
      </c>
      <c r="J236" t="s">
        <v>484</v>
      </c>
      <c r="K236" t="s">
        <v>485</v>
      </c>
      <c r="L236">
        <v>1368</v>
      </c>
      <c r="N236">
        <v>1011</v>
      </c>
      <c r="O236" t="s">
        <v>441</v>
      </c>
      <c r="P236" t="s">
        <v>441</v>
      </c>
      <c r="Q236">
        <v>1</v>
      </c>
      <c r="X236">
        <v>0.61</v>
      </c>
      <c r="Y236">
        <v>0</v>
      </c>
      <c r="Z236">
        <v>91.13</v>
      </c>
      <c r="AA236">
        <v>0</v>
      </c>
      <c r="AB236">
        <v>0</v>
      </c>
      <c r="AC236">
        <v>0</v>
      </c>
      <c r="AD236">
        <v>1</v>
      </c>
      <c r="AE236">
        <v>0</v>
      </c>
      <c r="AF236" t="s">
        <v>6</v>
      </c>
      <c r="AG236">
        <v>0.61</v>
      </c>
      <c r="AH236">
        <v>2</v>
      </c>
      <c r="AI236">
        <v>34645574</v>
      </c>
      <c r="AJ236">
        <v>252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</row>
    <row r="237" spans="1:44" x14ac:dyDescent="0.2">
      <c r="A237">
        <f>ROW(Source!A181)</f>
        <v>181</v>
      </c>
      <c r="B237">
        <v>34645582</v>
      </c>
      <c r="C237">
        <v>34645569</v>
      </c>
      <c r="D237">
        <v>31447859</v>
      </c>
      <c r="E237">
        <v>1</v>
      </c>
      <c r="F237">
        <v>1</v>
      </c>
      <c r="G237">
        <v>1</v>
      </c>
      <c r="H237">
        <v>3</v>
      </c>
      <c r="I237" t="s">
        <v>293</v>
      </c>
      <c r="J237" t="s">
        <v>295</v>
      </c>
      <c r="K237" t="s">
        <v>497</v>
      </c>
      <c r="L237">
        <v>1348</v>
      </c>
      <c r="N237">
        <v>1009</v>
      </c>
      <c r="O237" t="s">
        <v>66</v>
      </c>
      <c r="P237" t="s">
        <v>66</v>
      </c>
      <c r="Q237">
        <v>1000</v>
      </c>
      <c r="X237">
        <v>3.0000000000000001E-5</v>
      </c>
      <c r="Y237">
        <v>10315.01</v>
      </c>
      <c r="Z237">
        <v>0</v>
      </c>
      <c r="AA237">
        <v>0</v>
      </c>
      <c r="AB237">
        <v>0</v>
      </c>
      <c r="AC237">
        <v>0</v>
      </c>
      <c r="AD237">
        <v>1</v>
      </c>
      <c r="AE237">
        <v>0</v>
      </c>
      <c r="AF237" t="s">
        <v>6</v>
      </c>
      <c r="AG237">
        <v>3.0000000000000001E-5</v>
      </c>
      <c r="AH237">
        <v>2</v>
      </c>
      <c r="AI237">
        <v>34645575</v>
      </c>
      <c r="AJ237">
        <v>253</v>
      </c>
      <c r="AK237">
        <v>3</v>
      </c>
      <c r="AL237">
        <v>-0.30945030000000001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1</v>
      </c>
    </row>
    <row r="238" spans="1:44" x14ac:dyDescent="0.2">
      <c r="A238">
        <f>ROW(Source!A181)</f>
        <v>181</v>
      </c>
      <c r="B238">
        <v>34645583</v>
      </c>
      <c r="C238">
        <v>34645569</v>
      </c>
      <c r="D238">
        <v>31471191</v>
      </c>
      <c r="E238">
        <v>1</v>
      </c>
      <c r="F238">
        <v>1</v>
      </c>
      <c r="G238">
        <v>1</v>
      </c>
      <c r="H238">
        <v>3</v>
      </c>
      <c r="I238" t="s">
        <v>298</v>
      </c>
      <c r="J238" t="s">
        <v>300</v>
      </c>
      <c r="K238" t="s">
        <v>498</v>
      </c>
      <c r="L238">
        <v>1348</v>
      </c>
      <c r="N238">
        <v>1009</v>
      </c>
      <c r="O238" t="s">
        <v>66</v>
      </c>
      <c r="P238" t="s">
        <v>66</v>
      </c>
      <c r="Q238">
        <v>1000</v>
      </c>
      <c r="X238">
        <v>5.0000000000000001E-3</v>
      </c>
      <c r="Y238">
        <v>6508.75</v>
      </c>
      <c r="Z238">
        <v>0</v>
      </c>
      <c r="AA238">
        <v>0</v>
      </c>
      <c r="AB238">
        <v>0</v>
      </c>
      <c r="AC238">
        <v>0</v>
      </c>
      <c r="AD238">
        <v>1</v>
      </c>
      <c r="AE238">
        <v>0</v>
      </c>
      <c r="AF238" t="s">
        <v>6</v>
      </c>
      <c r="AG238">
        <v>5.0000000000000001E-3</v>
      </c>
      <c r="AH238">
        <v>2</v>
      </c>
      <c r="AI238">
        <v>34645576</v>
      </c>
      <c r="AJ238">
        <v>254</v>
      </c>
      <c r="AK238">
        <v>3</v>
      </c>
      <c r="AL238">
        <v>-32.543750000000003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1</v>
      </c>
    </row>
    <row r="239" spans="1:44" x14ac:dyDescent="0.2">
      <c r="A239">
        <f>ROW(Source!A186)</f>
        <v>186</v>
      </c>
      <c r="B239">
        <v>34645589</v>
      </c>
      <c r="C239">
        <v>34645586</v>
      </c>
      <c r="D239">
        <v>32164293</v>
      </c>
      <c r="E239">
        <v>1</v>
      </c>
      <c r="F239">
        <v>1</v>
      </c>
      <c r="G239">
        <v>1</v>
      </c>
      <c r="H239">
        <v>1</v>
      </c>
      <c r="I239" t="s">
        <v>486</v>
      </c>
      <c r="J239" t="s">
        <v>6</v>
      </c>
      <c r="K239" t="s">
        <v>487</v>
      </c>
      <c r="L239">
        <v>1191</v>
      </c>
      <c r="N239">
        <v>1013</v>
      </c>
      <c r="O239" t="s">
        <v>435</v>
      </c>
      <c r="P239" t="s">
        <v>435</v>
      </c>
      <c r="Q239">
        <v>1</v>
      </c>
      <c r="X239">
        <v>0.41</v>
      </c>
      <c r="Y239">
        <v>0</v>
      </c>
      <c r="Z239">
        <v>0</v>
      </c>
      <c r="AA239">
        <v>0</v>
      </c>
      <c r="AB239">
        <v>12.92</v>
      </c>
      <c r="AC239">
        <v>0</v>
      </c>
      <c r="AD239">
        <v>1</v>
      </c>
      <c r="AE239">
        <v>1</v>
      </c>
      <c r="AF239" t="s">
        <v>6</v>
      </c>
      <c r="AG239">
        <v>0.41</v>
      </c>
      <c r="AH239">
        <v>2</v>
      </c>
      <c r="AI239">
        <v>34645587</v>
      </c>
      <c r="AJ239">
        <v>255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</row>
    <row r="240" spans="1:44" x14ac:dyDescent="0.2">
      <c r="A240">
        <f>ROW(Source!A186)</f>
        <v>186</v>
      </c>
      <c r="B240">
        <v>34645590</v>
      </c>
      <c r="C240">
        <v>34645586</v>
      </c>
      <c r="D240">
        <v>32163330</v>
      </c>
      <c r="E240">
        <v>1</v>
      </c>
      <c r="F240">
        <v>1</v>
      </c>
      <c r="G240">
        <v>1</v>
      </c>
      <c r="H240">
        <v>1</v>
      </c>
      <c r="I240" t="s">
        <v>488</v>
      </c>
      <c r="J240" t="s">
        <v>6</v>
      </c>
      <c r="K240" t="s">
        <v>489</v>
      </c>
      <c r="L240">
        <v>1191</v>
      </c>
      <c r="N240">
        <v>1013</v>
      </c>
      <c r="O240" t="s">
        <v>435</v>
      </c>
      <c r="P240" t="s">
        <v>435</v>
      </c>
      <c r="Q240">
        <v>1</v>
      </c>
      <c r="X240">
        <v>0.41</v>
      </c>
      <c r="Y240">
        <v>0</v>
      </c>
      <c r="Z240">
        <v>0</v>
      </c>
      <c r="AA240">
        <v>0</v>
      </c>
      <c r="AB240">
        <v>12.69</v>
      </c>
      <c r="AC240">
        <v>0</v>
      </c>
      <c r="AD240">
        <v>1</v>
      </c>
      <c r="AE240">
        <v>1</v>
      </c>
      <c r="AF240" t="s">
        <v>6</v>
      </c>
      <c r="AG240">
        <v>0.41</v>
      </c>
      <c r="AH240">
        <v>2</v>
      </c>
      <c r="AI240">
        <v>34645588</v>
      </c>
      <c r="AJ240">
        <v>256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</row>
    <row r="241" spans="1:44" x14ac:dyDescent="0.2">
      <c r="A241">
        <f>ROW(Source!A187)</f>
        <v>187</v>
      </c>
      <c r="B241">
        <v>34645589</v>
      </c>
      <c r="C241">
        <v>34645586</v>
      </c>
      <c r="D241">
        <v>32164293</v>
      </c>
      <c r="E241">
        <v>1</v>
      </c>
      <c r="F241">
        <v>1</v>
      </c>
      <c r="G241">
        <v>1</v>
      </c>
      <c r="H241">
        <v>1</v>
      </c>
      <c r="I241" t="s">
        <v>486</v>
      </c>
      <c r="J241" t="s">
        <v>6</v>
      </c>
      <c r="K241" t="s">
        <v>487</v>
      </c>
      <c r="L241">
        <v>1191</v>
      </c>
      <c r="N241">
        <v>1013</v>
      </c>
      <c r="O241" t="s">
        <v>435</v>
      </c>
      <c r="P241" t="s">
        <v>435</v>
      </c>
      <c r="Q241">
        <v>1</v>
      </c>
      <c r="X241">
        <v>0.41</v>
      </c>
      <c r="Y241">
        <v>0</v>
      </c>
      <c r="Z241">
        <v>0</v>
      </c>
      <c r="AA241">
        <v>0</v>
      </c>
      <c r="AB241">
        <v>12.92</v>
      </c>
      <c r="AC241">
        <v>0</v>
      </c>
      <c r="AD241">
        <v>1</v>
      </c>
      <c r="AE241">
        <v>1</v>
      </c>
      <c r="AF241" t="s">
        <v>6</v>
      </c>
      <c r="AG241">
        <v>0.41</v>
      </c>
      <c r="AH241">
        <v>2</v>
      </c>
      <c r="AI241">
        <v>34645587</v>
      </c>
      <c r="AJ241">
        <v>257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</row>
    <row r="242" spans="1:44" x14ac:dyDescent="0.2">
      <c r="A242">
        <f>ROW(Source!A187)</f>
        <v>187</v>
      </c>
      <c r="B242">
        <v>34645590</v>
      </c>
      <c r="C242">
        <v>34645586</v>
      </c>
      <c r="D242">
        <v>32163330</v>
      </c>
      <c r="E242">
        <v>1</v>
      </c>
      <c r="F242">
        <v>1</v>
      </c>
      <c r="G242">
        <v>1</v>
      </c>
      <c r="H242">
        <v>1</v>
      </c>
      <c r="I242" t="s">
        <v>488</v>
      </c>
      <c r="J242" t="s">
        <v>6</v>
      </c>
      <c r="K242" t="s">
        <v>489</v>
      </c>
      <c r="L242">
        <v>1191</v>
      </c>
      <c r="N242">
        <v>1013</v>
      </c>
      <c r="O242" t="s">
        <v>435</v>
      </c>
      <c r="P242" t="s">
        <v>435</v>
      </c>
      <c r="Q242">
        <v>1</v>
      </c>
      <c r="X242">
        <v>0.41</v>
      </c>
      <c r="Y242">
        <v>0</v>
      </c>
      <c r="Z242">
        <v>0</v>
      </c>
      <c r="AA242">
        <v>0</v>
      </c>
      <c r="AB242">
        <v>12.69</v>
      </c>
      <c r="AC242">
        <v>0</v>
      </c>
      <c r="AD242">
        <v>1</v>
      </c>
      <c r="AE242">
        <v>1</v>
      </c>
      <c r="AF242" t="s">
        <v>6</v>
      </c>
      <c r="AG242">
        <v>0.41</v>
      </c>
      <c r="AH242">
        <v>2</v>
      </c>
      <c r="AI242">
        <v>34645588</v>
      </c>
      <c r="AJ242">
        <v>258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</row>
    <row r="243" spans="1:44" x14ac:dyDescent="0.2">
      <c r="A243">
        <f>ROW(Source!A188)</f>
        <v>188</v>
      </c>
      <c r="B243">
        <v>34645594</v>
      </c>
      <c r="C243">
        <v>34645591</v>
      </c>
      <c r="D243">
        <v>32164293</v>
      </c>
      <c r="E243">
        <v>1</v>
      </c>
      <c r="F243">
        <v>1</v>
      </c>
      <c r="G243">
        <v>1</v>
      </c>
      <c r="H243">
        <v>1</v>
      </c>
      <c r="I243" t="s">
        <v>486</v>
      </c>
      <c r="J243" t="s">
        <v>6</v>
      </c>
      <c r="K243" t="s">
        <v>487</v>
      </c>
      <c r="L243">
        <v>1191</v>
      </c>
      <c r="N243">
        <v>1013</v>
      </c>
      <c r="O243" t="s">
        <v>435</v>
      </c>
      <c r="P243" t="s">
        <v>435</v>
      </c>
      <c r="Q243">
        <v>1</v>
      </c>
      <c r="X243">
        <v>0.61</v>
      </c>
      <c r="Y243">
        <v>0</v>
      </c>
      <c r="Z243">
        <v>0</v>
      </c>
      <c r="AA243">
        <v>0</v>
      </c>
      <c r="AB243">
        <v>12.92</v>
      </c>
      <c r="AC243">
        <v>0</v>
      </c>
      <c r="AD243">
        <v>1</v>
      </c>
      <c r="AE243">
        <v>1</v>
      </c>
      <c r="AF243" t="s">
        <v>6</v>
      </c>
      <c r="AG243">
        <v>0.61</v>
      </c>
      <c r="AH243">
        <v>2</v>
      </c>
      <c r="AI243">
        <v>34645592</v>
      </c>
      <c r="AJ243">
        <v>259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</row>
    <row r="244" spans="1:44" x14ac:dyDescent="0.2">
      <c r="A244">
        <f>ROW(Source!A188)</f>
        <v>188</v>
      </c>
      <c r="B244">
        <v>34645595</v>
      </c>
      <c r="C244">
        <v>34645591</v>
      </c>
      <c r="D244">
        <v>32163330</v>
      </c>
      <c r="E244">
        <v>1</v>
      </c>
      <c r="F244">
        <v>1</v>
      </c>
      <c r="G244">
        <v>1</v>
      </c>
      <c r="H244">
        <v>1</v>
      </c>
      <c r="I244" t="s">
        <v>488</v>
      </c>
      <c r="J244" t="s">
        <v>6</v>
      </c>
      <c r="K244" t="s">
        <v>489</v>
      </c>
      <c r="L244">
        <v>1191</v>
      </c>
      <c r="N244">
        <v>1013</v>
      </c>
      <c r="O244" t="s">
        <v>435</v>
      </c>
      <c r="P244" t="s">
        <v>435</v>
      </c>
      <c r="Q244">
        <v>1</v>
      </c>
      <c r="X244">
        <v>0.61</v>
      </c>
      <c r="Y244">
        <v>0</v>
      </c>
      <c r="Z244">
        <v>0</v>
      </c>
      <c r="AA244">
        <v>0</v>
      </c>
      <c r="AB244">
        <v>12.69</v>
      </c>
      <c r="AC244">
        <v>0</v>
      </c>
      <c r="AD244">
        <v>1</v>
      </c>
      <c r="AE244">
        <v>1</v>
      </c>
      <c r="AF244" t="s">
        <v>6</v>
      </c>
      <c r="AG244">
        <v>0.61</v>
      </c>
      <c r="AH244">
        <v>2</v>
      </c>
      <c r="AI244">
        <v>34645593</v>
      </c>
      <c r="AJ244">
        <v>260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</row>
    <row r="245" spans="1:44" x14ac:dyDescent="0.2">
      <c r="A245">
        <f>ROW(Source!A189)</f>
        <v>189</v>
      </c>
      <c r="B245">
        <v>34645594</v>
      </c>
      <c r="C245">
        <v>34645591</v>
      </c>
      <c r="D245">
        <v>32164293</v>
      </c>
      <c r="E245">
        <v>1</v>
      </c>
      <c r="F245">
        <v>1</v>
      </c>
      <c r="G245">
        <v>1</v>
      </c>
      <c r="H245">
        <v>1</v>
      </c>
      <c r="I245" t="s">
        <v>486</v>
      </c>
      <c r="J245" t="s">
        <v>6</v>
      </c>
      <c r="K245" t="s">
        <v>487</v>
      </c>
      <c r="L245">
        <v>1191</v>
      </c>
      <c r="N245">
        <v>1013</v>
      </c>
      <c r="O245" t="s">
        <v>435</v>
      </c>
      <c r="P245" t="s">
        <v>435</v>
      </c>
      <c r="Q245">
        <v>1</v>
      </c>
      <c r="X245">
        <v>0.61</v>
      </c>
      <c r="Y245">
        <v>0</v>
      </c>
      <c r="Z245">
        <v>0</v>
      </c>
      <c r="AA245">
        <v>0</v>
      </c>
      <c r="AB245">
        <v>12.92</v>
      </c>
      <c r="AC245">
        <v>0</v>
      </c>
      <c r="AD245">
        <v>1</v>
      </c>
      <c r="AE245">
        <v>1</v>
      </c>
      <c r="AF245" t="s">
        <v>6</v>
      </c>
      <c r="AG245">
        <v>0.61</v>
      </c>
      <c r="AH245">
        <v>2</v>
      </c>
      <c r="AI245">
        <v>34645592</v>
      </c>
      <c r="AJ245">
        <v>261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</row>
    <row r="246" spans="1:44" x14ac:dyDescent="0.2">
      <c r="A246">
        <f>ROW(Source!A189)</f>
        <v>189</v>
      </c>
      <c r="B246">
        <v>34645595</v>
      </c>
      <c r="C246">
        <v>34645591</v>
      </c>
      <c r="D246">
        <v>32163330</v>
      </c>
      <c r="E246">
        <v>1</v>
      </c>
      <c r="F246">
        <v>1</v>
      </c>
      <c r="G246">
        <v>1</v>
      </c>
      <c r="H246">
        <v>1</v>
      </c>
      <c r="I246" t="s">
        <v>488</v>
      </c>
      <c r="J246" t="s">
        <v>6</v>
      </c>
      <c r="K246" t="s">
        <v>489</v>
      </c>
      <c r="L246">
        <v>1191</v>
      </c>
      <c r="N246">
        <v>1013</v>
      </c>
      <c r="O246" t="s">
        <v>435</v>
      </c>
      <c r="P246" t="s">
        <v>435</v>
      </c>
      <c r="Q246">
        <v>1</v>
      </c>
      <c r="X246">
        <v>0.61</v>
      </c>
      <c r="Y246">
        <v>0</v>
      </c>
      <c r="Z246">
        <v>0</v>
      </c>
      <c r="AA246">
        <v>0</v>
      </c>
      <c r="AB246">
        <v>12.69</v>
      </c>
      <c r="AC246">
        <v>0</v>
      </c>
      <c r="AD246">
        <v>1</v>
      </c>
      <c r="AE246">
        <v>1</v>
      </c>
      <c r="AF246" t="s">
        <v>6</v>
      </c>
      <c r="AG246">
        <v>0.61</v>
      </c>
      <c r="AH246">
        <v>2</v>
      </c>
      <c r="AI246">
        <v>34645593</v>
      </c>
      <c r="AJ246">
        <v>262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</row>
    <row r="247" spans="1:44" x14ac:dyDescent="0.2">
      <c r="A247">
        <f>ROW(Source!A190)</f>
        <v>190</v>
      </c>
      <c r="B247">
        <v>34645599</v>
      </c>
      <c r="C247">
        <v>34645596</v>
      </c>
      <c r="D247">
        <v>32164293</v>
      </c>
      <c r="E247">
        <v>1</v>
      </c>
      <c r="F247">
        <v>1</v>
      </c>
      <c r="G247">
        <v>1</v>
      </c>
      <c r="H247">
        <v>1</v>
      </c>
      <c r="I247" t="s">
        <v>486</v>
      </c>
      <c r="J247" t="s">
        <v>6</v>
      </c>
      <c r="K247" t="s">
        <v>487</v>
      </c>
      <c r="L247">
        <v>1191</v>
      </c>
      <c r="N247">
        <v>1013</v>
      </c>
      <c r="O247" t="s">
        <v>435</v>
      </c>
      <c r="P247" t="s">
        <v>435</v>
      </c>
      <c r="Q247">
        <v>1</v>
      </c>
      <c r="X247">
        <v>6.48</v>
      </c>
      <c r="Y247">
        <v>0</v>
      </c>
      <c r="Z247">
        <v>0</v>
      </c>
      <c r="AA247">
        <v>0</v>
      </c>
      <c r="AB247">
        <v>12.92</v>
      </c>
      <c r="AC247">
        <v>0</v>
      </c>
      <c r="AD247">
        <v>1</v>
      </c>
      <c r="AE247">
        <v>1</v>
      </c>
      <c r="AF247" t="s">
        <v>6</v>
      </c>
      <c r="AG247">
        <v>6.48</v>
      </c>
      <c r="AH247">
        <v>2</v>
      </c>
      <c r="AI247">
        <v>34645597</v>
      </c>
      <c r="AJ247">
        <v>263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</row>
    <row r="248" spans="1:44" x14ac:dyDescent="0.2">
      <c r="A248">
        <f>ROW(Source!A190)</f>
        <v>190</v>
      </c>
      <c r="B248">
        <v>34645600</v>
      </c>
      <c r="C248">
        <v>34645596</v>
      </c>
      <c r="D248">
        <v>32163330</v>
      </c>
      <c r="E248">
        <v>1</v>
      </c>
      <c r="F248">
        <v>1</v>
      </c>
      <c r="G248">
        <v>1</v>
      </c>
      <c r="H248">
        <v>1</v>
      </c>
      <c r="I248" t="s">
        <v>488</v>
      </c>
      <c r="J248" t="s">
        <v>6</v>
      </c>
      <c r="K248" t="s">
        <v>489</v>
      </c>
      <c r="L248">
        <v>1191</v>
      </c>
      <c r="N248">
        <v>1013</v>
      </c>
      <c r="O248" t="s">
        <v>435</v>
      </c>
      <c r="P248" t="s">
        <v>435</v>
      </c>
      <c r="Q248">
        <v>1</v>
      </c>
      <c r="X248">
        <v>6.48</v>
      </c>
      <c r="Y248">
        <v>0</v>
      </c>
      <c r="Z248">
        <v>0</v>
      </c>
      <c r="AA248">
        <v>0</v>
      </c>
      <c r="AB248">
        <v>12.69</v>
      </c>
      <c r="AC248">
        <v>0</v>
      </c>
      <c r="AD248">
        <v>1</v>
      </c>
      <c r="AE248">
        <v>1</v>
      </c>
      <c r="AF248" t="s">
        <v>6</v>
      </c>
      <c r="AG248">
        <v>6.48</v>
      </c>
      <c r="AH248">
        <v>2</v>
      </c>
      <c r="AI248">
        <v>34645598</v>
      </c>
      <c r="AJ248">
        <v>264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0</v>
      </c>
    </row>
    <row r="249" spans="1:44" x14ac:dyDescent="0.2">
      <c r="A249">
        <f>ROW(Source!A191)</f>
        <v>191</v>
      </c>
      <c r="B249">
        <v>34645599</v>
      </c>
      <c r="C249">
        <v>34645596</v>
      </c>
      <c r="D249">
        <v>32164293</v>
      </c>
      <c r="E249">
        <v>1</v>
      </c>
      <c r="F249">
        <v>1</v>
      </c>
      <c r="G249">
        <v>1</v>
      </c>
      <c r="H249">
        <v>1</v>
      </c>
      <c r="I249" t="s">
        <v>486</v>
      </c>
      <c r="J249" t="s">
        <v>6</v>
      </c>
      <c r="K249" t="s">
        <v>487</v>
      </c>
      <c r="L249">
        <v>1191</v>
      </c>
      <c r="N249">
        <v>1013</v>
      </c>
      <c r="O249" t="s">
        <v>435</v>
      </c>
      <c r="P249" t="s">
        <v>435</v>
      </c>
      <c r="Q249">
        <v>1</v>
      </c>
      <c r="X249">
        <v>6.48</v>
      </c>
      <c r="Y249">
        <v>0</v>
      </c>
      <c r="Z249">
        <v>0</v>
      </c>
      <c r="AA249">
        <v>0</v>
      </c>
      <c r="AB249">
        <v>12.92</v>
      </c>
      <c r="AC249">
        <v>0</v>
      </c>
      <c r="AD249">
        <v>1</v>
      </c>
      <c r="AE249">
        <v>1</v>
      </c>
      <c r="AF249" t="s">
        <v>6</v>
      </c>
      <c r="AG249">
        <v>6.48</v>
      </c>
      <c r="AH249">
        <v>2</v>
      </c>
      <c r="AI249">
        <v>34645597</v>
      </c>
      <c r="AJ249">
        <v>265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</row>
    <row r="250" spans="1:44" x14ac:dyDescent="0.2">
      <c r="A250">
        <f>ROW(Source!A191)</f>
        <v>191</v>
      </c>
      <c r="B250">
        <v>34645600</v>
      </c>
      <c r="C250">
        <v>34645596</v>
      </c>
      <c r="D250">
        <v>32163330</v>
      </c>
      <c r="E250">
        <v>1</v>
      </c>
      <c r="F250">
        <v>1</v>
      </c>
      <c r="G250">
        <v>1</v>
      </c>
      <c r="H250">
        <v>1</v>
      </c>
      <c r="I250" t="s">
        <v>488</v>
      </c>
      <c r="J250" t="s">
        <v>6</v>
      </c>
      <c r="K250" t="s">
        <v>489</v>
      </c>
      <c r="L250">
        <v>1191</v>
      </c>
      <c r="N250">
        <v>1013</v>
      </c>
      <c r="O250" t="s">
        <v>435</v>
      </c>
      <c r="P250" t="s">
        <v>435</v>
      </c>
      <c r="Q250">
        <v>1</v>
      </c>
      <c r="X250">
        <v>6.48</v>
      </c>
      <c r="Y250">
        <v>0</v>
      </c>
      <c r="Z250">
        <v>0</v>
      </c>
      <c r="AA250">
        <v>0</v>
      </c>
      <c r="AB250">
        <v>12.69</v>
      </c>
      <c r="AC250">
        <v>0</v>
      </c>
      <c r="AD250">
        <v>1</v>
      </c>
      <c r="AE250">
        <v>1</v>
      </c>
      <c r="AF250" t="s">
        <v>6</v>
      </c>
      <c r="AG250">
        <v>6.48</v>
      </c>
      <c r="AH250">
        <v>2</v>
      </c>
      <c r="AI250">
        <v>34645598</v>
      </c>
      <c r="AJ250">
        <v>266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'1.Смета.или.Акт'!Область_печати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cp:lastPrinted>2019-01-21T12:43:55Z</cp:lastPrinted>
  <dcterms:created xsi:type="dcterms:W3CDTF">2019-01-21T12:41:00Z</dcterms:created>
  <dcterms:modified xsi:type="dcterms:W3CDTF">2019-02-25T12:54:07Z</dcterms:modified>
</cp:coreProperties>
</file>