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'1.Смета.или.Акт'!$A$1:$K$281</definedName>
  </definedNames>
  <calcPr calcId="144525"/>
</workbook>
</file>

<file path=xl/calcChain.xml><?xml version="1.0" encoding="utf-8"?>
<calcChain xmlns="http://schemas.openxmlformats.org/spreadsheetml/2006/main">
  <c r="BZ277" i="6" l="1"/>
  <c r="BY277" i="6"/>
  <c r="BZ274" i="6"/>
  <c r="BY274" i="6"/>
  <c r="BZ268" i="6"/>
  <c r="BY268" i="6"/>
  <c r="BZ265" i="6"/>
  <c r="BY265" i="6"/>
  <c r="H257" i="6"/>
  <c r="H256" i="6"/>
  <c r="H255" i="6"/>
  <c r="J251" i="6"/>
  <c r="H251" i="6"/>
  <c r="J250" i="6"/>
  <c r="H250" i="6"/>
  <c r="J247" i="6"/>
  <c r="H247" i="6"/>
  <c r="J246" i="6"/>
  <c r="H246" i="6"/>
  <c r="J40" i="6"/>
  <c r="I40" i="6"/>
  <c r="J39" i="6"/>
  <c r="I39" i="6"/>
  <c r="FV242" i="6"/>
  <c r="FU242" i="6"/>
  <c r="FT242" i="6"/>
  <c r="FS242" i="6"/>
  <c r="FQ242" i="6"/>
  <c r="FP242" i="6"/>
  <c r="FO242" i="6"/>
  <c r="FL242" i="6"/>
  <c r="FK242" i="6"/>
  <c r="FJ242" i="6"/>
  <c r="FI242" i="6"/>
  <c r="FH242" i="6"/>
  <c r="FG242" i="6"/>
  <c r="FF242" i="6"/>
  <c r="FD242" i="6"/>
  <c r="FA242" i="6"/>
  <c r="EY242" i="6"/>
  <c r="EX242" i="6"/>
  <c r="EW242" i="6"/>
  <c r="ET242" i="6"/>
  <c r="DY242" i="6"/>
  <c r="DX242" i="6"/>
  <c r="DW242" i="6"/>
  <c r="DO242" i="6"/>
  <c r="DN242" i="6"/>
  <c r="DM242" i="6"/>
  <c r="DL242" i="6"/>
  <c r="DD242" i="6"/>
  <c r="DB242" i="6"/>
  <c r="DA242" i="6"/>
  <c r="CZ242" i="6"/>
  <c r="CW242" i="6"/>
  <c r="AC242" i="6"/>
  <c r="EW177" i="1"/>
  <c r="AQ177" i="1"/>
  <c r="BA177" i="1"/>
  <c r="EV177" i="1"/>
  <c r="ER177" i="1" s="1"/>
  <c r="AO177" i="1"/>
  <c r="AK177" i="1" s="1"/>
  <c r="F236" i="6" s="1"/>
  <c r="I177" i="1"/>
  <c r="I176" i="1"/>
  <c r="DW177" i="1"/>
  <c r="EW175" i="1"/>
  <c r="AQ175" i="1"/>
  <c r="BA175" i="1"/>
  <c r="EV175" i="1"/>
  <c r="ER175" i="1" s="1"/>
  <c r="AO175" i="1"/>
  <c r="AK175" i="1" s="1"/>
  <c r="F230" i="6" s="1"/>
  <c r="I175" i="1"/>
  <c r="I174" i="1"/>
  <c r="DW175" i="1"/>
  <c r="EW173" i="1"/>
  <c r="AQ173" i="1"/>
  <c r="BA173" i="1"/>
  <c r="EV173" i="1"/>
  <c r="ER173" i="1" s="1"/>
  <c r="AO173" i="1"/>
  <c r="AK173" i="1" s="1"/>
  <c r="F224" i="6" s="1"/>
  <c r="I173" i="1"/>
  <c r="I172" i="1"/>
  <c r="DW173" i="1"/>
  <c r="BC171" i="1"/>
  <c r="ES171" i="1"/>
  <c r="AL171" i="1"/>
  <c r="DW171" i="1"/>
  <c r="G171" i="1"/>
  <c r="F171" i="1"/>
  <c r="BC169" i="1"/>
  <c r="ES169" i="1"/>
  <c r="AL169" i="1"/>
  <c r="DW169" i="1"/>
  <c r="G169" i="1"/>
  <c r="F169" i="1"/>
  <c r="EW167" i="1"/>
  <c r="AQ167" i="1"/>
  <c r="BS167" i="1"/>
  <c r="EU167" i="1"/>
  <c r="AN167" i="1"/>
  <c r="BB167" i="1"/>
  <c r="ET167" i="1"/>
  <c r="AM167" i="1"/>
  <c r="BA167" i="1"/>
  <c r="EV167" i="1"/>
  <c r="AO167" i="1"/>
  <c r="I167" i="1"/>
  <c r="I166" i="1"/>
  <c r="DW167" i="1"/>
  <c r="BC163" i="1"/>
  <c r="ES163" i="1"/>
  <c r="AL163" i="1"/>
  <c r="DW163" i="1"/>
  <c r="G163" i="1"/>
  <c r="F163" i="1"/>
  <c r="BC161" i="1"/>
  <c r="ES161" i="1"/>
  <c r="AL161" i="1"/>
  <c r="DW161" i="1"/>
  <c r="G161" i="1"/>
  <c r="F161" i="1"/>
  <c r="BC159" i="1"/>
  <c r="ES159" i="1"/>
  <c r="AL159" i="1"/>
  <c r="DW159" i="1"/>
  <c r="G159" i="1"/>
  <c r="F159" i="1"/>
  <c r="BC157" i="1"/>
  <c r="ES157" i="1"/>
  <c r="AL157" i="1"/>
  <c r="DW157" i="1"/>
  <c r="G157" i="1"/>
  <c r="F157" i="1"/>
  <c r="BC155" i="1"/>
  <c r="ES155" i="1"/>
  <c r="AL155" i="1"/>
  <c r="DW155" i="1"/>
  <c r="G155" i="1"/>
  <c r="F155" i="1"/>
  <c r="BC153" i="1"/>
  <c r="ES153" i="1"/>
  <c r="AL153" i="1"/>
  <c r="DW153" i="1"/>
  <c r="G153" i="1"/>
  <c r="F153" i="1"/>
  <c r="BC151" i="1"/>
  <c r="ES151" i="1"/>
  <c r="AL151" i="1"/>
  <c r="DW151" i="1"/>
  <c r="G151" i="1"/>
  <c r="F151" i="1"/>
  <c r="EW149" i="1"/>
  <c r="AQ149" i="1"/>
  <c r="BS149" i="1"/>
  <c r="EU149" i="1"/>
  <c r="AN149" i="1"/>
  <c r="BB149" i="1"/>
  <c r="ET149" i="1"/>
  <c r="AM149" i="1"/>
  <c r="BA149" i="1"/>
  <c r="EV149" i="1"/>
  <c r="AO149" i="1"/>
  <c r="I149" i="1"/>
  <c r="I148" i="1"/>
  <c r="DW149" i="1"/>
  <c r="BC147" i="1"/>
  <c r="ES147" i="1"/>
  <c r="AL147" i="1"/>
  <c r="DW147" i="1"/>
  <c r="G147" i="1"/>
  <c r="F147" i="1"/>
  <c r="BC145" i="1"/>
  <c r="ES145" i="1"/>
  <c r="AL145" i="1"/>
  <c r="DW145" i="1"/>
  <c r="G145" i="1"/>
  <c r="F145" i="1"/>
  <c r="BC143" i="1"/>
  <c r="ES143" i="1"/>
  <c r="AL143" i="1"/>
  <c r="DW143" i="1"/>
  <c r="G143" i="1"/>
  <c r="F143" i="1"/>
  <c r="BC141" i="1"/>
  <c r="ES141" i="1"/>
  <c r="AL141" i="1"/>
  <c r="DW141" i="1"/>
  <c r="G141" i="1"/>
  <c r="F141" i="1"/>
  <c r="BC139" i="1"/>
  <c r="ES139" i="1"/>
  <c r="AL139" i="1"/>
  <c r="DW139" i="1"/>
  <c r="G139" i="1"/>
  <c r="F139" i="1"/>
  <c r="BC137" i="1"/>
  <c r="ES137" i="1"/>
  <c r="AL137" i="1"/>
  <c r="DW137" i="1"/>
  <c r="G137" i="1"/>
  <c r="F137" i="1"/>
  <c r="BC135" i="1"/>
  <c r="ES135" i="1"/>
  <c r="AL135" i="1"/>
  <c r="DW135" i="1"/>
  <c r="G135" i="1"/>
  <c r="F135" i="1"/>
  <c r="BC133" i="1"/>
  <c r="ES133" i="1"/>
  <c r="AL133" i="1"/>
  <c r="DW133" i="1"/>
  <c r="G133" i="1"/>
  <c r="F133" i="1"/>
  <c r="EW131" i="1"/>
  <c r="AQ131" i="1"/>
  <c r="BS131" i="1"/>
  <c r="EU131" i="1"/>
  <c r="AN131" i="1"/>
  <c r="BB131" i="1"/>
  <c r="ET131" i="1"/>
  <c r="AM131" i="1"/>
  <c r="BA131" i="1"/>
  <c r="EV131" i="1"/>
  <c r="AO131" i="1"/>
  <c r="I131" i="1"/>
  <c r="I130" i="1"/>
  <c r="DW131" i="1"/>
  <c r="BC129" i="1"/>
  <c r="ES129" i="1"/>
  <c r="AL129" i="1"/>
  <c r="DW129" i="1"/>
  <c r="G129" i="1"/>
  <c r="F129" i="1"/>
  <c r="BC127" i="1"/>
  <c r="ES127" i="1"/>
  <c r="AL127" i="1"/>
  <c r="DW127" i="1"/>
  <c r="G127" i="1"/>
  <c r="F127" i="1"/>
  <c r="BC125" i="1"/>
  <c r="ES125" i="1"/>
  <c r="AL125" i="1"/>
  <c r="DW125" i="1"/>
  <c r="G125" i="1"/>
  <c r="F125" i="1"/>
  <c r="BC123" i="1"/>
  <c r="ES123" i="1"/>
  <c r="AL123" i="1"/>
  <c r="DW123" i="1"/>
  <c r="G123" i="1"/>
  <c r="F123" i="1"/>
  <c r="BC121" i="1"/>
  <c r="ES121" i="1"/>
  <c r="AL121" i="1"/>
  <c r="DW121" i="1"/>
  <c r="G121" i="1"/>
  <c r="F121" i="1"/>
  <c r="BC119" i="1"/>
  <c r="ES119" i="1"/>
  <c r="AL119" i="1"/>
  <c r="DW119" i="1"/>
  <c r="G119" i="1"/>
  <c r="F119" i="1"/>
  <c r="BC117" i="1"/>
  <c r="ES117" i="1"/>
  <c r="AL117" i="1"/>
  <c r="DW117" i="1"/>
  <c r="G117" i="1"/>
  <c r="F117" i="1"/>
  <c r="BC115" i="1"/>
  <c r="ES115" i="1"/>
  <c r="AL115" i="1"/>
  <c r="DW115" i="1"/>
  <c r="G115" i="1"/>
  <c r="F115" i="1"/>
  <c r="BC113" i="1"/>
  <c r="ES113" i="1"/>
  <c r="AL113" i="1"/>
  <c r="DW113" i="1"/>
  <c r="G113" i="1"/>
  <c r="F113" i="1"/>
  <c r="BC111" i="1"/>
  <c r="ES111" i="1"/>
  <c r="AL111" i="1"/>
  <c r="DW111" i="1"/>
  <c r="G111" i="1"/>
  <c r="F111" i="1"/>
  <c r="BC109" i="1"/>
  <c r="ES109" i="1"/>
  <c r="AL109" i="1"/>
  <c r="DW109" i="1"/>
  <c r="G109" i="1"/>
  <c r="F109" i="1"/>
  <c r="BC107" i="1"/>
  <c r="ES107" i="1"/>
  <c r="AL107" i="1"/>
  <c r="DW107" i="1"/>
  <c r="G107" i="1"/>
  <c r="F107" i="1"/>
  <c r="BC105" i="1"/>
  <c r="ES105" i="1"/>
  <c r="AL105" i="1"/>
  <c r="DW105" i="1"/>
  <c r="G105" i="1"/>
  <c r="F105" i="1"/>
  <c r="BC103" i="1"/>
  <c r="ES103" i="1"/>
  <c r="AL103" i="1"/>
  <c r="DW103" i="1"/>
  <c r="G103" i="1"/>
  <c r="F103" i="1"/>
  <c r="EW101" i="1"/>
  <c r="AQ101" i="1"/>
  <c r="BS101" i="1"/>
  <c r="EU101" i="1"/>
  <c r="AN101" i="1"/>
  <c r="BB101" i="1"/>
  <c r="ET101" i="1"/>
  <c r="AM101" i="1"/>
  <c r="BA101" i="1"/>
  <c r="EV101" i="1"/>
  <c r="AO101" i="1"/>
  <c r="I101" i="1"/>
  <c r="I100" i="1"/>
  <c r="DW101" i="1"/>
  <c r="BC77" i="1"/>
  <c r="ES77" i="1"/>
  <c r="AL77" i="1"/>
  <c r="DW77" i="1"/>
  <c r="G77" i="1"/>
  <c r="F77" i="1"/>
  <c r="BC75" i="1"/>
  <c r="ES75" i="1"/>
  <c r="AL75" i="1"/>
  <c r="DW75" i="1"/>
  <c r="G75" i="1"/>
  <c r="F75" i="1"/>
  <c r="BC73" i="1"/>
  <c r="ES73" i="1"/>
  <c r="AL73" i="1"/>
  <c r="DW73" i="1"/>
  <c r="G73" i="1"/>
  <c r="F73" i="1"/>
  <c r="BC71" i="1"/>
  <c r="ES71" i="1"/>
  <c r="AL71" i="1"/>
  <c r="DW71" i="1"/>
  <c r="G71" i="1"/>
  <c r="F71" i="1"/>
  <c r="EW69" i="1"/>
  <c r="AQ69" i="1"/>
  <c r="BC69" i="1"/>
  <c r="ES69" i="1"/>
  <c r="AL69" i="1"/>
  <c r="BS69" i="1"/>
  <c r="EU69" i="1"/>
  <c r="AN69" i="1"/>
  <c r="BB69" i="1"/>
  <c r="ET69" i="1"/>
  <c r="AM69" i="1"/>
  <c r="BA69" i="1"/>
  <c r="EV69" i="1"/>
  <c r="AO69" i="1"/>
  <c r="I69" i="1"/>
  <c r="GW117" i="6" s="1"/>
  <c r="I68" i="1"/>
  <c r="DW69" i="1"/>
  <c r="BC49" i="1"/>
  <c r="ES49" i="1"/>
  <c r="AL49" i="1"/>
  <c r="DW49" i="1"/>
  <c r="G49" i="1"/>
  <c r="F49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GW106" i="6" s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131" i="1" l="1"/>
  <c r="ER167" i="1"/>
  <c r="AK167" i="1"/>
  <c r="F212" i="6" s="1"/>
  <c r="ER149" i="1"/>
  <c r="AK149" i="1"/>
  <c r="F190" i="6" s="1"/>
  <c r="ER101" i="1"/>
  <c r="AK131" i="1"/>
  <c r="F166" i="6" s="1"/>
  <c r="ER37" i="1"/>
  <c r="GX117" i="6"/>
  <c r="AK101" i="1"/>
  <c r="F130" i="6" s="1"/>
  <c r="ER69" i="1"/>
  <c r="AK69" i="1"/>
  <c r="F113" i="6" s="1"/>
  <c r="GX106" i="6"/>
  <c r="ER39" i="1"/>
  <c r="AK39" i="1"/>
  <c r="F102" i="6" s="1"/>
  <c r="ER35" i="1"/>
  <c r="AK37" i="1"/>
  <c r="F94" i="6" s="1"/>
  <c r="ER33" i="1"/>
  <c r="AK35" i="1"/>
  <c r="F86" i="6" s="1"/>
  <c r="ER31" i="1"/>
  <c r="AK33" i="1"/>
  <c r="F78" i="6" s="1"/>
  <c r="AK31" i="1"/>
  <c r="F70" i="6" s="1"/>
  <c r="ER29" i="1"/>
  <c r="ER27" i="1"/>
  <c r="AK29" i="1"/>
  <c r="F62" i="6" s="1"/>
  <c r="ER25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A149" i="3"/>
  <c r="CX149" i="3"/>
  <c r="CY149" i="3"/>
  <c r="CZ149" i="3"/>
  <c r="DA149" i="3"/>
  <c r="A150" i="3"/>
  <c r="CX150" i="3"/>
  <c r="CY150" i="3"/>
  <c r="CZ150" i="3"/>
  <c r="DA150" i="3"/>
  <c r="A151" i="3"/>
  <c r="CX151" i="3"/>
  <c r="CY151" i="3"/>
  <c r="CZ151" i="3"/>
  <c r="DA151" i="3"/>
  <c r="A152" i="3"/>
  <c r="CX152" i="3"/>
  <c r="CY152" i="3"/>
  <c r="CZ152" i="3"/>
  <c r="DA152" i="3"/>
  <c r="A153" i="3"/>
  <c r="CX153" i="3"/>
  <c r="CY153" i="3"/>
  <c r="CZ153" i="3"/>
  <c r="DA153" i="3"/>
  <c r="A154" i="3"/>
  <c r="CX154" i="3"/>
  <c r="CY154" i="3"/>
  <c r="CZ154" i="3"/>
  <c r="DA154" i="3"/>
  <c r="A155" i="3"/>
  <c r="CX155" i="3"/>
  <c r="CY155" i="3"/>
  <c r="CZ155" i="3"/>
  <c r="DA155" i="3"/>
  <c r="A156" i="3"/>
  <c r="CX156" i="3"/>
  <c r="CY156" i="3"/>
  <c r="CZ156" i="3"/>
  <c r="DA156" i="3"/>
  <c r="A157" i="3"/>
  <c r="CX157" i="3"/>
  <c r="CY157" i="3"/>
  <c r="CZ157" i="3"/>
  <c r="DA157" i="3"/>
  <c r="A158" i="3"/>
  <c r="CX158" i="3"/>
  <c r="CY158" i="3"/>
  <c r="CZ158" i="3"/>
  <c r="DA158" i="3"/>
  <c r="A159" i="3"/>
  <c r="CX159" i="3"/>
  <c r="CY159" i="3"/>
  <c r="CZ159" i="3"/>
  <c r="DA159" i="3"/>
  <c r="A160" i="3"/>
  <c r="CX160" i="3"/>
  <c r="CY160" i="3"/>
  <c r="CZ160" i="3"/>
  <c r="DA160" i="3"/>
  <c r="A161" i="3"/>
  <c r="CX161" i="3"/>
  <c r="CY161" i="3"/>
  <c r="CZ161" i="3"/>
  <c r="DA161" i="3"/>
  <c r="A162" i="3"/>
  <c r="CX162" i="3"/>
  <c r="CY162" i="3"/>
  <c r="CZ162" i="3"/>
  <c r="DA162" i="3"/>
  <c r="A163" i="3"/>
  <c r="CX163" i="3"/>
  <c r="CY163" i="3"/>
  <c r="CZ163" i="3"/>
  <c r="DA163" i="3"/>
  <c r="A164" i="3"/>
  <c r="CX164" i="3"/>
  <c r="CY164" i="3"/>
  <c r="CZ164" i="3"/>
  <c r="DA164" i="3"/>
  <c r="A165" i="3"/>
  <c r="CX165" i="3"/>
  <c r="CY165" i="3"/>
  <c r="CZ165" i="3"/>
  <c r="DA165" i="3"/>
  <c r="A166" i="3"/>
  <c r="CX166" i="3"/>
  <c r="CY166" i="3"/>
  <c r="CZ166" i="3"/>
  <c r="DA166" i="3"/>
  <c r="A167" i="3"/>
  <c r="CX167" i="3"/>
  <c r="CY167" i="3"/>
  <c r="CZ167" i="3"/>
  <c r="DA167" i="3"/>
  <c r="A168" i="3"/>
  <c r="CX168" i="3"/>
  <c r="CY168" i="3"/>
  <c r="CZ168" i="3"/>
  <c r="DA168" i="3"/>
  <c r="A169" i="3"/>
  <c r="CX169" i="3"/>
  <c r="CY169" i="3"/>
  <c r="CZ169" i="3"/>
  <c r="DA169" i="3"/>
  <c r="A170" i="3"/>
  <c r="CX170" i="3"/>
  <c r="CY170" i="3"/>
  <c r="CZ170" i="3"/>
  <c r="DA170" i="3"/>
  <c r="A171" i="3"/>
  <c r="CX171" i="3"/>
  <c r="CY171" i="3"/>
  <c r="CZ171" i="3"/>
  <c r="DA171" i="3"/>
  <c r="A172" i="3"/>
  <c r="CX172" i="3"/>
  <c r="CY172" i="3"/>
  <c r="CZ172" i="3"/>
  <c r="DA172" i="3"/>
  <c r="A173" i="3"/>
  <c r="CX173" i="3"/>
  <c r="CY173" i="3"/>
  <c r="CZ173" i="3"/>
  <c r="DA173" i="3"/>
  <c r="A174" i="3"/>
  <c r="CX174" i="3"/>
  <c r="CY174" i="3"/>
  <c r="CZ174" i="3"/>
  <c r="DA174" i="3"/>
  <c r="A175" i="3"/>
  <c r="CX175" i="3"/>
  <c r="CY175" i="3"/>
  <c r="CZ175" i="3"/>
  <c r="DA175" i="3"/>
  <c r="A176" i="3"/>
  <c r="CX176" i="3"/>
  <c r="CY176" i="3"/>
  <c r="CZ176" i="3"/>
  <c r="DA176" i="3"/>
  <c r="A177" i="3"/>
  <c r="CX177" i="3"/>
  <c r="CY177" i="3"/>
  <c r="CZ177" i="3"/>
  <c r="DA177" i="3"/>
  <c r="A178" i="3"/>
  <c r="CX178" i="3"/>
  <c r="CY178" i="3"/>
  <c r="CZ178" i="3"/>
  <c r="DA178" i="3"/>
  <c r="A179" i="3"/>
  <c r="CX179" i="3"/>
  <c r="CY179" i="3"/>
  <c r="CZ179" i="3"/>
  <c r="DA179" i="3"/>
  <c r="A180" i="3"/>
  <c r="CX180" i="3"/>
  <c r="CY180" i="3"/>
  <c r="CZ180" i="3"/>
  <c r="DA180" i="3"/>
  <c r="A181" i="3"/>
  <c r="CX181" i="3"/>
  <c r="CY181" i="3"/>
  <c r="CZ181" i="3"/>
  <c r="DA181" i="3"/>
  <c r="A182" i="3"/>
  <c r="CX182" i="3"/>
  <c r="CY182" i="3"/>
  <c r="CZ182" i="3"/>
  <c r="DA182" i="3"/>
  <c r="A183" i="3"/>
  <c r="CX183" i="3"/>
  <c r="CY183" i="3"/>
  <c r="CZ183" i="3"/>
  <c r="DA183" i="3"/>
  <c r="A184" i="3"/>
  <c r="CX184" i="3"/>
  <c r="CY184" i="3"/>
  <c r="CZ184" i="3"/>
  <c r="DA184" i="3"/>
  <c r="A185" i="3"/>
  <c r="CX185" i="3"/>
  <c r="CY185" i="3"/>
  <c r="CZ185" i="3"/>
  <c r="DA185" i="3"/>
  <c r="A186" i="3"/>
  <c r="CX186" i="3"/>
  <c r="CY186" i="3"/>
  <c r="CZ186" i="3"/>
  <c r="DA186" i="3"/>
  <c r="A187" i="3"/>
  <c r="CX187" i="3"/>
  <c r="CY187" i="3"/>
  <c r="CZ187" i="3"/>
  <c r="DA187" i="3"/>
  <c r="A188" i="3"/>
  <c r="CX188" i="3"/>
  <c r="CY188" i="3"/>
  <c r="CZ188" i="3"/>
  <c r="DA188" i="3"/>
  <c r="A189" i="3"/>
  <c r="CX189" i="3"/>
  <c r="CY189" i="3"/>
  <c r="CZ189" i="3"/>
  <c r="DA189" i="3"/>
  <c r="A190" i="3"/>
  <c r="CX190" i="3"/>
  <c r="CY190" i="3"/>
  <c r="CZ190" i="3"/>
  <c r="DA190" i="3"/>
  <c r="A191" i="3"/>
  <c r="CX191" i="3"/>
  <c r="CY191" i="3"/>
  <c r="CZ191" i="3"/>
  <c r="DA191" i="3"/>
  <c r="A192" i="3"/>
  <c r="CX192" i="3"/>
  <c r="CY192" i="3"/>
  <c r="CZ192" i="3"/>
  <c r="DA192" i="3"/>
  <c r="A193" i="3"/>
  <c r="CX193" i="3"/>
  <c r="CY193" i="3"/>
  <c r="CZ193" i="3"/>
  <c r="DA193" i="3"/>
  <c r="A194" i="3"/>
  <c r="CX194" i="3"/>
  <c r="CY194" i="3"/>
  <c r="CZ194" i="3"/>
  <c r="DA194" i="3"/>
  <c r="A195" i="3"/>
  <c r="CX195" i="3"/>
  <c r="CY195" i="3"/>
  <c r="CZ195" i="3"/>
  <c r="DA195" i="3"/>
  <c r="A196" i="3"/>
  <c r="CX196" i="3"/>
  <c r="CY196" i="3"/>
  <c r="CZ196" i="3"/>
  <c r="DA196" i="3"/>
  <c r="A197" i="3"/>
  <c r="CX197" i="3"/>
  <c r="CY197" i="3"/>
  <c r="CZ197" i="3"/>
  <c r="DA197" i="3"/>
  <c r="A198" i="3"/>
  <c r="CX198" i="3"/>
  <c r="CY198" i="3"/>
  <c r="CZ198" i="3"/>
  <c r="DA198" i="3"/>
  <c r="A199" i="3"/>
  <c r="CX199" i="3"/>
  <c r="CY199" i="3"/>
  <c r="CZ199" i="3"/>
  <c r="DA199" i="3"/>
  <c r="A200" i="3"/>
  <c r="CX200" i="3"/>
  <c r="CY200" i="3"/>
  <c r="CZ200" i="3"/>
  <c r="DA200" i="3"/>
  <c r="A201" i="3"/>
  <c r="CX201" i="3"/>
  <c r="CY201" i="3"/>
  <c r="CZ201" i="3"/>
  <c r="DA201" i="3"/>
  <c r="A202" i="3"/>
  <c r="CX202" i="3"/>
  <c r="CY202" i="3"/>
  <c r="CZ202" i="3"/>
  <c r="DA202" i="3"/>
  <c r="A203" i="3"/>
  <c r="CX203" i="3"/>
  <c r="CY203" i="3"/>
  <c r="CZ203" i="3"/>
  <c r="DA203" i="3"/>
  <c r="A204" i="3"/>
  <c r="CX204" i="3"/>
  <c r="CY204" i="3"/>
  <c r="CZ204" i="3"/>
  <c r="DA204" i="3"/>
  <c r="A205" i="3"/>
  <c r="CX205" i="3"/>
  <c r="CY205" i="3"/>
  <c r="CZ205" i="3"/>
  <c r="DA205" i="3"/>
  <c r="A206" i="3"/>
  <c r="CX206" i="3"/>
  <c r="CY206" i="3"/>
  <c r="CZ206" i="3"/>
  <c r="DA206" i="3"/>
  <c r="A207" i="3"/>
  <c r="CX207" i="3"/>
  <c r="CY207" i="3"/>
  <c r="CZ207" i="3"/>
  <c r="DA207" i="3"/>
  <c r="A208" i="3"/>
  <c r="CX208" i="3"/>
  <c r="CY208" i="3"/>
  <c r="CZ208" i="3"/>
  <c r="DA208" i="3"/>
  <c r="A209" i="3"/>
  <c r="CX209" i="3"/>
  <c r="CY209" i="3"/>
  <c r="CZ209" i="3"/>
  <c r="DA209" i="3"/>
  <c r="A210" i="3"/>
  <c r="CX210" i="3"/>
  <c r="CY210" i="3"/>
  <c r="CZ210" i="3"/>
  <c r="DA210" i="3"/>
  <c r="A211" i="3"/>
  <c r="CX211" i="3"/>
  <c r="CY211" i="3"/>
  <c r="CZ211" i="3"/>
  <c r="DA211" i="3"/>
  <c r="A212" i="3"/>
  <c r="CX212" i="3"/>
  <c r="CY212" i="3"/>
  <c r="CZ212" i="3"/>
  <c r="DA212" i="3"/>
  <c r="A213" i="3"/>
  <c r="CX213" i="3"/>
  <c r="CY213" i="3"/>
  <c r="CZ213" i="3"/>
  <c r="DA213" i="3"/>
  <c r="A214" i="3"/>
  <c r="CX214" i="3"/>
  <c r="CY214" i="3"/>
  <c r="CZ214" i="3"/>
  <c r="DA214" i="3"/>
  <c r="A215" i="3"/>
  <c r="CX215" i="3"/>
  <c r="CY215" i="3"/>
  <c r="CZ215" i="3"/>
  <c r="DA215" i="3"/>
  <c r="A216" i="3"/>
  <c r="CX216" i="3"/>
  <c r="CY216" i="3"/>
  <c r="CZ216" i="3"/>
  <c r="DA216" i="3"/>
  <c r="A217" i="3"/>
  <c r="CX217" i="3"/>
  <c r="CY217" i="3"/>
  <c r="CZ217" i="3"/>
  <c r="DA217" i="3"/>
  <c r="A218" i="3"/>
  <c r="CX218" i="3"/>
  <c r="CY218" i="3"/>
  <c r="CZ218" i="3"/>
  <c r="DA218" i="3"/>
  <c r="A219" i="3"/>
  <c r="CX219" i="3"/>
  <c r="CY219" i="3"/>
  <c r="CZ219" i="3"/>
  <c r="DA219" i="3"/>
  <c r="A220" i="3"/>
  <c r="CX220" i="3"/>
  <c r="CY220" i="3"/>
  <c r="CZ220" i="3"/>
  <c r="DA220" i="3"/>
  <c r="A221" i="3"/>
  <c r="CX221" i="3"/>
  <c r="CY221" i="3"/>
  <c r="CZ221" i="3"/>
  <c r="DA221" i="3"/>
  <c r="A222" i="3"/>
  <c r="CX222" i="3"/>
  <c r="CY222" i="3"/>
  <c r="CZ222" i="3"/>
  <c r="DA222" i="3"/>
  <c r="A223" i="3"/>
  <c r="CX223" i="3"/>
  <c r="CY223" i="3"/>
  <c r="CZ223" i="3"/>
  <c r="DA223" i="3"/>
  <c r="A224" i="3"/>
  <c r="CX224" i="3"/>
  <c r="CY224" i="3"/>
  <c r="CZ224" i="3"/>
  <c r="DA224" i="3"/>
  <c r="A225" i="3"/>
  <c r="CX225" i="3"/>
  <c r="CY225" i="3"/>
  <c r="CZ225" i="3"/>
  <c r="DA225" i="3"/>
  <c r="A226" i="3"/>
  <c r="CX226" i="3"/>
  <c r="CY226" i="3"/>
  <c r="CZ226" i="3"/>
  <c r="DA226" i="3"/>
  <c r="A227" i="3"/>
  <c r="CX227" i="3"/>
  <c r="CY227" i="3"/>
  <c r="CZ227" i="3"/>
  <c r="DA227" i="3"/>
  <c r="A228" i="3"/>
  <c r="CX228" i="3"/>
  <c r="CY228" i="3"/>
  <c r="CZ228" i="3"/>
  <c r="DA228" i="3"/>
  <c r="A229" i="3"/>
  <c r="CX229" i="3"/>
  <c r="CY229" i="3"/>
  <c r="CZ229" i="3"/>
  <c r="DA229" i="3"/>
  <c r="A230" i="3"/>
  <c r="CX230" i="3"/>
  <c r="CY230" i="3"/>
  <c r="CZ230" i="3"/>
  <c r="DA230" i="3"/>
  <c r="A231" i="3"/>
  <c r="CX231" i="3"/>
  <c r="CY231" i="3"/>
  <c r="CZ231" i="3"/>
  <c r="DA231" i="3"/>
  <c r="A232" i="3"/>
  <c r="CX232" i="3"/>
  <c r="CY232" i="3"/>
  <c r="CZ232" i="3"/>
  <c r="DA232" i="3"/>
  <c r="A233" i="3"/>
  <c r="CX233" i="3"/>
  <c r="CY233" i="3"/>
  <c r="CZ233" i="3"/>
  <c r="DA233" i="3"/>
  <c r="A234" i="3"/>
  <c r="CX234" i="3"/>
  <c r="CY234" i="3"/>
  <c r="CZ234" i="3"/>
  <c r="DA234" i="3"/>
  <c r="A235" i="3"/>
  <c r="CX235" i="3"/>
  <c r="CY235" i="3"/>
  <c r="CZ235" i="3"/>
  <c r="DA235" i="3"/>
  <c r="A236" i="3"/>
  <c r="CX236" i="3"/>
  <c r="CY236" i="3"/>
  <c r="CZ236" i="3"/>
  <c r="DA236" i="3"/>
  <c r="A237" i="3"/>
  <c r="CX237" i="3"/>
  <c r="CY237" i="3"/>
  <c r="CZ237" i="3"/>
  <c r="DA237" i="3"/>
  <c r="A238" i="3"/>
  <c r="CX238" i="3"/>
  <c r="CY238" i="3"/>
  <c r="CZ238" i="3"/>
  <c r="DA238" i="3"/>
  <c r="A239" i="3"/>
  <c r="CX239" i="3"/>
  <c r="CY239" i="3"/>
  <c r="CZ239" i="3"/>
  <c r="DA239" i="3"/>
  <c r="A240" i="3"/>
  <c r="CX240" i="3"/>
  <c r="CY240" i="3"/>
  <c r="CZ240" i="3"/>
  <c r="DA240" i="3"/>
  <c r="A241" i="3"/>
  <c r="CX241" i="3"/>
  <c r="CY241" i="3"/>
  <c r="CZ241" i="3"/>
  <c r="DA241" i="3"/>
  <c r="A242" i="3"/>
  <c r="CX242" i="3"/>
  <c r="CY242" i="3"/>
  <c r="CZ242" i="3"/>
  <c r="DA242" i="3"/>
  <c r="A243" i="3"/>
  <c r="CX243" i="3"/>
  <c r="CY243" i="3"/>
  <c r="CZ243" i="3"/>
  <c r="DA243" i="3"/>
  <c r="A244" i="3"/>
  <c r="CX244" i="3"/>
  <c r="CY244" i="3"/>
  <c r="CZ244" i="3"/>
  <c r="DA244" i="3"/>
  <c r="A245" i="3"/>
  <c r="CX245" i="3"/>
  <c r="CY245" i="3"/>
  <c r="CZ245" i="3"/>
  <c r="DA245" i="3"/>
  <c r="A246" i="3"/>
  <c r="CX246" i="3"/>
  <c r="CY246" i="3"/>
  <c r="CZ246" i="3"/>
  <c r="DA24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P25" i="1"/>
  <c r="AC25" i="1"/>
  <c r="AE25" i="1"/>
  <c r="AF25" i="1"/>
  <c r="AG25" i="1"/>
  <c r="AH25" i="1"/>
  <c r="AI25" i="1"/>
  <c r="AJ25" i="1"/>
  <c r="CX25" i="1" s="1"/>
  <c r="W25" i="1" s="1"/>
  <c r="CQ25" i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P26" i="1"/>
  <c r="R26" i="1"/>
  <c r="GK26" i="1" s="1"/>
  <c r="AC26" i="1"/>
  <c r="AD26" i="1"/>
  <c r="CR26" i="1" s="1"/>
  <c r="Q26" i="1" s="1"/>
  <c r="AE26" i="1"/>
  <c r="AF26" i="1"/>
  <c r="CT26" i="1" s="1"/>
  <c r="S26" i="1" s="1"/>
  <c r="CZ26" i="1" s="1"/>
  <c r="Y26" i="1" s="1"/>
  <c r="AG26" i="1"/>
  <c r="AH26" i="1"/>
  <c r="CV26" i="1" s="1"/>
  <c r="U26" i="1" s="1"/>
  <c r="AI26" i="1"/>
  <c r="AJ26" i="1"/>
  <c r="CX26" i="1" s="1"/>
  <c r="W26" i="1" s="1"/>
  <c r="CQ26" i="1"/>
  <c r="CS26" i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E27" i="1"/>
  <c r="AF27" i="1"/>
  <c r="AG27" i="1"/>
  <c r="AH27" i="1"/>
  <c r="AI27" i="1"/>
  <c r="AJ27" i="1"/>
  <c r="CX27" i="1" s="1"/>
  <c r="W27" i="1" s="1"/>
  <c r="CQ27" i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R28" i="1"/>
  <c r="GK28" i="1" s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P29" i="1"/>
  <c r="AC29" i="1"/>
  <c r="AE29" i="1"/>
  <c r="AF29" i="1"/>
  <c r="AG29" i="1"/>
  <c r="AH29" i="1"/>
  <c r="AI29" i="1"/>
  <c r="AJ29" i="1"/>
  <c r="CX29" i="1" s="1"/>
  <c r="W29" i="1" s="1"/>
  <c r="CQ29" i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S30" i="1"/>
  <c r="V30" i="1"/>
  <c r="AC30" i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CW30" i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U32" i="1"/>
  <c r="AC32" i="1"/>
  <c r="CQ32" i="1" s="1"/>
  <c r="P32" i="1" s="1"/>
  <c r="AE32" i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CX32" i="1"/>
  <c r="W32" i="1" s="1"/>
  <c r="FR32" i="1"/>
  <c r="GL32" i="1"/>
  <c r="GO32" i="1"/>
  <c r="GP32" i="1"/>
  <c r="GV32" i="1"/>
  <c r="GX32" i="1" s="1"/>
  <c r="C33" i="1"/>
  <c r="D33" i="1"/>
  <c r="W33" i="1"/>
  <c r="AC33" i="1"/>
  <c r="AE33" i="1"/>
  <c r="CS33" i="1" s="1"/>
  <c r="R33" i="1" s="1"/>
  <c r="AF33" i="1"/>
  <c r="AG33" i="1"/>
  <c r="CU33" i="1" s="1"/>
  <c r="T33" i="1" s="1"/>
  <c r="AH33" i="1"/>
  <c r="AI33" i="1"/>
  <c r="AJ33" i="1"/>
  <c r="CW33" i="1"/>
  <c r="V33" i="1" s="1"/>
  <c r="CX33" i="1"/>
  <c r="FR33" i="1"/>
  <c r="GL33" i="1"/>
  <c r="GO33" i="1"/>
  <c r="GP33" i="1"/>
  <c r="GV33" i="1"/>
  <c r="GX33" i="1"/>
  <c r="C34" i="1"/>
  <c r="D34" i="1"/>
  <c r="U34" i="1"/>
  <c r="AC34" i="1"/>
  <c r="AE34" i="1"/>
  <c r="AF34" i="1"/>
  <c r="AG34" i="1"/>
  <c r="AH34" i="1"/>
  <c r="AI34" i="1"/>
  <c r="CW34" i="1" s="1"/>
  <c r="V34" i="1" s="1"/>
  <c r="AJ34" i="1"/>
  <c r="CQ34" i="1"/>
  <c r="P34" i="1" s="1"/>
  <c r="CT34" i="1"/>
  <c r="S34" i="1" s="1"/>
  <c r="CU34" i="1"/>
  <c r="T34" i="1" s="1"/>
  <c r="CV34" i="1"/>
  <c r="CX34" i="1"/>
  <c r="W34" i="1" s="1"/>
  <c r="FR34" i="1"/>
  <c r="GL34" i="1"/>
  <c r="GO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AJ35" i="1"/>
  <c r="CW35" i="1"/>
  <c r="V35" i="1" s="1"/>
  <c r="CX35" i="1"/>
  <c r="W35" i="1" s="1"/>
  <c r="FR35" i="1"/>
  <c r="GL35" i="1"/>
  <c r="GO35" i="1"/>
  <c r="GP35" i="1"/>
  <c r="GV35" i="1"/>
  <c r="GX35" i="1"/>
  <c r="C36" i="1"/>
  <c r="D36" i="1"/>
  <c r="AC36" i="1"/>
  <c r="AE36" i="1"/>
  <c r="AF36" i="1"/>
  <c r="AG36" i="1"/>
  <c r="AH36" i="1"/>
  <c r="AI36" i="1"/>
  <c r="CW36" i="1" s="1"/>
  <c r="V36" i="1" s="1"/>
  <c r="AJ36" i="1"/>
  <c r="CQ36" i="1"/>
  <c r="P36" i="1" s="1"/>
  <c r="CT36" i="1"/>
  <c r="S36" i="1" s="1"/>
  <c r="CU36" i="1"/>
  <c r="T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W37" i="1"/>
  <c r="AC37" i="1"/>
  <c r="AE37" i="1"/>
  <c r="AF37" i="1"/>
  <c r="AG37" i="1"/>
  <c r="CU37" i="1" s="1"/>
  <c r="T37" i="1" s="1"/>
  <c r="AH37" i="1"/>
  <c r="AI37" i="1"/>
  <c r="AJ37" i="1"/>
  <c r="CW37" i="1"/>
  <c r="V37" i="1" s="1"/>
  <c r="CX37" i="1"/>
  <c r="FR37" i="1"/>
  <c r="GL37" i="1"/>
  <c r="GO37" i="1"/>
  <c r="GP37" i="1"/>
  <c r="GV37" i="1"/>
  <c r="GX37" i="1"/>
  <c r="C38" i="1"/>
  <c r="D38" i="1"/>
  <c r="AC38" i="1"/>
  <c r="CQ38" i="1" s="1"/>
  <c r="P38" i="1" s="1"/>
  <c r="AE38" i="1"/>
  <c r="CS38" i="1" s="1"/>
  <c r="R38" i="1" s="1"/>
  <c r="GK38" i="1" s="1"/>
  <c r="AF38" i="1"/>
  <c r="AG38" i="1"/>
  <c r="AH38" i="1"/>
  <c r="AI38" i="1"/>
  <c r="CW38" i="1" s="1"/>
  <c r="V38" i="1" s="1"/>
  <c r="AJ38" i="1"/>
  <c r="CT38" i="1"/>
  <c r="S38" i="1" s="1"/>
  <c r="CU38" i="1"/>
  <c r="T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O39" i="1"/>
  <c r="GP39" i="1"/>
  <c r="GV39" i="1"/>
  <c r="GX39" i="1"/>
  <c r="I40" i="1"/>
  <c r="P40" i="1" s="1"/>
  <c r="AC40" i="1"/>
  <c r="AD40" i="1"/>
  <c r="AB40" i="1" s="1"/>
  <c r="AE40" i="1"/>
  <c r="AF40" i="1"/>
  <c r="CT40" i="1" s="1"/>
  <c r="AG40" i="1"/>
  <c r="AH40" i="1"/>
  <c r="CV40" i="1" s="1"/>
  <c r="AI40" i="1"/>
  <c r="AJ40" i="1"/>
  <c r="CX40" i="1" s="1"/>
  <c r="CQ40" i="1"/>
  <c r="CR40" i="1"/>
  <c r="CS40" i="1"/>
  <c r="CU40" i="1"/>
  <c r="CW40" i="1"/>
  <c r="FR40" i="1"/>
  <c r="GL40" i="1"/>
  <c r="GO40" i="1"/>
  <c r="GP40" i="1"/>
  <c r="GV40" i="1"/>
  <c r="I41" i="1"/>
  <c r="AC41" i="1"/>
  <c r="CQ41" i="1" s="1"/>
  <c r="AE41" i="1"/>
  <c r="AD41" i="1" s="1"/>
  <c r="CR41" i="1" s="1"/>
  <c r="AF41" i="1"/>
  <c r="AG41" i="1"/>
  <c r="CU41" i="1" s="1"/>
  <c r="T41" i="1" s="1"/>
  <c r="AH41" i="1"/>
  <c r="AI41" i="1"/>
  <c r="CW41" i="1" s="1"/>
  <c r="AJ41" i="1"/>
  <c r="CT41" i="1"/>
  <c r="S41" i="1" s="1"/>
  <c r="CV41" i="1"/>
  <c r="CX41" i="1"/>
  <c r="FR41" i="1"/>
  <c r="GL41" i="1"/>
  <c r="GO41" i="1"/>
  <c r="GP41" i="1"/>
  <c r="GV41" i="1"/>
  <c r="I42" i="1"/>
  <c r="GX42" i="1" s="1"/>
  <c r="AC42" i="1"/>
  <c r="AD42" i="1"/>
  <c r="CR42" i="1" s="1"/>
  <c r="AE42" i="1"/>
  <c r="AF42" i="1"/>
  <c r="CT42" i="1" s="1"/>
  <c r="S42" i="1" s="1"/>
  <c r="AG42" i="1"/>
  <c r="AH42" i="1"/>
  <c r="CV42" i="1" s="1"/>
  <c r="AI42" i="1"/>
  <c r="AJ42" i="1"/>
  <c r="CX42" i="1" s="1"/>
  <c r="W42" i="1" s="1"/>
  <c r="CQ42" i="1"/>
  <c r="CS42" i="1"/>
  <c r="CU42" i="1"/>
  <c r="CW42" i="1"/>
  <c r="V42" i="1" s="1"/>
  <c r="FR42" i="1"/>
  <c r="GL42" i="1"/>
  <c r="GO42" i="1"/>
  <c r="GP42" i="1"/>
  <c r="GV42" i="1"/>
  <c r="I43" i="1"/>
  <c r="AC43" i="1"/>
  <c r="AE43" i="1"/>
  <c r="AF43" i="1"/>
  <c r="AG43" i="1"/>
  <c r="CU43" i="1" s="1"/>
  <c r="T43" i="1" s="1"/>
  <c r="AH43" i="1"/>
  <c r="AI43" i="1"/>
  <c r="CW43" i="1" s="1"/>
  <c r="AJ43" i="1"/>
  <c r="CT43" i="1"/>
  <c r="S43" i="1" s="1"/>
  <c r="CV43" i="1"/>
  <c r="CX43" i="1"/>
  <c r="FR43" i="1"/>
  <c r="GL43" i="1"/>
  <c r="GO43" i="1"/>
  <c r="GP43" i="1"/>
  <c r="GV43" i="1"/>
  <c r="I44" i="1"/>
  <c r="GX44" i="1" s="1"/>
  <c r="AC44" i="1"/>
  <c r="AD44" i="1"/>
  <c r="AE44" i="1"/>
  <c r="AF44" i="1"/>
  <c r="CT44" i="1" s="1"/>
  <c r="S44" i="1" s="1"/>
  <c r="AG44" i="1"/>
  <c r="AH44" i="1"/>
  <c r="CV44" i="1" s="1"/>
  <c r="AI44" i="1"/>
  <c r="AJ44" i="1"/>
  <c r="CX44" i="1" s="1"/>
  <c r="W44" i="1" s="1"/>
  <c r="CQ44" i="1"/>
  <c r="CS44" i="1"/>
  <c r="CU44" i="1"/>
  <c r="CW44" i="1"/>
  <c r="V44" i="1" s="1"/>
  <c r="FR44" i="1"/>
  <c r="GL44" i="1"/>
  <c r="GO44" i="1"/>
  <c r="GP44" i="1"/>
  <c r="GV44" i="1"/>
  <c r="I45" i="1"/>
  <c r="AC45" i="1"/>
  <c r="CQ45" i="1" s="1"/>
  <c r="AE45" i="1"/>
  <c r="AD45" i="1" s="1"/>
  <c r="CR45" i="1" s="1"/>
  <c r="AF45" i="1"/>
  <c r="AG45" i="1"/>
  <c r="CU45" i="1" s="1"/>
  <c r="AH45" i="1"/>
  <c r="AI45" i="1"/>
  <c r="CW45" i="1" s="1"/>
  <c r="AJ45" i="1"/>
  <c r="CS45" i="1"/>
  <c r="CT45" i="1"/>
  <c r="CV45" i="1"/>
  <c r="CX45" i="1"/>
  <c r="FR45" i="1"/>
  <c r="GL45" i="1"/>
  <c r="GO45" i="1"/>
  <c r="GP45" i="1"/>
  <c r="GV45" i="1"/>
  <c r="I46" i="1"/>
  <c r="U46" i="1" s="1"/>
  <c r="AC46" i="1"/>
  <c r="AE46" i="1"/>
  <c r="AD46" i="1" s="1"/>
  <c r="AF46" i="1"/>
  <c r="CT46" i="1" s="1"/>
  <c r="AG46" i="1"/>
  <c r="AH46" i="1"/>
  <c r="AI46" i="1"/>
  <c r="CW46" i="1" s="1"/>
  <c r="AJ46" i="1"/>
  <c r="CX46" i="1" s="1"/>
  <c r="CQ46" i="1"/>
  <c r="CS46" i="1"/>
  <c r="CU46" i="1"/>
  <c r="CV46" i="1"/>
  <c r="FR46" i="1"/>
  <c r="GL46" i="1"/>
  <c r="GO46" i="1"/>
  <c r="GP46" i="1"/>
  <c r="GV46" i="1"/>
  <c r="I47" i="1"/>
  <c r="S47" i="1" s="1"/>
  <c r="AC47" i="1"/>
  <c r="AD47" i="1"/>
  <c r="CR47" i="1" s="1"/>
  <c r="AE47" i="1"/>
  <c r="CS47" i="1" s="1"/>
  <c r="AF47" i="1"/>
  <c r="AG47" i="1"/>
  <c r="AH47" i="1"/>
  <c r="AI47" i="1"/>
  <c r="CW47" i="1" s="1"/>
  <c r="AJ47" i="1"/>
  <c r="CQ47" i="1"/>
  <c r="CT47" i="1"/>
  <c r="CU47" i="1"/>
  <c r="CV47" i="1"/>
  <c r="CX47" i="1"/>
  <c r="FR47" i="1"/>
  <c r="GL47" i="1"/>
  <c r="GO47" i="1"/>
  <c r="GP47" i="1"/>
  <c r="GV47" i="1"/>
  <c r="I48" i="1"/>
  <c r="V48" i="1" s="1"/>
  <c r="AC48" i="1"/>
  <c r="CQ48" i="1" s="1"/>
  <c r="AD48" i="1"/>
  <c r="CR48" i="1" s="1"/>
  <c r="AE48" i="1"/>
  <c r="AF48" i="1"/>
  <c r="AB48" i="1" s="1"/>
  <c r="AG48" i="1"/>
  <c r="AH48" i="1"/>
  <c r="CV48" i="1" s="1"/>
  <c r="AI48" i="1"/>
  <c r="AJ48" i="1"/>
  <c r="CX48" i="1" s="1"/>
  <c r="W48" i="1" s="1"/>
  <c r="CS48" i="1"/>
  <c r="CT48" i="1"/>
  <c r="CU48" i="1"/>
  <c r="CW48" i="1"/>
  <c r="FR48" i="1"/>
  <c r="GL48" i="1"/>
  <c r="GO48" i="1"/>
  <c r="GP48" i="1"/>
  <c r="GV48" i="1"/>
  <c r="I49" i="1"/>
  <c r="AC49" i="1"/>
  <c r="CQ49" i="1" s="1"/>
  <c r="AD49" i="1"/>
  <c r="CR49" i="1" s="1"/>
  <c r="AE49" i="1"/>
  <c r="CS49" i="1" s="1"/>
  <c r="AF49" i="1"/>
  <c r="AG49" i="1"/>
  <c r="AH49" i="1"/>
  <c r="CV49" i="1" s="1"/>
  <c r="AI49" i="1"/>
  <c r="CW49" i="1" s="1"/>
  <c r="AJ49" i="1"/>
  <c r="CT49" i="1"/>
  <c r="CU49" i="1"/>
  <c r="CX49" i="1"/>
  <c r="FR49" i="1"/>
  <c r="GL49" i="1"/>
  <c r="GO49" i="1"/>
  <c r="GP49" i="1"/>
  <c r="GV49" i="1"/>
  <c r="I50" i="1"/>
  <c r="GX50" i="1" s="1"/>
  <c r="AC50" i="1"/>
  <c r="AB50" i="1" s="1"/>
  <c r="AD50" i="1"/>
  <c r="CR50" i="1" s="1"/>
  <c r="AE50" i="1"/>
  <c r="AF50" i="1"/>
  <c r="AG50" i="1"/>
  <c r="CU50" i="1" s="1"/>
  <c r="AH50" i="1"/>
  <c r="CV50" i="1" s="1"/>
  <c r="AI50" i="1"/>
  <c r="AJ50" i="1"/>
  <c r="CS50" i="1"/>
  <c r="CT50" i="1"/>
  <c r="CW50" i="1"/>
  <c r="CX50" i="1"/>
  <c r="FR50" i="1"/>
  <c r="GL50" i="1"/>
  <c r="GO50" i="1"/>
  <c r="GP50" i="1"/>
  <c r="GV50" i="1"/>
  <c r="I51" i="1"/>
  <c r="AC51" i="1"/>
  <c r="CQ51" i="1" s="1"/>
  <c r="AE51" i="1"/>
  <c r="AD51" i="1" s="1"/>
  <c r="AF51" i="1"/>
  <c r="CT51" i="1" s="1"/>
  <c r="AG51" i="1"/>
  <c r="CU51" i="1" s="1"/>
  <c r="T51" i="1" s="1"/>
  <c r="AH51" i="1"/>
  <c r="AI51" i="1"/>
  <c r="AJ51" i="1"/>
  <c r="CX51" i="1" s="1"/>
  <c r="CS51" i="1"/>
  <c r="R51" i="1" s="1"/>
  <c r="GK51" i="1" s="1"/>
  <c r="CV51" i="1"/>
  <c r="CW51" i="1"/>
  <c r="FR51" i="1"/>
  <c r="GL51" i="1"/>
  <c r="GO51" i="1"/>
  <c r="GP51" i="1"/>
  <c r="GV51" i="1"/>
  <c r="GX51" i="1"/>
  <c r="I52" i="1"/>
  <c r="AC52" i="1"/>
  <c r="AE52" i="1"/>
  <c r="AD52" i="1" s="1"/>
  <c r="AF52" i="1"/>
  <c r="CT52" i="1" s="1"/>
  <c r="AG52" i="1"/>
  <c r="AH52" i="1"/>
  <c r="AI52" i="1"/>
  <c r="CW52" i="1" s="1"/>
  <c r="AJ52" i="1"/>
  <c r="CX52" i="1" s="1"/>
  <c r="CQ52" i="1"/>
  <c r="CU52" i="1"/>
  <c r="CV52" i="1"/>
  <c r="FR52" i="1"/>
  <c r="GL52" i="1"/>
  <c r="GO52" i="1"/>
  <c r="GP52" i="1"/>
  <c r="GV52" i="1"/>
  <c r="I53" i="1"/>
  <c r="AC53" i="1"/>
  <c r="AB53" i="1" s="1"/>
  <c r="AD53" i="1"/>
  <c r="CR53" i="1" s="1"/>
  <c r="AE53" i="1"/>
  <c r="CS53" i="1" s="1"/>
  <c r="AF53" i="1"/>
  <c r="AG53" i="1"/>
  <c r="AH53" i="1"/>
  <c r="CV53" i="1" s="1"/>
  <c r="AI53" i="1"/>
  <c r="CW53" i="1" s="1"/>
  <c r="AJ53" i="1"/>
  <c r="CQ53" i="1"/>
  <c r="CT53" i="1"/>
  <c r="CU53" i="1"/>
  <c r="CX53" i="1"/>
  <c r="W53" i="1" s="1"/>
  <c r="FR53" i="1"/>
  <c r="GL53" i="1"/>
  <c r="GO53" i="1"/>
  <c r="GP53" i="1"/>
  <c r="GV53" i="1"/>
  <c r="I54" i="1"/>
  <c r="GX54" i="1" s="1"/>
  <c r="AC54" i="1"/>
  <c r="AB54" i="1" s="1"/>
  <c r="AD54" i="1"/>
  <c r="CR54" i="1" s="1"/>
  <c r="AE54" i="1"/>
  <c r="AF54" i="1"/>
  <c r="AG54" i="1"/>
  <c r="CU54" i="1" s="1"/>
  <c r="AH54" i="1"/>
  <c r="CV54" i="1" s="1"/>
  <c r="AI54" i="1"/>
  <c r="AJ54" i="1"/>
  <c r="CS54" i="1"/>
  <c r="CT54" i="1"/>
  <c r="CW54" i="1"/>
  <c r="CX54" i="1"/>
  <c r="FR54" i="1"/>
  <c r="GL54" i="1"/>
  <c r="GO54" i="1"/>
  <c r="GP54" i="1"/>
  <c r="GV54" i="1"/>
  <c r="I55" i="1"/>
  <c r="GX55" i="1" s="1"/>
  <c r="AC55" i="1"/>
  <c r="CQ55" i="1" s="1"/>
  <c r="AE55" i="1"/>
  <c r="AD55" i="1" s="1"/>
  <c r="AF55" i="1"/>
  <c r="CT55" i="1" s="1"/>
  <c r="AG55" i="1"/>
  <c r="CU55" i="1" s="1"/>
  <c r="AH55" i="1"/>
  <c r="AI55" i="1"/>
  <c r="AJ55" i="1"/>
  <c r="CX55" i="1" s="1"/>
  <c r="CS55" i="1"/>
  <c r="CV55" i="1"/>
  <c r="CW55" i="1"/>
  <c r="FR55" i="1"/>
  <c r="GL55" i="1"/>
  <c r="GO55" i="1"/>
  <c r="GP55" i="1"/>
  <c r="GV55" i="1"/>
  <c r="I56" i="1"/>
  <c r="AC56" i="1"/>
  <c r="AE56" i="1"/>
  <c r="AD56" i="1" s="1"/>
  <c r="AF56" i="1"/>
  <c r="CT56" i="1" s="1"/>
  <c r="AG56" i="1"/>
  <c r="AH56" i="1"/>
  <c r="AI56" i="1"/>
  <c r="CW56" i="1" s="1"/>
  <c r="AJ56" i="1"/>
  <c r="CX56" i="1" s="1"/>
  <c r="CQ56" i="1"/>
  <c r="CU56" i="1"/>
  <c r="CV56" i="1"/>
  <c r="FR56" i="1"/>
  <c r="GL56" i="1"/>
  <c r="GO56" i="1"/>
  <c r="GP56" i="1"/>
  <c r="GV56" i="1"/>
  <c r="I57" i="1"/>
  <c r="AC57" i="1"/>
  <c r="AB57" i="1" s="1"/>
  <c r="AD57" i="1"/>
  <c r="CR57" i="1" s="1"/>
  <c r="AE57" i="1"/>
  <c r="CS57" i="1" s="1"/>
  <c r="AF57" i="1"/>
  <c r="AG57" i="1"/>
  <c r="AH57" i="1"/>
  <c r="CV57" i="1" s="1"/>
  <c r="AI57" i="1"/>
  <c r="CW57" i="1" s="1"/>
  <c r="AJ57" i="1"/>
  <c r="CQ57" i="1"/>
  <c r="CT57" i="1"/>
  <c r="CU57" i="1"/>
  <c r="CX57" i="1"/>
  <c r="W57" i="1" s="1"/>
  <c r="FR57" i="1"/>
  <c r="GL57" i="1"/>
  <c r="GO57" i="1"/>
  <c r="GP57" i="1"/>
  <c r="GV57" i="1"/>
  <c r="I58" i="1"/>
  <c r="GX58" i="1" s="1"/>
  <c r="AC58" i="1"/>
  <c r="AB58" i="1" s="1"/>
  <c r="AD58" i="1"/>
  <c r="CR58" i="1" s="1"/>
  <c r="AE58" i="1"/>
  <c r="AF58" i="1"/>
  <c r="AG58" i="1"/>
  <c r="CU58" i="1" s="1"/>
  <c r="AH58" i="1"/>
  <c r="CV58" i="1" s="1"/>
  <c r="AI58" i="1"/>
  <c r="AJ58" i="1"/>
  <c r="CS58" i="1"/>
  <c r="CT58" i="1"/>
  <c r="CW58" i="1"/>
  <c r="CX58" i="1"/>
  <c r="W58" i="1" s="1"/>
  <c r="FR58" i="1"/>
  <c r="GL58" i="1"/>
  <c r="GO58" i="1"/>
  <c r="GP58" i="1"/>
  <c r="GV58" i="1"/>
  <c r="I59" i="1"/>
  <c r="AC59" i="1"/>
  <c r="CQ59" i="1" s="1"/>
  <c r="AE59" i="1"/>
  <c r="AD59" i="1" s="1"/>
  <c r="AF59" i="1"/>
  <c r="CT59" i="1" s="1"/>
  <c r="AG59" i="1"/>
  <c r="CU59" i="1" s="1"/>
  <c r="T59" i="1" s="1"/>
  <c r="AH59" i="1"/>
  <c r="AI59" i="1"/>
  <c r="AJ59" i="1"/>
  <c r="CX59" i="1" s="1"/>
  <c r="CS59" i="1"/>
  <c r="R59" i="1" s="1"/>
  <c r="GK59" i="1" s="1"/>
  <c r="CV59" i="1"/>
  <c r="CW59" i="1"/>
  <c r="FR59" i="1"/>
  <c r="GL59" i="1"/>
  <c r="GO59" i="1"/>
  <c r="GP59" i="1"/>
  <c r="GV59" i="1"/>
  <c r="GX59" i="1"/>
  <c r="I60" i="1"/>
  <c r="AC60" i="1"/>
  <c r="AE60" i="1"/>
  <c r="AF60" i="1"/>
  <c r="CT60" i="1" s="1"/>
  <c r="AG60" i="1"/>
  <c r="AH60" i="1"/>
  <c r="AI60" i="1"/>
  <c r="CW60" i="1" s="1"/>
  <c r="AJ60" i="1"/>
  <c r="CX60" i="1" s="1"/>
  <c r="CQ60" i="1"/>
  <c r="P60" i="1" s="1"/>
  <c r="CU60" i="1"/>
  <c r="CV60" i="1"/>
  <c r="FR60" i="1"/>
  <c r="GL60" i="1"/>
  <c r="GN60" i="1"/>
  <c r="GP60" i="1"/>
  <c r="GV60" i="1"/>
  <c r="I61" i="1"/>
  <c r="AC61" i="1"/>
  <c r="AB61" i="1" s="1"/>
  <c r="AD61" i="1"/>
  <c r="CR61" i="1" s="1"/>
  <c r="AE61" i="1"/>
  <c r="CS61" i="1" s="1"/>
  <c r="AF61" i="1"/>
  <c r="AG61" i="1"/>
  <c r="AH61" i="1"/>
  <c r="CV61" i="1" s="1"/>
  <c r="AI61" i="1"/>
  <c r="CW61" i="1" s="1"/>
  <c r="AJ61" i="1"/>
  <c r="CQ61" i="1"/>
  <c r="CT61" i="1"/>
  <c r="CU61" i="1"/>
  <c r="CX61" i="1"/>
  <c r="W61" i="1" s="1"/>
  <c r="FR61" i="1"/>
  <c r="GL61" i="1"/>
  <c r="GN61" i="1"/>
  <c r="GP61" i="1"/>
  <c r="GV61" i="1"/>
  <c r="I62" i="1"/>
  <c r="R62" i="1" s="1"/>
  <c r="GK62" i="1" s="1"/>
  <c r="AC62" i="1"/>
  <c r="CQ62" i="1" s="1"/>
  <c r="AD62" i="1"/>
  <c r="CR62" i="1" s="1"/>
  <c r="AE62" i="1"/>
  <c r="AF62" i="1"/>
  <c r="CT62" i="1" s="1"/>
  <c r="AG62" i="1"/>
  <c r="CU62" i="1" s="1"/>
  <c r="AH62" i="1"/>
  <c r="CV62" i="1" s="1"/>
  <c r="AI62" i="1"/>
  <c r="AJ62" i="1"/>
  <c r="CX62" i="1" s="1"/>
  <c r="CS62" i="1"/>
  <c r="CW62" i="1"/>
  <c r="FR62" i="1"/>
  <c r="GL62" i="1"/>
  <c r="GO62" i="1"/>
  <c r="GP62" i="1"/>
  <c r="GV62" i="1"/>
  <c r="I63" i="1"/>
  <c r="R63" i="1" s="1"/>
  <c r="GK63" i="1" s="1"/>
  <c r="AB63" i="1"/>
  <c r="AC63" i="1"/>
  <c r="CQ63" i="1" s="1"/>
  <c r="AE63" i="1"/>
  <c r="AD63" i="1" s="1"/>
  <c r="AF63" i="1"/>
  <c r="CT63" i="1" s="1"/>
  <c r="AG63" i="1"/>
  <c r="CU63" i="1" s="1"/>
  <c r="AH63" i="1"/>
  <c r="AI63" i="1"/>
  <c r="AJ63" i="1"/>
  <c r="CX63" i="1" s="1"/>
  <c r="CR63" i="1"/>
  <c r="CS63" i="1"/>
  <c r="CV63" i="1"/>
  <c r="CW63" i="1"/>
  <c r="FR63" i="1"/>
  <c r="GL63" i="1"/>
  <c r="GO63" i="1"/>
  <c r="GP63" i="1"/>
  <c r="GV63" i="1"/>
  <c r="I64" i="1"/>
  <c r="T64" i="1" s="1"/>
  <c r="AC64" i="1"/>
  <c r="AD64" i="1"/>
  <c r="AB64" i="1" s="1"/>
  <c r="AE64" i="1"/>
  <c r="CS64" i="1" s="1"/>
  <c r="AF64" i="1"/>
  <c r="CT64" i="1" s="1"/>
  <c r="AG64" i="1"/>
  <c r="AH64" i="1"/>
  <c r="AI64" i="1"/>
  <c r="CW64" i="1" s="1"/>
  <c r="AJ64" i="1"/>
  <c r="CX64" i="1" s="1"/>
  <c r="CQ64" i="1"/>
  <c r="CR64" i="1"/>
  <c r="CU64" i="1"/>
  <c r="CV64" i="1"/>
  <c r="FR64" i="1"/>
  <c r="GL64" i="1"/>
  <c r="GO64" i="1"/>
  <c r="GP64" i="1"/>
  <c r="GV64" i="1"/>
  <c r="I65" i="1"/>
  <c r="U65" i="1" s="1"/>
  <c r="AC65" i="1"/>
  <c r="AB65" i="1" s="1"/>
  <c r="AD65" i="1"/>
  <c r="CR65" i="1" s="1"/>
  <c r="AE65" i="1"/>
  <c r="CS65" i="1" s="1"/>
  <c r="AF65" i="1"/>
  <c r="AG65" i="1"/>
  <c r="AH65" i="1"/>
  <c r="AI65" i="1"/>
  <c r="CW65" i="1" s="1"/>
  <c r="AJ65" i="1"/>
  <c r="CT65" i="1"/>
  <c r="CU65" i="1"/>
  <c r="CV65" i="1"/>
  <c r="CX65" i="1"/>
  <c r="FR65" i="1"/>
  <c r="GL65" i="1"/>
  <c r="GO65" i="1"/>
  <c r="GP65" i="1"/>
  <c r="GV65" i="1"/>
  <c r="I66" i="1"/>
  <c r="T66" i="1" s="1"/>
  <c r="AC66" i="1"/>
  <c r="AD66" i="1"/>
  <c r="CR66" i="1" s="1"/>
  <c r="AE66" i="1"/>
  <c r="AF66" i="1"/>
  <c r="AG66" i="1"/>
  <c r="AH66" i="1"/>
  <c r="CV66" i="1" s="1"/>
  <c r="AI66" i="1"/>
  <c r="AJ66" i="1"/>
  <c r="CQ66" i="1"/>
  <c r="CS66" i="1"/>
  <c r="CT66" i="1"/>
  <c r="CU66" i="1"/>
  <c r="CW66" i="1"/>
  <c r="CX66" i="1"/>
  <c r="FR66" i="1"/>
  <c r="GL66" i="1"/>
  <c r="GO66" i="1"/>
  <c r="GP66" i="1"/>
  <c r="GV66" i="1"/>
  <c r="I67" i="1"/>
  <c r="AC67" i="1"/>
  <c r="CQ67" i="1" s="1"/>
  <c r="AE67" i="1"/>
  <c r="AD67" i="1" s="1"/>
  <c r="AF67" i="1"/>
  <c r="CT67" i="1" s="1"/>
  <c r="AG67" i="1"/>
  <c r="CU67" i="1" s="1"/>
  <c r="T67" i="1" s="1"/>
  <c r="AH67" i="1"/>
  <c r="AI67" i="1"/>
  <c r="AJ67" i="1"/>
  <c r="CX67" i="1" s="1"/>
  <c r="CS67" i="1"/>
  <c r="R67" i="1" s="1"/>
  <c r="GK67" i="1" s="1"/>
  <c r="CV67" i="1"/>
  <c r="CW67" i="1"/>
  <c r="FR67" i="1"/>
  <c r="GL67" i="1"/>
  <c r="GO67" i="1"/>
  <c r="GP67" i="1"/>
  <c r="GV67" i="1"/>
  <c r="GX67" i="1"/>
  <c r="C68" i="1"/>
  <c r="D68" i="1"/>
  <c r="AC68" i="1"/>
  <c r="AB68" i="1" s="1"/>
  <c r="AD68" i="1"/>
  <c r="CR68" i="1" s="1"/>
  <c r="Q68" i="1" s="1"/>
  <c r="AE68" i="1"/>
  <c r="CS68" i="1" s="1"/>
  <c r="R68" i="1" s="1"/>
  <c r="GK68" i="1" s="1"/>
  <c r="AF68" i="1"/>
  <c r="AG68" i="1"/>
  <c r="CU68" i="1" s="1"/>
  <c r="T68" i="1" s="1"/>
  <c r="AH68" i="1"/>
  <c r="CV68" i="1" s="1"/>
  <c r="U68" i="1" s="1"/>
  <c r="AI68" i="1"/>
  <c r="CW68" i="1" s="1"/>
  <c r="V68" i="1" s="1"/>
  <c r="AJ68" i="1"/>
  <c r="CT68" i="1"/>
  <c r="S68" i="1" s="1"/>
  <c r="CX68" i="1"/>
  <c r="W68" i="1" s="1"/>
  <c r="FR68" i="1"/>
  <c r="GL68" i="1"/>
  <c r="GO68" i="1"/>
  <c r="GP68" i="1"/>
  <c r="GV68" i="1"/>
  <c r="GX68" i="1" s="1"/>
  <c r="C69" i="1"/>
  <c r="D69" i="1"/>
  <c r="AC69" i="1"/>
  <c r="AE69" i="1"/>
  <c r="AF69" i="1"/>
  <c r="AG69" i="1"/>
  <c r="CU69" i="1" s="1"/>
  <c r="T69" i="1" s="1"/>
  <c r="AH69" i="1"/>
  <c r="AI69" i="1"/>
  <c r="CW69" i="1" s="1"/>
  <c r="V69" i="1" s="1"/>
  <c r="AJ69" i="1"/>
  <c r="CX69" i="1"/>
  <c r="W69" i="1" s="1"/>
  <c r="FR69" i="1"/>
  <c r="GL69" i="1"/>
  <c r="GO69" i="1"/>
  <c r="GP69" i="1"/>
  <c r="GV69" i="1"/>
  <c r="GX69" i="1" s="1"/>
  <c r="I70" i="1"/>
  <c r="AC70" i="1"/>
  <c r="AD70" i="1"/>
  <c r="CR70" i="1" s="1"/>
  <c r="AE70" i="1"/>
  <c r="CS70" i="1" s="1"/>
  <c r="AF70" i="1"/>
  <c r="CT70" i="1" s="1"/>
  <c r="AG70" i="1"/>
  <c r="AH70" i="1"/>
  <c r="CV70" i="1" s="1"/>
  <c r="AI70" i="1"/>
  <c r="CW70" i="1" s="1"/>
  <c r="AJ70" i="1"/>
  <c r="CX70" i="1" s="1"/>
  <c r="W70" i="1" s="1"/>
  <c r="CQ70" i="1"/>
  <c r="CU70" i="1"/>
  <c r="FR70" i="1"/>
  <c r="GL70" i="1"/>
  <c r="GN70" i="1"/>
  <c r="GP70" i="1"/>
  <c r="GV70" i="1"/>
  <c r="I71" i="1"/>
  <c r="AC71" i="1"/>
  <c r="CQ71" i="1" s="1"/>
  <c r="AD71" i="1"/>
  <c r="CR71" i="1" s="1"/>
  <c r="AE71" i="1"/>
  <c r="CS71" i="1" s="1"/>
  <c r="AF71" i="1"/>
  <c r="AG71" i="1"/>
  <c r="AH71" i="1"/>
  <c r="CV71" i="1" s="1"/>
  <c r="AI71" i="1"/>
  <c r="CW71" i="1" s="1"/>
  <c r="AJ71" i="1"/>
  <c r="CT71" i="1"/>
  <c r="CU71" i="1"/>
  <c r="CX71" i="1"/>
  <c r="FR71" i="1"/>
  <c r="GL71" i="1"/>
  <c r="GN71" i="1"/>
  <c r="GP71" i="1"/>
  <c r="GV71" i="1"/>
  <c r="I72" i="1"/>
  <c r="GX72" i="1" s="1"/>
  <c r="AC72" i="1"/>
  <c r="AB72" i="1" s="1"/>
  <c r="AD72" i="1"/>
  <c r="CR72" i="1" s="1"/>
  <c r="AE72" i="1"/>
  <c r="AF72" i="1"/>
  <c r="AG72" i="1"/>
  <c r="CU72" i="1" s="1"/>
  <c r="AH72" i="1"/>
  <c r="CV72" i="1" s="1"/>
  <c r="AI72" i="1"/>
  <c r="AJ72" i="1"/>
  <c r="CS72" i="1"/>
  <c r="CT72" i="1"/>
  <c r="CW72" i="1"/>
  <c r="CX72" i="1"/>
  <c r="W72" i="1" s="1"/>
  <c r="FR72" i="1"/>
  <c r="GL72" i="1"/>
  <c r="GO72" i="1"/>
  <c r="GP72" i="1"/>
  <c r="GV72" i="1"/>
  <c r="I73" i="1"/>
  <c r="AC73" i="1"/>
  <c r="AE73" i="1"/>
  <c r="AD73" i="1" s="1"/>
  <c r="AF73" i="1"/>
  <c r="CT73" i="1" s="1"/>
  <c r="AG73" i="1"/>
  <c r="CU73" i="1" s="1"/>
  <c r="T73" i="1" s="1"/>
  <c r="AH73" i="1"/>
  <c r="AI73" i="1"/>
  <c r="AJ73" i="1"/>
  <c r="CX73" i="1" s="1"/>
  <c r="CS73" i="1"/>
  <c r="R73" i="1" s="1"/>
  <c r="GK73" i="1" s="1"/>
  <c r="CV73" i="1"/>
  <c r="CW73" i="1"/>
  <c r="FR73" i="1"/>
  <c r="GL73" i="1"/>
  <c r="GO73" i="1"/>
  <c r="GP73" i="1"/>
  <c r="GV73" i="1"/>
  <c r="GX73" i="1"/>
  <c r="I74" i="1"/>
  <c r="AC74" i="1"/>
  <c r="AE74" i="1"/>
  <c r="AD74" i="1" s="1"/>
  <c r="AF74" i="1"/>
  <c r="CT74" i="1" s="1"/>
  <c r="AG74" i="1"/>
  <c r="AH74" i="1"/>
  <c r="AI74" i="1"/>
  <c r="CW74" i="1" s="1"/>
  <c r="AJ74" i="1"/>
  <c r="CX74" i="1" s="1"/>
  <c r="CQ74" i="1"/>
  <c r="CU74" i="1"/>
  <c r="CV74" i="1"/>
  <c r="FR74" i="1"/>
  <c r="GL74" i="1"/>
  <c r="GO74" i="1"/>
  <c r="GP74" i="1"/>
  <c r="GV74" i="1"/>
  <c r="I75" i="1"/>
  <c r="AC75" i="1"/>
  <c r="AD75" i="1"/>
  <c r="CR75" i="1" s="1"/>
  <c r="AE75" i="1"/>
  <c r="CS75" i="1" s="1"/>
  <c r="AF75" i="1"/>
  <c r="AG75" i="1"/>
  <c r="AH75" i="1"/>
  <c r="CV75" i="1" s="1"/>
  <c r="AI75" i="1"/>
  <c r="CW75" i="1" s="1"/>
  <c r="AJ75" i="1"/>
  <c r="CQ75" i="1"/>
  <c r="CT75" i="1"/>
  <c r="CU75" i="1"/>
  <c r="CX75" i="1"/>
  <c r="FR75" i="1"/>
  <c r="GL75" i="1"/>
  <c r="GO75" i="1"/>
  <c r="GP75" i="1"/>
  <c r="GV75" i="1"/>
  <c r="I76" i="1"/>
  <c r="GX76" i="1" s="1"/>
  <c r="AC76" i="1"/>
  <c r="AB76" i="1" s="1"/>
  <c r="AD76" i="1"/>
  <c r="CR76" i="1" s="1"/>
  <c r="AE76" i="1"/>
  <c r="AF76" i="1"/>
  <c r="AG76" i="1"/>
  <c r="CU76" i="1" s="1"/>
  <c r="AH76" i="1"/>
  <c r="CV76" i="1" s="1"/>
  <c r="AI76" i="1"/>
  <c r="AJ76" i="1"/>
  <c r="CS76" i="1"/>
  <c r="CT76" i="1"/>
  <c r="CW76" i="1"/>
  <c r="CX76" i="1"/>
  <c r="FR76" i="1"/>
  <c r="GL76" i="1"/>
  <c r="GO76" i="1"/>
  <c r="GP76" i="1"/>
  <c r="GV76" i="1"/>
  <c r="I77" i="1"/>
  <c r="AC77" i="1"/>
  <c r="AE77" i="1"/>
  <c r="AD77" i="1" s="1"/>
  <c r="AF77" i="1"/>
  <c r="CT77" i="1" s="1"/>
  <c r="AG77" i="1"/>
  <c r="CU77" i="1" s="1"/>
  <c r="T77" i="1" s="1"/>
  <c r="AH77" i="1"/>
  <c r="AI77" i="1"/>
  <c r="AJ77" i="1"/>
  <c r="CX77" i="1" s="1"/>
  <c r="CS77" i="1"/>
  <c r="R77" i="1" s="1"/>
  <c r="GK77" i="1" s="1"/>
  <c r="CV77" i="1"/>
  <c r="CW77" i="1"/>
  <c r="FR77" i="1"/>
  <c r="GL77" i="1"/>
  <c r="GO77" i="1"/>
  <c r="GP77" i="1"/>
  <c r="GV77" i="1"/>
  <c r="GX77" i="1"/>
  <c r="I78" i="1"/>
  <c r="AC78" i="1"/>
  <c r="AE78" i="1"/>
  <c r="AD78" i="1" s="1"/>
  <c r="AB78" i="1" s="1"/>
  <c r="AF78" i="1"/>
  <c r="CT78" i="1" s="1"/>
  <c r="AG78" i="1"/>
  <c r="AH78" i="1"/>
  <c r="AI78" i="1"/>
  <c r="CW78" i="1" s="1"/>
  <c r="AJ78" i="1"/>
  <c r="CX78" i="1" s="1"/>
  <c r="CQ78" i="1"/>
  <c r="CR78" i="1"/>
  <c r="CU78" i="1"/>
  <c r="CV78" i="1"/>
  <c r="FR78" i="1"/>
  <c r="GL78" i="1"/>
  <c r="GO78" i="1"/>
  <c r="GP78" i="1"/>
  <c r="GV78" i="1"/>
  <c r="I79" i="1"/>
  <c r="S79" i="1" s="1"/>
  <c r="AC79" i="1"/>
  <c r="AD79" i="1"/>
  <c r="CR79" i="1" s="1"/>
  <c r="AE79" i="1"/>
  <c r="CS79" i="1" s="1"/>
  <c r="AF79" i="1"/>
  <c r="AG79" i="1"/>
  <c r="CU79" i="1" s="1"/>
  <c r="AH79" i="1"/>
  <c r="CV79" i="1" s="1"/>
  <c r="AI79" i="1"/>
  <c r="CW79" i="1" s="1"/>
  <c r="AJ79" i="1"/>
  <c r="CQ79" i="1"/>
  <c r="CT79" i="1"/>
  <c r="CX79" i="1"/>
  <c r="FR79" i="1"/>
  <c r="GL79" i="1"/>
  <c r="GO79" i="1"/>
  <c r="GP79" i="1"/>
  <c r="GV79" i="1"/>
  <c r="I80" i="1"/>
  <c r="W80" i="1" s="1"/>
  <c r="AC80" i="1"/>
  <c r="CQ80" i="1" s="1"/>
  <c r="AD80" i="1"/>
  <c r="CR80" i="1" s="1"/>
  <c r="AE80" i="1"/>
  <c r="AF80" i="1"/>
  <c r="AG80" i="1"/>
  <c r="CU80" i="1" s="1"/>
  <c r="AH80" i="1"/>
  <c r="CV80" i="1" s="1"/>
  <c r="AI80" i="1"/>
  <c r="AJ80" i="1"/>
  <c r="CS80" i="1"/>
  <c r="CT80" i="1"/>
  <c r="CW80" i="1"/>
  <c r="CX80" i="1"/>
  <c r="FR80" i="1"/>
  <c r="GL80" i="1"/>
  <c r="GO80" i="1"/>
  <c r="GP80" i="1"/>
  <c r="GV80" i="1"/>
  <c r="I81" i="1"/>
  <c r="GX81" i="1" s="1"/>
  <c r="AC81" i="1"/>
  <c r="CQ81" i="1" s="1"/>
  <c r="AE81" i="1"/>
  <c r="AD81" i="1" s="1"/>
  <c r="AF81" i="1"/>
  <c r="AG81" i="1"/>
  <c r="CU81" i="1" s="1"/>
  <c r="T81" i="1" s="1"/>
  <c r="AH81" i="1"/>
  <c r="AI81" i="1"/>
  <c r="AJ81" i="1"/>
  <c r="CR81" i="1"/>
  <c r="Q81" i="1" s="1"/>
  <c r="CS81" i="1"/>
  <c r="CT81" i="1"/>
  <c r="CV81" i="1"/>
  <c r="CW81" i="1"/>
  <c r="V81" i="1" s="1"/>
  <c r="CX81" i="1"/>
  <c r="FR81" i="1"/>
  <c r="GL81" i="1"/>
  <c r="GO81" i="1"/>
  <c r="GP81" i="1"/>
  <c r="GV81" i="1"/>
  <c r="I82" i="1"/>
  <c r="P82" i="1" s="1"/>
  <c r="AC82" i="1"/>
  <c r="AE82" i="1"/>
  <c r="AD82" i="1" s="1"/>
  <c r="AF82" i="1"/>
  <c r="CT82" i="1" s="1"/>
  <c r="AG82" i="1"/>
  <c r="AH82" i="1"/>
  <c r="CV82" i="1" s="1"/>
  <c r="AI82" i="1"/>
  <c r="AJ82" i="1"/>
  <c r="CX82" i="1" s="1"/>
  <c r="CQ82" i="1"/>
  <c r="CS82" i="1"/>
  <c r="CU82" i="1"/>
  <c r="CW82" i="1"/>
  <c r="FR82" i="1"/>
  <c r="GL82" i="1"/>
  <c r="GO82" i="1"/>
  <c r="GP82" i="1"/>
  <c r="GV82" i="1"/>
  <c r="I83" i="1"/>
  <c r="W83" i="1" s="1"/>
  <c r="AC83" i="1"/>
  <c r="AD83" i="1"/>
  <c r="CR83" i="1" s="1"/>
  <c r="AE83" i="1"/>
  <c r="CS83" i="1" s="1"/>
  <c r="AF83" i="1"/>
  <c r="AG83" i="1"/>
  <c r="AH83" i="1"/>
  <c r="AI83" i="1"/>
  <c r="CW83" i="1" s="1"/>
  <c r="AJ83" i="1"/>
  <c r="CQ83" i="1"/>
  <c r="CT83" i="1"/>
  <c r="CU83" i="1"/>
  <c r="CV83" i="1"/>
  <c r="CX83" i="1"/>
  <c r="FR83" i="1"/>
  <c r="GL83" i="1"/>
  <c r="GO83" i="1"/>
  <c r="GP83" i="1"/>
  <c r="GV83" i="1"/>
  <c r="I84" i="1"/>
  <c r="T84" i="1" s="1"/>
  <c r="AC84" i="1"/>
  <c r="AD84" i="1"/>
  <c r="CR84" i="1" s="1"/>
  <c r="AE84" i="1"/>
  <c r="AF84" i="1"/>
  <c r="AB84" i="1" s="1"/>
  <c r="AG84" i="1"/>
  <c r="AH84" i="1"/>
  <c r="CV84" i="1" s="1"/>
  <c r="AI84" i="1"/>
  <c r="AJ84" i="1"/>
  <c r="CX84" i="1" s="1"/>
  <c r="CQ84" i="1"/>
  <c r="CS84" i="1"/>
  <c r="CT84" i="1"/>
  <c r="CU84" i="1"/>
  <c r="CW84" i="1"/>
  <c r="FR84" i="1"/>
  <c r="GL84" i="1"/>
  <c r="GO84" i="1"/>
  <c r="GP84" i="1"/>
  <c r="GV84" i="1"/>
  <c r="I85" i="1"/>
  <c r="GX85" i="1" s="1"/>
  <c r="AC85" i="1"/>
  <c r="CQ85" i="1" s="1"/>
  <c r="AE85" i="1"/>
  <c r="AD85" i="1" s="1"/>
  <c r="CR85" i="1" s="1"/>
  <c r="AF85" i="1"/>
  <c r="AG85" i="1"/>
  <c r="CU85" i="1" s="1"/>
  <c r="T85" i="1" s="1"/>
  <c r="AH85" i="1"/>
  <c r="AI85" i="1"/>
  <c r="CW85" i="1" s="1"/>
  <c r="AJ85" i="1"/>
  <c r="CS85" i="1"/>
  <c r="R85" i="1" s="1"/>
  <c r="GK85" i="1" s="1"/>
  <c r="CT85" i="1"/>
  <c r="CV85" i="1"/>
  <c r="CX85" i="1"/>
  <c r="FR85" i="1"/>
  <c r="GL85" i="1"/>
  <c r="GO85" i="1"/>
  <c r="GP85" i="1"/>
  <c r="GV85" i="1"/>
  <c r="I86" i="1"/>
  <c r="P86" i="1" s="1"/>
  <c r="AC86" i="1"/>
  <c r="AD86" i="1"/>
  <c r="AE86" i="1"/>
  <c r="AF86" i="1"/>
  <c r="CT86" i="1" s="1"/>
  <c r="AG86" i="1"/>
  <c r="AH86" i="1"/>
  <c r="CV86" i="1" s="1"/>
  <c r="AI86" i="1"/>
  <c r="AJ86" i="1"/>
  <c r="CX86" i="1" s="1"/>
  <c r="CQ86" i="1"/>
  <c r="CR86" i="1"/>
  <c r="CS86" i="1"/>
  <c r="CU86" i="1"/>
  <c r="CW86" i="1"/>
  <c r="FR86" i="1"/>
  <c r="GL86" i="1"/>
  <c r="GO86" i="1"/>
  <c r="GP86" i="1"/>
  <c r="GV86" i="1"/>
  <c r="I87" i="1"/>
  <c r="W87" i="1" s="1"/>
  <c r="AC87" i="1"/>
  <c r="AD87" i="1"/>
  <c r="CR87" i="1" s="1"/>
  <c r="AE87" i="1"/>
  <c r="CS87" i="1" s="1"/>
  <c r="AF87" i="1"/>
  <c r="AG87" i="1"/>
  <c r="AH87" i="1"/>
  <c r="AI87" i="1"/>
  <c r="CW87" i="1" s="1"/>
  <c r="AJ87" i="1"/>
  <c r="CQ87" i="1"/>
  <c r="CT87" i="1"/>
  <c r="CU87" i="1"/>
  <c r="CV87" i="1"/>
  <c r="CX87" i="1"/>
  <c r="FR87" i="1"/>
  <c r="GL87" i="1"/>
  <c r="GO87" i="1"/>
  <c r="GP87" i="1"/>
  <c r="GV87" i="1"/>
  <c r="I88" i="1"/>
  <c r="GX88" i="1" s="1"/>
  <c r="AC88" i="1"/>
  <c r="AE88" i="1"/>
  <c r="AD88" i="1" s="1"/>
  <c r="AF88" i="1"/>
  <c r="CT88" i="1" s="1"/>
  <c r="AG88" i="1"/>
  <c r="AH88" i="1"/>
  <c r="AI88" i="1"/>
  <c r="AJ88" i="1"/>
  <c r="CX88" i="1" s="1"/>
  <c r="CQ88" i="1"/>
  <c r="CS88" i="1"/>
  <c r="CU88" i="1"/>
  <c r="CV88" i="1"/>
  <c r="CW88" i="1"/>
  <c r="FR88" i="1"/>
  <c r="GL88" i="1"/>
  <c r="GO88" i="1"/>
  <c r="GP88" i="1"/>
  <c r="GV88" i="1"/>
  <c r="I89" i="1"/>
  <c r="AC89" i="1"/>
  <c r="AE89" i="1"/>
  <c r="CS89" i="1" s="1"/>
  <c r="AF89" i="1"/>
  <c r="AG89" i="1"/>
  <c r="AH89" i="1"/>
  <c r="AI89" i="1"/>
  <c r="CW89" i="1" s="1"/>
  <c r="AJ89" i="1"/>
  <c r="CQ89" i="1"/>
  <c r="P89" i="1" s="1"/>
  <c r="CT89" i="1"/>
  <c r="CU89" i="1"/>
  <c r="CV89" i="1"/>
  <c r="CX89" i="1"/>
  <c r="W89" i="1" s="1"/>
  <c r="FR89" i="1"/>
  <c r="GL89" i="1"/>
  <c r="GO89" i="1"/>
  <c r="GP89" i="1"/>
  <c r="GV89" i="1"/>
  <c r="I90" i="1"/>
  <c r="AC90" i="1"/>
  <c r="AB90" i="1" s="1"/>
  <c r="AD90" i="1"/>
  <c r="CR90" i="1" s="1"/>
  <c r="AE90" i="1"/>
  <c r="AF90" i="1"/>
  <c r="AG90" i="1"/>
  <c r="AH90" i="1"/>
  <c r="CV90" i="1" s="1"/>
  <c r="AI90" i="1"/>
  <c r="AJ90" i="1"/>
  <c r="CQ90" i="1"/>
  <c r="CS90" i="1"/>
  <c r="CT90" i="1"/>
  <c r="CU90" i="1"/>
  <c r="T90" i="1" s="1"/>
  <c r="CW90" i="1"/>
  <c r="CX90" i="1"/>
  <c r="FR90" i="1"/>
  <c r="GL90" i="1"/>
  <c r="GO90" i="1"/>
  <c r="GP90" i="1"/>
  <c r="GV90" i="1"/>
  <c r="GX90" i="1"/>
  <c r="I91" i="1"/>
  <c r="GX91" i="1" s="1"/>
  <c r="AC91" i="1"/>
  <c r="CQ91" i="1" s="1"/>
  <c r="AE91" i="1"/>
  <c r="AD91" i="1" s="1"/>
  <c r="CR91" i="1" s="1"/>
  <c r="AF91" i="1"/>
  <c r="AG91" i="1"/>
  <c r="CU91" i="1" s="1"/>
  <c r="T91" i="1" s="1"/>
  <c r="AH91" i="1"/>
  <c r="AI91" i="1"/>
  <c r="AJ91" i="1"/>
  <c r="CS91" i="1"/>
  <c r="R91" i="1" s="1"/>
  <c r="GK91" i="1" s="1"/>
  <c r="CT91" i="1"/>
  <c r="CV91" i="1"/>
  <c r="CW91" i="1"/>
  <c r="CX91" i="1"/>
  <c r="W91" i="1" s="1"/>
  <c r="FR91" i="1"/>
  <c r="GL91" i="1"/>
  <c r="GO91" i="1"/>
  <c r="GP91" i="1"/>
  <c r="GV91" i="1"/>
  <c r="I92" i="1"/>
  <c r="GX92" i="1" s="1"/>
  <c r="AC92" i="1"/>
  <c r="AE92" i="1"/>
  <c r="AD92" i="1" s="1"/>
  <c r="AF92" i="1"/>
  <c r="CT92" i="1" s="1"/>
  <c r="AG92" i="1"/>
  <c r="AH92" i="1"/>
  <c r="AI92" i="1"/>
  <c r="AJ92" i="1"/>
  <c r="CX92" i="1" s="1"/>
  <c r="CQ92" i="1"/>
  <c r="CS92" i="1"/>
  <c r="CU92" i="1"/>
  <c r="CV92" i="1"/>
  <c r="CW92" i="1"/>
  <c r="FR92" i="1"/>
  <c r="GL92" i="1"/>
  <c r="GO92" i="1"/>
  <c r="GP92" i="1"/>
  <c r="GV92" i="1"/>
  <c r="I93" i="1"/>
  <c r="AC93" i="1"/>
  <c r="AE93" i="1"/>
  <c r="CS93" i="1" s="1"/>
  <c r="AF93" i="1"/>
  <c r="AG93" i="1"/>
  <c r="AH93" i="1"/>
  <c r="AI93" i="1"/>
  <c r="CW93" i="1" s="1"/>
  <c r="AJ93" i="1"/>
  <c r="CQ93" i="1"/>
  <c r="P93" i="1" s="1"/>
  <c r="CT93" i="1"/>
  <c r="CU93" i="1"/>
  <c r="CV93" i="1"/>
  <c r="CX93" i="1"/>
  <c r="W93" i="1" s="1"/>
  <c r="FR93" i="1"/>
  <c r="GL93" i="1"/>
  <c r="GO93" i="1"/>
  <c r="GP93" i="1"/>
  <c r="GV93" i="1"/>
  <c r="I94" i="1"/>
  <c r="AC94" i="1"/>
  <c r="AB94" i="1" s="1"/>
  <c r="AD94" i="1"/>
  <c r="CR94" i="1" s="1"/>
  <c r="AE94" i="1"/>
  <c r="AF94" i="1"/>
  <c r="AG94" i="1"/>
  <c r="AH94" i="1"/>
  <c r="CV94" i="1" s="1"/>
  <c r="AI94" i="1"/>
  <c r="AJ94" i="1"/>
  <c r="CQ94" i="1"/>
  <c r="CS94" i="1"/>
  <c r="CT94" i="1"/>
  <c r="CU94" i="1"/>
  <c r="T94" i="1" s="1"/>
  <c r="CW94" i="1"/>
  <c r="CX94" i="1"/>
  <c r="FR94" i="1"/>
  <c r="GL94" i="1"/>
  <c r="GO94" i="1"/>
  <c r="GP94" i="1"/>
  <c r="GV94" i="1"/>
  <c r="GX94" i="1"/>
  <c r="I95" i="1"/>
  <c r="GX95" i="1" s="1"/>
  <c r="AC95" i="1"/>
  <c r="CQ95" i="1" s="1"/>
  <c r="AE95" i="1"/>
  <c r="AD95" i="1" s="1"/>
  <c r="CR95" i="1" s="1"/>
  <c r="AF95" i="1"/>
  <c r="AG95" i="1"/>
  <c r="CU95" i="1" s="1"/>
  <c r="T95" i="1" s="1"/>
  <c r="AH95" i="1"/>
  <c r="AI95" i="1"/>
  <c r="AJ95" i="1"/>
  <c r="CS95" i="1"/>
  <c r="R95" i="1" s="1"/>
  <c r="GK95" i="1" s="1"/>
  <c r="CT95" i="1"/>
  <c r="CV95" i="1"/>
  <c r="CW95" i="1"/>
  <c r="CX95" i="1"/>
  <c r="W95" i="1" s="1"/>
  <c r="FR95" i="1"/>
  <c r="GL95" i="1"/>
  <c r="GO95" i="1"/>
  <c r="GP95" i="1"/>
  <c r="GV95" i="1"/>
  <c r="I96" i="1"/>
  <c r="GX96" i="1" s="1"/>
  <c r="AC96" i="1"/>
  <c r="AE96" i="1"/>
  <c r="AD96" i="1" s="1"/>
  <c r="AF96" i="1"/>
  <c r="CT96" i="1" s="1"/>
  <c r="AG96" i="1"/>
  <c r="AH96" i="1"/>
  <c r="AI96" i="1"/>
  <c r="AJ96" i="1"/>
  <c r="CX96" i="1" s="1"/>
  <c r="CQ96" i="1"/>
  <c r="CS96" i="1"/>
  <c r="CU96" i="1"/>
  <c r="CV96" i="1"/>
  <c r="CW96" i="1"/>
  <c r="FR96" i="1"/>
  <c r="GL96" i="1"/>
  <c r="GO96" i="1"/>
  <c r="GP96" i="1"/>
  <c r="GV96" i="1"/>
  <c r="I97" i="1"/>
  <c r="AC97" i="1"/>
  <c r="AE97" i="1"/>
  <c r="CS97" i="1" s="1"/>
  <c r="AF97" i="1"/>
  <c r="AG97" i="1"/>
  <c r="AH97" i="1"/>
  <c r="AI97" i="1"/>
  <c r="CW97" i="1" s="1"/>
  <c r="AJ97" i="1"/>
  <c r="CQ97" i="1"/>
  <c r="CT97" i="1"/>
  <c r="CU97" i="1"/>
  <c r="CV97" i="1"/>
  <c r="CX97" i="1"/>
  <c r="W97" i="1" s="1"/>
  <c r="FR97" i="1"/>
  <c r="GL97" i="1"/>
  <c r="GO97" i="1"/>
  <c r="GP97" i="1"/>
  <c r="GV97" i="1"/>
  <c r="I98" i="1"/>
  <c r="AC98" i="1"/>
  <c r="AB98" i="1" s="1"/>
  <c r="AD98" i="1"/>
  <c r="CR98" i="1" s="1"/>
  <c r="AE98" i="1"/>
  <c r="AF98" i="1"/>
  <c r="AG98" i="1"/>
  <c r="AH98" i="1"/>
  <c r="CV98" i="1" s="1"/>
  <c r="AI98" i="1"/>
  <c r="AJ98" i="1"/>
  <c r="CQ98" i="1"/>
  <c r="CS98" i="1"/>
  <c r="CT98" i="1"/>
  <c r="CU98" i="1"/>
  <c r="T98" i="1" s="1"/>
  <c r="CW98" i="1"/>
  <c r="CX98" i="1"/>
  <c r="FR98" i="1"/>
  <c r="GL98" i="1"/>
  <c r="GO98" i="1"/>
  <c r="GP98" i="1"/>
  <c r="GV98" i="1"/>
  <c r="GX98" i="1"/>
  <c r="I99" i="1"/>
  <c r="GX99" i="1" s="1"/>
  <c r="AC99" i="1"/>
  <c r="CQ99" i="1" s="1"/>
  <c r="AE99" i="1"/>
  <c r="AD99" i="1" s="1"/>
  <c r="CR99" i="1" s="1"/>
  <c r="AF99" i="1"/>
  <c r="AG99" i="1"/>
  <c r="CU99" i="1" s="1"/>
  <c r="T99" i="1" s="1"/>
  <c r="AH99" i="1"/>
  <c r="AI99" i="1"/>
  <c r="AJ99" i="1"/>
  <c r="CS99" i="1"/>
  <c r="R99" i="1" s="1"/>
  <c r="GK99" i="1" s="1"/>
  <c r="CT99" i="1"/>
  <c r="CV99" i="1"/>
  <c r="CW99" i="1"/>
  <c r="CX99" i="1"/>
  <c r="W99" i="1" s="1"/>
  <c r="FR99" i="1"/>
  <c r="GL99" i="1"/>
  <c r="GO99" i="1"/>
  <c r="GP99" i="1"/>
  <c r="GV99" i="1"/>
  <c r="C100" i="1"/>
  <c r="D100" i="1"/>
  <c r="AC100" i="1"/>
  <c r="CQ100" i="1" s="1"/>
  <c r="P100" i="1" s="1"/>
  <c r="AE100" i="1"/>
  <c r="CS100" i="1" s="1"/>
  <c r="R100" i="1" s="1"/>
  <c r="GK100" i="1" s="1"/>
  <c r="AF100" i="1"/>
  <c r="AG100" i="1"/>
  <c r="AH100" i="1"/>
  <c r="AI100" i="1"/>
  <c r="CW100" i="1" s="1"/>
  <c r="V100" i="1" s="1"/>
  <c r="AJ100" i="1"/>
  <c r="CT100" i="1"/>
  <c r="S100" i="1" s="1"/>
  <c r="CU100" i="1"/>
  <c r="T100" i="1" s="1"/>
  <c r="CV100" i="1"/>
  <c r="U100" i="1" s="1"/>
  <c r="CX100" i="1"/>
  <c r="W100" i="1" s="1"/>
  <c r="FR100" i="1"/>
  <c r="GL100" i="1"/>
  <c r="GO100" i="1"/>
  <c r="GP100" i="1"/>
  <c r="GV100" i="1"/>
  <c r="GX100" i="1" s="1"/>
  <c r="C101" i="1"/>
  <c r="D101" i="1"/>
  <c r="AC101" i="1"/>
  <c r="CQ101" i="1" s="1"/>
  <c r="P101" i="1" s="1"/>
  <c r="AE101" i="1"/>
  <c r="AF101" i="1"/>
  <c r="AG101" i="1"/>
  <c r="CU101" i="1" s="1"/>
  <c r="T101" i="1" s="1"/>
  <c r="AH101" i="1"/>
  <c r="H136" i="6" s="1"/>
  <c r="AI101" i="1"/>
  <c r="CW101" i="1" s="1"/>
  <c r="V101" i="1" s="1"/>
  <c r="AJ101" i="1"/>
  <c r="CX101" i="1"/>
  <c r="W101" i="1" s="1"/>
  <c r="FR101" i="1"/>
  <c r="GL101" i="1"/>
  <c r="GO101" i="1"/>
  <c r="GP101" i="1"/>
  <c r="GV101" i="1"/>
  <c r="GX101" i="1" s="1"/>
  <c r="I102" i="1"/>
  <c r="GX102" i="1" s="1"/>
  <c r="AC102" i="1"/>
  <c r="AE102" i="1"/>
  <c r="AD102" i="1" s="1"/>
  <c r="AF102" i="1"/>
  <c r="CT102" i="1" s="1"/>
  <c r="AG102" i="1"/>
  <c r="AH102" i="1"/>
  <c r="AI102" i="1"/>
  <c r="AJ102" i="1"/>
  <c r="CX102" i="1" s="1"/>
  <c r="CQ102" i="1"/>
  <c r="P102" i="1" s="1"/>
  <c r="CS102" i="1"/>
  <c r="CU102" i="1"/>
  <c r="CV102" i="1"/>
  <c r="CW102" i="1"/>
  <c r="V102" i="1" s="1"/>
  <c r="FR102" i="1"/>
  <c r="GL102" i="1"/>
  <c r="GO102" i="1"/>
  <c r="GP102" i="1"/>
  <c r="GV102" i="1"/>
  <c r="I103" i="1"/>
  <c r="AC103" i="1"/>
  <c r="AE103" i="1"/>
  <c r="CS103" i="1" s="1"/>
  <c r="AF103" i="1"/>
  <c r="AG103" i="1"/>
  <c r="AH103" i="1"/>
  <c r="AI103" i="1"/>
  <c r="CW103" i="1" s="1"/>
  <c r="AJ103" i="1"/>
  <c r="CT103" i="1"/>
  <c r="CU103" i="1"/>
  <c r="CV103" i="1"/>
  <c r="CX103" i="1"/>
  <c r="FR103" i="1"/>
  <c r="GL103" i="1"/>
  <c r="GO103" i="1"/>
  <c r="GP103" i="1"/>
  <c r="GV103" i="1"/>
  <c r="I104" i="1"/>
  <c r="AC104" i="1"/>
  <c r="AB104" i="1" s="1"/>
  <c r="AD104" i="1"/>
  <c r="CR104" i="1" s="1"/>
  <c r="AE104" i="1"/>
  <c r="AF104" i="1"/>
  <c r="AG104" i="1"/>
  <c r="AH104" i="1"/>
  <c r="CV104" i="1" s="1"/>
  <c r="AI104" i="1"/>
  <c r="AJ104" i="1"/>
  <c r="CQ104" i="1"/>
  <c r="CS104" i="1"/>
  <c r="CT104" i="1"/>
  <c r="CU104" i="1"/>
  <c r="CW104" i="1"/>
  <c r="CX104" i="1"/>
  <c r="FR104" i="1"/>
  <c r="GL104" i="1"/>
  <c r="GO104" i="1"/>
  <c r="GP104" i="1"/>
  <c r="GV104" i="1"/>
  <c r="GX104" i="1"/>
  <c r="I105" i="1"/>
  <c r="GX105" i="1" s="1"/>
  <c r="AC105" i="1"/>
  <c r="AE105" i="1"/>
  <c r="AD105" i="1" s="1"/>
  <c r="CR105" i="1" s="1"/>
  <c r="AF105" i="1"/>
  <c r="AG105" i="1"/>
  <c r="CU105" i="1" s="1"/>
  <c r="T105" i="1" s="1"/>
  <c r="AH105" i="1"/>
  <c r="AI105" i="1"/>
  <c r="AJ105" i="1"/>
  <c r="CS105" i="1"/>
  <c r="R105" i="1" s="1"/>
  <c r="GK105" i="1" s="1"/>
  <c r="CT105" i="1"/>
  <c r="CV105" i="1"/>
  <c r="CW105" i="1"/>
  <c r="CX105" i="1"/>
  <c r="W105" i="1" s="1"/>
  <c r="FR105" i="1"/>
  <c r="GL105" i="1"/>
  <c r="GO105" i="1"/>
  <c r="GP105" i="1"/>
  <c r="GV105" i="1"/>
  <c r="I106" i="1"/>
  <c r="GX106" i="1" s="1"/>
  <c r="AC106" i="1"/>
  <c r="AE106" i="1"/>
  <c r="AD106" i="1" s="1"/>
  <c r="AF106" i="1"/>
  <c r="CT106" i="1" s="1"/>
  <c r="AG106" i="1"/>
  <c r="AH106" i="1"/>
  <c r="AI106" i="1"/>
  <c r="AJ106" i="1"/>
  <c r="CX106" i="1" s="1"/>
  <c r="CQ106" i="1"/>
  <c r="CS106" i="1"/>
  <c r="CU106" i="1"/>
  <c r="CV106" i="1"/>
  <c r="CW106" i="1"/>
  <c r="V106" i="1" s="1"/>
  <c r="FR106" i="1"/>
  <c r="GL106" i="1"/>
  <c r="GO106" i="1"/>
  <c r="GP106" i="1"/>
  <c r="GV106" i="1"/>
  <c r="I107" i="1"/>
  <c r="AC107" i="1"/>
  <c r="AE107" i="1"/>
  <c r="CS107" i="1" s="1"/>
  <c r="AF107" i="1"/>
  <c r="AG107" i="1"/>
  <c r="AH107" i="1"/>
  <c r="AI107" i="1"/>
  <c r="CW107" i="1" s="1"/>
  <c r="AJ107" i="1"/>
  <c r="CT107" i="1"/>
  <c r="CU107" i="1"/>
  <c r="CV107" i="1"/>
  <c r="CX107" i="1"/>
  <c r="FR107" i="1"/>
  <c r="GL107" i="1"/>
  <c r="GO107" i="1"/>
  <c r="GP107" i="1"/>
  <c r="GV107" i="1"/>
  <c r="I108" i="1"/>
  <c r="AC108" i="1"/>
  <c r="AB108" i="1" s="1"/>
  <c r="AD108" i="1"/>
  <c r="CR108" i="1" s="1"/>
  <c r="AE108" i="1"/>
  <c r="AF108" i="1"/>
  <c r="AG108" i="1"/>
  <c r="AH108" i="1"/>
  <c r="CV108" i="1" s="1"/>
  <c r="AI108" i="1"/>
  <c r="AJ108" i="1"/>
  <c r="CQ108" i="1"/>
  <c r="CS108" i="1"/>
  <c r="CT108" i="1"/>
  <c r="CU108" i="1"/>
  <c r="T108" i="1" s="1"/>
  <c r="CW108" i="1"/>
  <c r="CX108" i="1"/>
  <c r="FR108" i="1"/>
  <c r="GL108" i="1"/>
  <c r="GO108" i="1"/>
  <c r="GP108" i="1"/>
  <c r="GV108" i="1"/>
  <c r="GX108" i="1"/>
  <c r="I109" i="1"/>
  <c r="AC109" i="1"/>
  <c r="AE109" i="1"/>
  <c r="AD109" i="1" s="1"/>
  <c r="CR109" i="1" s="1"/>
  <c r="AF109" i="1"/>
  <c r="AG109" i="1"/>
  <c r="CU109" i="1" s="1"/>
  <c r="AH109" i="1"/>
  <c r="AI109" i="1"/>
  <c r="AJ109" i="1"/>
  <c r="CS109" i="1"/>
  <c r="CT109" i="1"/>
  <c r="CV109" i="1"/>
  <c r="CW109" i="1"/>
  <c r="CX109" i="1"/>
  <c r="FR109" i="1"/>
  <c r="GL109" i="1"/>
  <c r="GO109" i="1"/>
  <c r="GP109" i="1"/>
  <c r="GV109" i="1"/>
  <c r="I110" i="1"/>
  <c r="GX110" i="1" s="1"/>
  <c r="AC110" i="1"/>
  <c r="AE110" i="1"/>
  <c r="AD110" i="1" s="1"/>
  <c r="AF110" i="1"/>
  <c r="CT110" i="1" s="1"/>
  <c r="AG110" i="1"/>
  <c r="AH110" i="1"/>
  <c r="AI110" i="1"/>
  <c r="AJ110" i="1"/>
  <c r="CX110" i="1" s="1"/>
  <c r="CQ110" i="1"/>
  <c r="P110" i="1" s="1"/>
  <c r="CS110" i="1"/>
  <c r="CU110" i="1"/>
  <c r="CV110" i="1"/>
  <c r="CW110" i="1"/>
  <c r="V110" i="1" s="1"/>
  <c r="FR110" i="1"/>
  <c r="GL110" i="1"/>
  <c r="GO110" i="1"/>
  <c r="GP110" i="1"/>
  <c r="GV110" i="1"/>
  <c r="I111" i="1"/>
  <c r="AC111" i="1"/>
  <c r="AE111" i="1"/>
  <c r="CS111" i="1" s="1"/>
  <c r="AF111" i="1"/>
  <c r="AG111" i="1"/>
  <c r="AH111" i="1"/>
  <c r="AI111" i="1"/>
  <c r="CW111" i="1" s="1"/>
  <c r="AJ111" i="1"/>
  <c r="CT111" i="1"/>
  <c r="S111" i="1" s="1"/>
  <c r="CU111" i="1"/>
  <c r="CV111" i="1"/>
  <c r="CX111" i="1"/>
  <c r="FR111" i="1"/>
  <c r="GL111" i="1"/>
  <c r="GO111" i="1"/>
  <c r="GP111" i="1"/>
  <c r="GV111" i="1"/>
  <c r="GX111" i="1" s="1"/>
  <c r="I112" i="1"/>
  <c r="AC112" i="1"/>
  <c r="AD112" i="1"/>
  <c r="CR112" i="1" s="1"/>
  <c r="AE112" i="1"/>
  <c r="AF112" i="1"/>
  <c r="AG112" i="1"/>
  <c r="AH112" i="1"/>
  <c r="CV112" i="1" s="1"/>
  <c r="AI112" i="1"/>
  <c r="AJ112" i="1"/>
  <c r="CQ112" i="1"/>
  <c r="CS112" i="1"/>
  <c r="CT112" i="1"/>
  <c r="CU112" i="1"/>
  <c r="CW112" i="1"/>
  <c r="CX112" i="1"/>
  <c r="FR112" i="1"/>
  <c r="GL112" i="1"/>
  <c r="GO112" i="1"/>
  <c r="GP112" i="1"/>
  <c r="GV112" i="1"/>
  <c r="GX112" i="1"/>
  <c r="I113" i="1"/>
  <c r="GX113" i="1" s="1"/>
  <c r="AC113" i="1"/>
  <c r="AE113" i="1"/>
  <c r="AD113" i="1" s="1"/>
  <c r="CR113" i="1" s="1"/>
  <c r="AF113" i="1"/>
  <c r="AG113" i="1"/>
  <c r="CU113" i="1" s="1"/>
  <c r="T113" i="1" s="1"/>
  <c r="AH113" i="1"/>
  <c r="AI113" i="1"/>
  <c r="AJ113" i="1"/>
  <c r="CS113" i="1"/>
  <c r="R113" i="1" s="1"/>
  <c r="GK113" i="1" s="1"/>
  <c r="CT113" i="1"/>
  <c r="CV113" i="1"/>
  <c r="CW113" i="1"/>
  <c r="CX113" i="1"/>
  <c r="W113" i="1" s="1"/>
  <c r="FR113" i="1"/>
  <c r="GL113" i="1"/>
  <c r="GO113" i="1"/>
  <c r="GP113" i="1"/>
  <c r="GV113" i="1"/>
  <c r="I114" i="1"/>
  <c r="U114" i="1" s="1"/>
  <c r="AC114" i="1"/>
  <c r="AE114" i="1"/>
  <c r="AD114" i="1" s="1"/>
  <c r="AB114" i="1" s="1"/>
  <c r="AF114" i="1"/>
  <c r="CT114" i="1" s="1"/>
  <c r="AG114" i="1"/>
  <c r="AH114" i="1"/>
  <c r="AI114" i="1"/>
  <c r="CW114" i="1" s="1"/>
  <c r="AJ114" i="1"/>
  <c r="CX114" i="1" s="1"/>
  <c r="CQ114" i="1"/>
  <c r="CS114" i="1"/>
  <c r="CU114" i="1"/>
  <c r="CV114" i="1"/>
  <c r="FR114" i="1"/>
  <c r="GL114" i="1"/>
  <c r="GN114" i="1"/>
  <c r="GP114" i="1"/>
  <c r="GV114" i="1"/>
  <c r="I115" i="1"/>
  <c r="T115" i="1" s="1"/>
  <c r="AC115" i="1"/>
  <c r="AE115" i="1"/>
  <c r="CS115" i="1" s="1"/>
  <c r="AF115" i="1"/>
  <c r="AG115" i="1"/>
  <c r="AH115" i="1"/>
  <c r="AI115" i="1"/>
  <c r="CW115" i="1" s="1"/>
  <c r="AJ115" i="1"/>
  <c r="CT115" i="1"/>
  <c r="CU115" i="1"/>
  <c r="CV115" i="1"/>
  <c r="CX115" i="1"/>
  <c r="FR115" i="1"/>
  <c r="GL115" i="1"/>
  <c r="GN115" i="1"/>
  <c r="GP115" i="1"/>
  <c r="GV115" i="1"/>
  <c r="I116" i="1"/>
  <c r="V116" i="1" s="1"/>
  <c r="AC116" i="1"/>
  <c r="CQ116" i="1" s="1"/>
  <c r="AD116" i="1"/>
  <c r="CR116" i="1" s="1"/>
  <c r="AE116" i="1"/>
  <c r="AF116" i="1"/>
  <c r="AB116" i="1" s="1"/>
  <c r="AG116" i="1"/>
  <c r="AH116" i="1"/>
  <c r="CV116" i="1" s="1"/>
  <c r="AI116" i="1"/>
  <c r="AJ116" i="1"/>
  <c r="CX116" i="1" s="1"/>
  <c r="CS116" i="1"/>
  <c r="CT116" i="1"/>
  <c r="CU116" i="1"/>
  <c r="CW116" i="1"/>
  <c r="FR116" i="1"/>
  <c r="GL116" i="1"/>
  <c r="GN116" i="1"/>
  <c r="GP116" i="1"/>
  <c r="GV116" i="1"/>
  <c r="I117" i="1"/>
  <c r="AC117" i="1"/>
  <c r="AE117" i="1"/>
  <c r="AD117" i="1" s="1"/>
  <c r="CR117" i="1" s="1"/>
  <c r="AF117" i="1"/>
  <c r="AG117" i="1"/>
  <c r="CU117" i="1" s="1"/>
  <c r="AH117" i="1"/>
  <c r="AI117" i="1"/>
  <c r="CW117" i="1" s="1"/>
  <c r="AJ117" i="1"/>
  <c r="CS117" i="1"/>
  <c r="R117" i="1" s="1"/>
  <c r="GK117" i="1" s="1"/>
  <c r="CT117" i="1"/>
  <c r="CV117" i="1"/>
  <c r="CX117" i="1"/>
  <c r="FR117" i="1"/>
  <c r="GL117" i="1"/>
  <c r="GN117" i="1"/>
  <c r="GP117" i="1"/>
  <c r="GV117" i="1"/>
  <c r="GX117" i="1" s="1"/>
  <c r="I118" i="1"/>
  <c r="U118" i="1" s="1"/>
  <c r="AC118" i="1"/>
  <c r="AE118" i="1"/>
  <c r="AD118" i="1" s="1"/>
  <c r="AF118" i="1"/>
  <c r="CT118" i="1" s="1"/>
  <c r="AG118" i="1"/>
  <c r="AH118" i="1"/>
  <c r="AI118" i="1"/>
  <c r="CW118" i="1" s="1"/>
  <c r="AJ118" i="1"/>
  <c r="CX118" i="1" s="1"/>
  <c r="CQ118" i="1"/>
  <c r="CS118" i="1"/>
  <c r="CU118" i="1"/>
  <c r="CV118" i="1"/>
  <c r="FR118" i="1"/>
  <c r="GL118" i="1"/>
  <c r="GO118" i="1"/>
  <c r="GP118" i="1"/>
  <c r="GV118" i="1"/>
  <c r="I119" i="1"/>
  <c r="S119" i="1" s="1"/>
  <c r="AC119" i="1"/>
  <c r="CQ119" i="1" s="1"/>
  <c r="AD119" i="1"/>
  <c r="CR119" i="1" s="1"/>
  <c r="AE119" i="1"/>
  <c r="CS119" i="1" s="1"/>
  <c r="AF119" i="1"/>
  <c r="AG119" i="1"/>
  <c r="AH119" i="1"/>
  <c r="AI119" i="1"/>
  <c r="CW119" i="1" s="1"/>
  <c r="AJ119" i="1"/>
  <c r="CT119" i="1"/>
  <c r="CU119" i="1"/>
  <c r="CV119" i="1"/>
  <c r="CX119" i="1"/>
  <c r="FR119" i="1"/>
  <c r="GL119" i="1"/>
  <c r="GO119" i="1"/>
  <c r="GP119" i="1"/>
  <c r="GV119" i="1"/>
  <c r="I120" i="1"/>
  <c r="V120" i="1" s="1"/>
  <c r="AC120" i="1"/>
  <c r="CQ120" i="1" s="1"/>
  <c r="AD120" i="1"/>
  <c r="CR120" i="1" s="1"/>
  <c r="AE120" i="1"/>
  <c r="AF120" i="1"/>
  <c r="AB120" i="1" s="1"/>
  <c r="AG120" i="1"/>
  <c r="AH120" i="1"/>
  <c r="CV120" i="1" s="1"/>
  <c r="AI120" i="1"/>
  <c r="AJ120" i="1"/>
  <c r="CX120" i="1" s="1"/>
  <c r="CS120" i="1"/>
  <c r="CT120" i="1"/>
  <c r="CU120" i="1"/>
  <c r="CW120" i="1"/>
  <c r="FR120" i="1"/>
  <c r="GL120" i="1"/>
  <c r="GO120" i="1"/>
  <c r="GP120" i="1"/>
  <c r="GV120" i="1"/>
  <c r="I121" i="1"/>
  <c r="AC121" i="1"/>
  <c r="AE121" i="1"/>
  <c r="AD121" i="1" s="1"/>
  <c r="CR121" i="1" s="1"/>
  <c r="AF121" i="1"/>
  <c r="AG121" i="1"/>
  <c r="CU121" i="1" s="1"/>
  <c r="AH121" i="1"/>
  <c r="AI121" i="1"/>
  <c r="CW121" i="1" s="1"/>
  <c r="AJ121" i="1"/>
  <c r="CS121" i="1"/>
  <c r="R121" i="1" s="1"/>
  <c r="GK121" i="1" s="1"/>
  <c r="CT121" i="1"/>
  <c r="CV121" i="1"/>
  <c r="CX121" i="1"/>
  <c r="FR121" i="1"/>
  <c r="GL121" i="1"/>
  <c r="GO121" i="1"/>
  <c r="GP121" i="1"/>
  <c r="GV121" i="1"/>
  <c r="GX121" i="1" s="1"/>
  <c r="I122" i="1"/>
  <c r="U122" i="1" s="1"/>
  <c r="AC122" i="1"/>
  <c r="AE122" i="1"/>
  <c r="AD122" i="1" s="1"/>
  <c r="AF122" i="1"/>
  <c r="CT122" i="1" s="1"/>
  <c r="AG122" i="1"/>
  <c r="AH122" i="1"/>
  <c r="AI122" i="1"/>
  <c r="CW122" i="1" s="1"/>
  <c r="AJ122" i="1"/>
  <c r="CX122" i="1" s="1"/>
  <c r="CQ122" i="1"/>
  <c r="CS122" i="1"/>
  <c r="CU122" i="1"/>
  <c r="CV122" i="1"/>
  <c r="FR122" i="1"/>
  <c r="GL122" i="1"/>
  <c r="GO122" i="1"/>
  <c r="GP122" i="1"/>
  <c r="GV122" i="1"/>
  <c r="I123" i="1"/>
  <c r="AC123" i="1"/>
  <c r="CQ123" i="1" s="1"/>
  <c r="AD123" i="1"/>
  <c r="CR123" i="1" s="1"/>
  <c r="AE123" i="1"/>
  <c r="CS123" i="1" s="1"/>
  <c r="AF123" i="1"/>
  <c r="AG123" i="1"/>
  <c r="AH123" i="1"/>
  <c r="AI123" i="1"/>
  <c r="CW123" i="1" s="1"/>
  <c r="AJ123" i="1"/>
  <c r="CT123" i="1"/>
  <c r="CU123" i="1"/>
  <c r="CV123" i="1"/>
  <c r="CX123" i="1"/>
  <c r="FR123" i="1"/>
  <c r="GL123" i="1"/>
  <c r="GO123" i="1"/>
  <c r="GP123" i="1"/>
  <c r="GV123" i="1"/>
  <c r="I124" i="1"/>
  <c r="V124" i="1" s="1"/>
  <c r="AC124" i="1"/>
  <c r="CQ124" i="1" s="1"/>
  <c r="AD124" i="1"/>
  <c r="CR124" i="1" s="1"/>
  <c r="AE124" i="1"/>
  <c r="AF124" i="1"/>
  <c r="AB124" i="1" s="1"/>
  <c r="AG124" i="1"/>
  <c r="AH124" i="1"/>
  <c r="CV124" i="1" s="1"/>
  <c r="AI124" i="1"/>
  <c r="AJ124" i="1"/>
  <c r="CX124" i="1" s="1"/>
  <c r="CS124" i="1"/>
  <c r="CT124" i="1"/>
  <c r="CU124" i="1"/>
  <c r="CW124" i="1"/>
  <c r="FR124" i="1"/>
  <c r="GL124" i="1"/>
  <c r="GO124" i="1"/>
  <c r="GP124" i="1"/>
  <c r="GV124" i="1"/>
  <c r="I125" i="1"/>
  <c r="GX125" i="1" s="1"/>
  <c r="AC125" i="1"/>
  <c r="AD125" i="1"/>
  <c r="CR125" i="1" s="1"/>
  <c r="AE125" i="1"/>
  <c r="AF125" i="1"/>
  <c r="AG125" i="1"/>
  <c r="CU125" i="1" s="1"/>
  <c r="AH125" i="1"/>
  <c r="CV125" i="1" s="1"/>
  <c r="AI125" i="1"/>
  <c r="AJ125" i="1"/>
  <c r="CS125" i="1"/>
  <c r="CT125" i="1"/>
  <c r="CW125" i="1"/>
  <c r="CX125" i="1"/>
  <c r="W125" i="1" s="1"/>
  <c r="FR125" i="1"/>
  <c r="GL125" i="1"/>
  <c r="GO125" i="1"/>
  <c r="GP125" i="1"/>
  <c r="GV125" i="1"/>
  <c r="I126" i="1"/>
  <c r="AC126" i="1"/>
  <c r="CQ126" i="1" s="1"/>
  <c r="AE126" i="1"/>
  <c r="AD126" i="1" s="1"/>
  <c r="AF126" i="1"/>
  <c r="CT126" i="1" s="1"/>
  <c r="AG126" i="1"/>
  <c r="CU126" i="1" s="1"/>
  <c r="T126" i="1" s="1"/>
  <c r="AH126" i="1"/>
  <c r="AI126" i="1"/>
  <c r="AJ126" i="1"/>
  <c r="CX126" i="1" s="1"/>
  <c r="CS126" i="1"/>
  <c r="R126" i="1" s="1"/>
  <c r="GK126" i="1" s="1"/>
  <c r="CV126" i="1"/>
  <c r="CW126" i="1"/>
  <c r="FR126" i="1"/>
  <c r="GL126" i="1"/>
  <c r="GO126" i="1"/>
  <c r="GP126" i="1"/>
  <c r="GV126" i="1"/>
  <c r="GX126" i="1"/>
  <c r="I127" i="1"/>
  <c r="AC127" i="1"/>
  <c r="AE127" i="1"/>
  <c r="AD127" i="1" s="1"/>
  <c r="AF127" i="1"/>
  <c r="CT127" i="1" s="1"/>
  <c r="AG127" i="1"/>
  <c r="AH127" i="1"/>
  <c r="AI127" i="1"/>
  <c r="CW127" i="1" s="1"/>
  <c r="AJ127" i="1"/>
  <c r="CX127" i="1" s="1"/>
  <c r="CU127" i="1"/>
  <c r="CV127" i="1"/>
  <c r="FR127" i="1"/>
  <c r="GL127" i="1"/>
  <c r="GO127" i="1"/>
  <c r="GP127" i="1"/>
  <c r="GV127" i="1"/>
  <c r="I128" i="1"/>
  <c r="AC128" i="1"/>
  <c r="AB128" i="1" s="1"/>
  <c r="AD128" i="1"/>
  <c r="CR128" i="1" s="1"/>
  <c r="AE128" i="1"/>
  <c r="CS128" i="1" s="1"/>
  <c r="AF128" i="1"/>
  <c r="AG128" i="1"/>
  <c r="AH128" i="1"/>
  <c r="CV128" i="1" s="1"/>
  <c r="AI128" i="1"/>
  <c r="CW128" i="1" s="1"/>
  <c r="AJ128" i="1"/>
  <c r="CQ128" i="1"/>
  <c r="CT128" i="1"/>
  <c r="CU128" i="1"/>
  <c r="CX128" i="1"/>
  <c r="FR128" i="1"/>
  <c r="GL128" i="1"/>
  <c r="GO128" i="1"/>
  <c r="GP128" i="1"/>
  <c r="GV128" i="1"/>
  <c r="I129" i="1"/>
  <c r="AC129" i="1"/>
  <c r="AD129" i="1"/>
  <c r="CR129" i="1" s="1"/>
  <c r="AE129" i="1"/>
  <c r="AF129" i="1"/>
  <c r="AG129" i="1"/>
  <c r="CU129" i="1" s="1"/>
  <c r="AH129" i="1"/>
  <c r="CV129" i="1" s="1"/>
  <c r="AI129" i="1"/>
  <c r="AJ129" i="1"/>
  <c r="CS129" i="1"/>
  <c r="CT129" i="1"/>
  <c r="CW129" i="1"/>
  <c r="CX129" i="1"/>
  <c r="FR129" i="1"/>
  <c r="GL129" i="1"/>
  <c r="GO129" i="1"/>
  <c r="GP129" i="1"/>
  <c r="GV129" i="1"/>
  <c r="C130" i="1"/>
  <c r="D130" i="1"/>
  <c r="AC130" i="1"/>
  <c r="CQ130" i="1" s="1"/>
  <c r="P130" i="1" s="1"/>
  <c r="AE130" i="1"/>
  <c r="AD130" i="1" s="1"/>
  <c r="AF130" i="1"/>
  <c r="CT130" i="1" s="1"/>
  <c r="S130" i="1" s="1"/>
  <c r="AG130" i="1"/>
  <c r="AH130" i="1"/>
  <c r="AI130" i="1"/>
  <c r="CW130" i="1" s="1"/>
  <c r="V130" i="1" s="1"/>
  <c r="AJ130" i="1"/>
  <c r="CX130" i="1" s="1"/>
  <c r="W130" i="1" s="1"/>
  <c r="CU130" i="1"/>
  <c r="T130" i="1" s="1"/>
  <c r="CV130" i="1"/>
  <c r="U130" i="1" s="1"/>
  <c r="FR130" i="1"/>
  <c r="GL130" i="1"/>
  <c r="GO130" i="1"/>
  <c r="GP130" i="1"/>
  <c r="GV130" i="1"/>
  <c r="GX130" i="1" s="1"/>
  <c r="C131" i="1"/>
  <c r="D131" i="1"/>
  <c r="AC131" i="1"/>
  <c r="AE131" i="1"/>
  <c r="AF131" i="1"/>
  <c r="AG131" i="1"/>
  <c r="CU131" i="1" s="1"/>
  <c r="T131" i="1" s="1"/>
  <c r="AH131" i="1"/>
  <c r="AI131" i="1"/>
  <c r="CW131" i="1" s="1"/>
  <c r="V131" i="1" s="1"/>
  <c r="AJ131" i="1"/>
  <c r="CX131" i="1"/>
  <c r="W131" i="1" s="1"/>
  <c r="FR131" i="1"/>
  <c r="GL131" i="1"/>
  <c r="GO131" i="1"/>
  <c r="GP131" i="1"/>
  <c r="GV131" i="1"/>
  <c r="GX131" i="1"/>
  <c r="I132" i="1"/>
  <c r="R132" i="1" s="1"/>
  <c r="GK132" i="1" s="1"/>
  <c r="AC132" i="1"/>
  <c r="CQ132" i="1" s="1"/>
  <c r="AE132" i="1"/>
  <c r="AD132" i="1" s="1"/>
  <c r="CR132" i="1" s="1"/>
  <c r="AF132" i="1"/>
  <c r="CT132" i="1" s="1"/>
  <c r="AG132" i="1"/>
  <c r="CU132" i="1" s="1"/>
  <c r="AH132" i="1"/>
  <c r="AI132" i="1"/>
  <c r="AJ132" i="1"/>
  <c r="CX132" i="1" s="1"/>
  <c r="CS132" i="1"/>
  <c r="CV132" i="1"/>
  <c r="CW132" i="1"/>
  <c r="FR132" i="1"/>
  <c r="GL132" i="1"/>
  <c r="GO132" i="1"/>
  <c r="GP132" i="1"/>
  <c r="GV132" i="1"/>
  <c r="I133" i="1"/>
  <c r="AC133" i="1"/>
  <c r="AE133" i="1"/>
  <c r="AF133" i="1"/>
  <c r="CT133" i="1" s="1"/>
  <c r="AG133" i="1"/>
  <c r="AH133" i="1"/>
  <c r="AI133" i="1"/>
  <c r="CW133" i="1" s="1"/>
  <c r="AJ133" i="1"/>
  <c r="CX133" i="1" s="1"/>
  <c r="CU133" i="1"/>
  <c r="CV133" i="1"/>
  <c r="FR133" i="1"/>
  <c r="GL133" i="1"/>
  <c r="GO133" i="1"/>
  <c r="GP133" i="1"/>
  <c r="GV133" i="1"/>
  <c r="I134" i="1"/>
  <c r="AC134" i="1"/>
  <c r="AB134" i="1" s="1"/>
  <c r="AD134" i="1"/>
  <c r="CR134" i="1" s="1"/>
  <c r="AE134" i="1"/>
  <c r="CS134" i="1" s="1"/>
  <c r="AF134" i="1"/>
  <c r="AG134" i="1"/>
  <c r="AH134" i="1"/>
  <c r="CV134" i="1" s="1"/>
  <c r="AI134" i="1"/>
  <c r="CW134" i="1" s="1"/>
  <c r="AJ134" i="1"/>
  <c r="CQ134" i="1"/>
  <c r="CT134" i="1"/>
  <c r="CU134" i="1"/>
  <c r="CX134" i="1"/>
  <c r="W134" i="1" s="1"/>
  <c r="FR134" i="1"/>
  <c r="GL134" i="1"/>
  <c r="GO134" i="1"/>
  <c r="GP134" i="1"/>
  <c r="GV134" i="1"/>
  <c r="I135" i="1"/>
  <c r="V135" i="1" s="1"/>
  <c r="AC135" i="1"/>
  <c r="AD135" i="1"/>
  <c r="CR135" i="1" s="1"/>
  <c r="AE135" i="1"/>
  <c r="AF135" i="1"/>
  <c r="AG135" i="1"/>
  <c r="CU135" i="1" s="1"/>
  <c r="AH135" i="1"/>
  <c r="CV135" i="1" s="1"/>
  <c r="AI135" i="1"/>
  <c r="AJ135" i="1"/>
  <c r="CX135" i="1" s="1"/>
  <c r="CS135" i="1"/>
  <c r="CT135" i="1"/>
  <c r="CW135" i="1"/>
  <c r="FR135" i="1"/>
  <c r="GL135" i="1"/>
  <c r="GO135" i="1"/>
  <c r="GP135" i="1"/>
  <c r="GV135" i="1"/>
  <c r="I136" i="1"/>
  <c r="AC136" i="1"/>
  <c r="CQ136" i="1" s="1"/>
  <c r="AE136" i="1"/>
  <c r="AD136" i="1" s="1"/>
  <c r="AB136" i="1" s="1"/>
  <c r="AF136" i="1"/>
  <c r="CT136" i="1" s="1"/>
  <c r="AG136" i="1"/>
  <c r="CU136" i="1" s="1"/>
  <c r="AH136" i="1"/>
  <c r="AI136" i="1"/>
  <c r="CW136" i="1" s="1"/>
  <c r="AJ136" i="1"/>
  <c r="CX136" i="1" s="1"/>
  <c r="CV136" i="1"/>
  <c r="U136" i="1" s="1"/>
  <c r="FR136" i="1"/>
  <c r="GL136" i="1"/>
  <c r="GO136" i="1"/>
  <c r="GP136" i="1"/>
  <c r="GV136" i="1"/>
  <c r="I137" i="1"/>
  <c r="AC137" i="1"/>
  <c r="AE137" i="1"/>
  <c r="CS137" i="1" s="1"/>
  <c r="AF137" i="1"/>
  <c r="CT137" i="1" s="1"/>
  <c r="AG137" i="1"/>
  <c r="AH137" i="1"/>
  <c r="AI137" i="1"/>
  <c r="CW137" i="1" s="1"/>
  <c r="AJ137" i="1"/>
  <c r="CX137" i="1" s="1"/>
  <c r="CU137" i="1"/>
  <c r="CV137" i="1"/>
  <c r="FR137" i="1"/>
  <c r="GL137" i="1"/>
  <c r="GO137" i="1"/>
  <c r="GP137" i="1"/>
  <c r="GV137" i="1"/>
  <c r="I138" i="1"/>
  <c r="S138" i="1" s="1"/>
  <c r="AC138" i="1"/>
  <c r="AB138" i="1" s="1"/>
  <c r="AD138" i="1"/>
  <c r="CR138" i="1" s="1"/>
  <c r="AE138" i="1"/>
  <c r="CS138" i="1" s="1"/>
  <c r="AF138" i="1"/>
  <c r="AG138" i="1"/>
  <c r="AH138" i="1"/>
  <c r="CV138" i="1" s="1"/>
  <c r="AI138" i="1"/>
  <c r="CW138" i="1" s="1"/>
  <c r="AJ138" i="1"/>
  <c r="CT138" i="1"/>
  <c r="CU138" i="1"/>
  <c r="CX138" i="1"/>
  <c r="FR138" i="1"/>
  <c r="GL138" i="1"/>
  <c r="GO138" i="1"/>
  <c r="GP138" i="1"/>
  <c r="GV138" i="1"/>
  <c r="I139" i="1"/>
  <c r="S139" i="1" s="1"/>
  <c r="AC139" i="1"/>
  <c r="AD139" i="1"/>
  <c r="CR139" i="1" s="1"/>
  <c r="AE139" i="1"/>
  <c r="AF139" i="1"/>
  <c r="AG139" i="1"/>
  <c r="CU139" i="1" s="1"/>
  <c r="AH139" i="1"/>
  <c r="CV139" i="1" s="1"/>
  <c r="AI139" i="1"/>
  <c r="AJ139" i="1"/>
  <c r="CS139" i="1"/>
  <c r="CT139" i="1"/>
  <c r="CW139" i="1"/>
  <c r="CX139" i="1"/>
  <c r="FR139" i="1"/>
  <c r="GL139" i="1"/>
  <c r="GO139" i="1"/>
  <c r="GP139" i="1"/>
  <c r="GV139" i="1"/>
  <c r="I140" i="1"/>
  <c r="U140" i="1" s="1"/>
  <c r="AC140" i="1"/>
  <c r="CQ140" i="1" s="1"/>
  <c r="AE140" i="1"/>
  <c r="AD140" i="1" s="1"/>
  <c r="AB140" i="1" s="1"/>
  <c r="AF140" i="1"/>
  <c r="CT140" i="1" s="1"/>
  <c r="AG140" i="1"/>
  <c r="CU140" i="1" s="1"/>
  <c r="AH140" i="1"/>
  <c r="AI140" i="1"/>
  <c r="CW140" i="1" s="1"/>
  <c r="AJ140" i="1"/>
  <c r="CX140" i="1" s="1"/>
  <c r="CS140" i="1"/>
  <c r="R140" i="1" s="1"/>
  <c r="GK140" i="1" s="1"/>
  <c r="CV140" i="1"/>
  <c r="FR140" i="1"/>
  <c r="GL140" i="1"/>
  <c r="GO140" i="1"/>
  <c r="GP140" i="1"/>
  <c r="GV140" i="1"/>
  <c r="I141" i="1"/>
  <c r="AC141" i="1"/>
  <c r="CQ141" i="1" s="1"/>
  <c r="AD141" i="1"/>
  <c r="AE141" i="1"/>
  <c r="CS141" i="1" s="1"/>
  <c r="AF141" i="1"/>
  <c r="CT141" i="1" s="1"/>
  <c r="AG141" i="1"/>
  <c r="AH141" i="1"/>
  <c r="CV141" i="1" s="1"/>
  <c r="AI141" i="1"/>
  <c r="CW141" i="1" s="1"/>
  <c r="AJ141" i="1"/>
  <c r="CX141" i="1" s="1"/>
  <c r="CR141" i="1"/>
  <c r="CU141" i="1"/>
  <c r="FR141" i="1"/>
  <c r="GL141" i="1"/>
  <c r="GO141" i="1"/>
  <c r="GP141" i="1"/>
  <c r="GV141" i="1"/>
  <c r="I142" i="1"/>
  <c r="S142" i="1" s="1"/>
  <c r="AC142" i="1"/>
  <c r="AE142" i="1"/>
  <c r="CS142" i="1" s="1"/>
  <c r="AF142" i="1"/>
  <c r="AG142" i="1"/>
  <c r="AH142" i="1"/>
  <c r="AI142" i="1"/>
  <c r="CW142" i="1" s="1"/>
  <c r="AJ142" i="1"/>
  <c r="CT142" i="1"/>
  <c r="CU142" i="1"/>
  <c r="CV142" i="1"/>
  <c r="CX142" i="1"/>
  <c r="FR142" i="1"/>
  <c r="GL142" i="1"/>
  <c r="GO142" i="1"/>
  <c r="GP142" i="1"/>
  <c r="GV142" i="1"/>
  <c r="I143" i="1"/>
  <c r="AC143" i="1"/>
  <c r="AD143" i="1"/>
  <c r="CR143" i="1" s="1"/>
  <c r="AE143" i="1"/>
  <c r="AF143" i="1"/>
  <c r="AG143" i="1"/>
  <c r="AH143" i="1"/>
  <c r="CV143" i="1" s="1"/>
  <c r="AI143" i="1"/>
  <c r="AJ143" i="1"/>
  <c r="CS143" i="1"/>
  <c r="CT143" i="1"/>
  <c r="CU143" i="1"/>
  <c r="CW143" i="1"/>
  <c r="CX143" i="1"/>
  <c r="FR143" i="1"/>
  <c r="GL143" i="1"/>
  <c r="GO143" i="1"/>
  <c r="GP143" i="1"/>
  <c r="GV143" i="1"/>
  <c r="I144" i="1"/>
  <c r="GX144" i="1" s="1"/>
  <c r="AC144" i="1"/>
  <c r="CQ144" i="1" s="1"/>
  <c r="AE144" i="1"/>
  <c r="AD144" i="1" s="1"/>
  <c r="AF144" i="1"/>
  <c r="AB144" i="1" s="1"/>
  <c r="AG144" i="1"/>
  <c r="CU144" i="1" s="1"/>
  <c r="T144" i="1" s="1"/>
  <c r="AH144" i="1"/>
  <c r="AI144" i="1"/>
  <c r="AJ144" i="1"/>
  <c r="CX144" i="1" s="1"/>
  <c r="CR144" i="1"/>
  <c r="Q144" i="1" s="1"/>
  <c r="CS144" i="1"/>
  <c r="CT144" i="1"/>
  <c r="CV144" i="1"/>
  <c r="CW144" i="1"/>
  <c r="V144" i="1" s="1"/>
  <c r="FR144" i="1"/>
  <c r="GL144" i="1"/>
  <c r="GO144" i="1"/>
  <c r="GP144" i="1"/>
  <c r="GV144" i="1"/>
  <c r="I145" i="1"/>
  <c r="AC145" i="1"/>
  <c r="AE145" i="1"/>
  <c r="AD145" i="1" s="1"/>
  <c r="AF145" i="1"/>
  <c r="CT145" i="1" s="1"/>
  <c r="AG145" i="1"/>
  <c r="AH145" i="1"/>
  <c r="AI145" i="1"/>
  <c r="CW145" i="1" s="1"/>
  <c r="AJ145" i="1"/>
  <c r="CX145" i="1" s="1"/>
  <c r="CU145" i="1"/>
  <c r="CV145" i="1"/>
  <c r="FR145" i="1"/>
  <c r="GL145" i="1"/>
  <c r="GO145" i="1"/>
  <c r="GP145" i="1"/>
  <c r="GV145" i="1"/>
  <c r="I146" i="1"/>
  <c r="AC146" i="1"/>
  <c r="AB146" i="1" s="1"/>
  <c r="AD146" i="1"/>
  <c r="CR146" i="1" s="1"/>
  <c r="AE146" i="1"/>
  <c r="CS146" i="1" s="1"/>
  <c r="AF146" i="1"/>
  <c r="AG146" i="1"/>
  <c r="AH146" i="1"/>
  <c r="CV146" i="1" s="1"/>
  <c r="AI146" i="1"/>
  <c r="CW146" i="1" s="1"/>
  <c r="AJ146" i="1"/>
  <c r="CQ146" i="1"/>
  <c r="CT146" i="1"/>
  <c r="CU146" i="1"/>
  <c r="CX146" i="1"/>
  <c r="FR146" i="1"/>
  <c r="GL146" i="1"/>
  <c r="GO146" i="1"/>
  <c r="GP146" i="1"/>
  <c r="GV146" i="1"/>
  <c r="I147" i="1"/>
  <c r="AC147" i="1"/>
  <c r="AD147" i="1"/>
  <c r="CR147" i="1" s="1"/>
  <c r="AE147" i="1"/>
  <c r="AF147" i="1"/>
  <c r="AG147" i="1"/>
  <c r="CU147" i="1" s="1"/>
  <c r="AH147" i="1"/>
  <c r="CV147" i="1" s="1"/>
  <c r="AI147" i="1"/>
  <c r="AJ147" i="1"/>
  <c r="CS147" i="1"/>
  <c r="CT147" i="1"/>
  <c r="CW147" i="1"/>
  <c r="CX147" i="1"/>
  <c r="W147" i="1" s="1"/>
  <c r="FR147" i="1"/>
  <c r="GL147" i="1"/>
  <c r="GO147" i="1"/>
  <c r="GP147" i="1"/>
  <c r="GV147" i="1"/>
  <c r="C148" i="1"/>
  <c r="D148" i="1"/>
  <c r="AC148" i="1"/>
  <c r="CQ148" i="1" s="1"/>
  <c r="P148" i="1" s="1"/>
  <c r="AE148" i="1"/>
  <c r="AD148" i="1" s="1"/>
  <c r="AF148" i="1"/>
  <c r="CT148" i="1" s="1"/>
  <c r="S148" i="1" s="1"/>
  <c r="AG148" i="1"/>
  <c r="AH148" i="1"/>
  <c r="AI148" i="1"/>
  <c r="CW148" i="1" s="1"/>
  <c r="V148" i="1" s="1"/>
  <c r="AJ148" i="1"/>
  <c r="CX148" i="1" s="1"/>
  <c r="W148" i="1" s="1"/>
  <c r="CU148" i="1"/>
  <c r="T148" i="1" s="1"/>
  <c r="CV148" i="1"/>
  <c r="U148" i="1" s="1"/>
  <c r="FR148" i="1"/>
  <c r="GL148" i="1"/>
  <c r="GO148" i="1"/>
  <c r="GP148" i="1"/>
  <c r="GV148" i="1"/>
  <c r="GX148" i="1" s="1"/>
  <c r="C149" i="1"/>
  <c r="D149" i="1"/>
  <c r="AC149" i="1"/>
  <c r="AE149" i="1"/>
  <c r="AF149" i="1"/>
  <c r="AG149" i="1"/>
  <c r="CU149" i="1" s="1"/>
  <c r="T149" i="1" s="1"/>
  <c r="AH149" i="1"/>
  <c r="AI149" i="1"/>
  <c r="CW149" i="1" s="1"/>
  <c r="V149" i="1" s="1"/>
  <c r="AJ149" i="1"/>
  <c r="CX149" i="1"/>
  <c r="W149" i="1" s="1"/>
  <c r="FR149" i="1"/>
  <c r="GL149" i="1"/>
  <c r="GO149" i="1"/>
  <c r="GP149" i="1"/>
  <c r="GV149" i="1"/>
  <c r="GX149" i="1"/>
  <c r="I150" i="1"/>
  <c r="AC150" i="1"/>
  <c r="CQ150" i="1" s="1"/>
  <c r="AE150" i="1"/>
  <c r="AD150" i="1" s="1"/>
  <c r="AF150" i="1"/>
  <c r="CT150" i="1" s="1"/>
  <c r="AG150" i="1"/>
  <c r="CU150" i="1" s="1"/>
  <c r="AH150" i="1"/>
  <c r="AI150" i="1"/>
  <c r="AJ150" i="1"/>
  <c r="CX150" i="1" s="1"/>
  <c r="CS150" i="1"/>
  <c r="R150" i="1" s="1"/>
  <c r="GK150" i="1" s="1"/>
  <c r="CV150" i="1"/>
  <c r="CW150" i="1"/>
  <c r="FR150" i="1"/>
  <c r="GL150" i="1"/>
  <c r="GO150" i="1"/>
  <c r="GP150" i="1"/>
  <c r="GV150" i="1"/>
  <c r="GX150" i="1"/>
  <c r="I151" i="1"/>
  <c r="AC151" i="1"/>
  <c r="AE151" i="1"/>
  <c r="AD151" i="1" s="1"/>
  <c r="AF151" i="1"/>
  <c r="CT151" i="1" s="1"/>
  <c r="AG151" i="1"/>
  <c r="AH151" i="1"/>
  <c r="AI151" i="1"/>
  <c r="CW151" i="1" s="1"/>
  <c r="AJ151" i="1"/>
  <c r="CX151" i="1" s="1"/>
  <c r="CU151" i="1"/>
  <c r="CV151" i="1"/>
  <c r="FR151" i="1"/>
  <c r="GL151" i="1"/>
  <c r="GO151" i="1"/>
  <c r="GP151" i="1"/>
  <c r="GV151" i="1"/>
  <c r="I152" i="1"/>
  <c r="AC152" i="1"/>
  <c r="AB152" i="1" s="1"/>
  <c r="AD152" i="1"/>
  <c r="CR152" i="1" s="1"/>
  <c r="AE152" i="1"/>
  <c r="CS152" i="1" s="1"/>
  <c r="AF152" i="1"/>
  <c r="AG152" i="1"/>
  <c r="AH152" i="1"/>
  <c r="CV152" i="1" s="1"/>
  <c r="AI152" i="1"/>
  <c r="CW152" i="1" s="1"/>
  <c r="AJ152" i="1"/>
  <c r="CQ152" i="1"/>
  <c r="CT152" i="1"/>
  <c r="CU152" i="1"/>
  <c r="CX152" i="1"/>
  <c r="W152" i="1" s="1"/>
  <c r="FR152" i="1"/>
  <c r="GL152" i="1"/>
  <c r="GO152" i="1"/>
  <c r="GP152" i="1"/>
  <c r="GV152" i="1"/>
  <c r="I153" i="1"/>
  <c r="GX153" i="1" s="1"/>
  <c r="AC153" i="1"/>
  <c r="AD153" i="1"/>
  <c r="CR153" i="1" s="1"/>
  <c r="AE153" i="1"/>
  <c r="AF153" i="1"/>
  <c r="AG153" i="1"/>
  <c r="CU153" i="1" s="1"/>
  <c r="AH153" i="1"/>
  <c r="CV153" i="1" s="1"/>
  <c r="AI153" i="1"/>
  <c r="AJ153" i="1"/>
  <c r="CS153" i="1"/>
  <c r="CT153" i="1"/>
  <c r="CW153" i="1"/>
  <c r="CX153" i="1"/>
  <c r="W153" i="1" s="1"/>
  <c r="FR153" i="1"/>
  <c r="GL153" i="1"/>
  <c r="GO153" i="1"/>
  <c r="GP153" i="1"/>
  <c r="GV153" i="1"/>
  <c r="I154" i="1"/>
  <c r="AC154" i="1"/>
  <c r="CQ154" i="1" s="1"/>
  <c r="AE154" i="1"/>
  <c r="AD154" i="1" s="1"/>
  <c r="AF154" i="1"/>
  <c r="CT154" i="1" s="1"/>
  <c r="AG154" i="1"/>
  <c r="CU154" i="1" s="1"/>
  <c r="T154" i="1" s="1"/>
  <c r="AH154" i="1"/>
  <c r="AI154" i="1"/>
  <c r="AJ154" i="1"/>
  <c r="CX154" i="1" s="1"/>
  <c r="CS154" i="1"/>
  <c r="R154" i="1" s="1"/>
  <c r="GK154" i="1" s="1"/>
  <c r="CV154" i="1"/>
  <c r="CW154" i="1"/>
  <c r="FR154" i="1"/>
  <c r="GL154" i="1"/>
  <c r="GO154" i="1"/>
  <c r="GP154" i="1"/>
  <c r="GV154" i="1"/>
  <c r="GX154" i="1"/>
  <c r="I155" i="1"/>
  <c r="AC155" i="1"/>
  <c r="AE155" i="1"/>
  <c r="AD155" i="1" s="1"/>
  <c r="AF155" i="1"/>
  <c r="CT155" i="1" s="1"/>
  <c r="AG155" i="1"/>
  <c r="AH155" i="1"/>
  <c r="AI155" i="1"/>
  <c r="CW155" i="1" s="1"/>
  <c r="AJ155" i="1"/>
  <c r="CX155" i="1" s="1"/>
  <c r="CU155" i="1"/>
  <c r="T155" i="1" s="1"/>
  <c r="CV155" i="1"/>
  <c r="FR155" i="1"/>
  <c r="GL155" i="1"/>
  <c r="GO155" i="1"/>
  <c r="GP155" i="1"/>
  <c r="GV155" i="1"/>
  <c r="I156" i="1"/>
  <c r="AC156" i="1"/>
  <c r="AB156" i="1" s="1"/>
  <c r="AD156" i="1"/>
  <c r="CR156" i="1" s="1"/>
  <c r="AE156" i="1"/>
  <c r="CS156" i="1" s="1"/>
  <c r="AF156" i="1"/>
  <c r="AG156" i="1"/>
  <c r="AH156" i="1"/>
  <c r="CV156" i="1" s="1"/>
  <c r="AI156" i="1"/>
  <c r="CW156" i="1" s="1"/>
  <c r="AJ156" i="1"/>
  <c r="CQ156" i="1"/>
  <c r="CT156" i="1"/>
  <c r="CU156" i="1"/>
  <c r="CX156" i="1"/>
  <c r="W156" i="1" s="1"/>
  <c r="FR156" i="1"/>
  <c r="GL156" i="1"/>
  <c r="GO156" i="1"/>
  <c r="GP156" i="1"/>
  <c r="GV156" i="1"/>
  <c r="I157" i="1"/>
  <c r="AC157" i="1"/>
  <c r="AD157" i="1"/>
  <c r="CR157" i="1" s="1"/>
  <c r="AE157" i="1"/>
  <c r="AF157" i="1"/>
  <c r="AG157" i="1"/>
  <c r="CU157" i="1" s="1"/>
  <c r="AH157" i="1"/>
  <c r="CV157" i="1" s="1"/>
  <c r="AI157" i="1"/>
  <c r="AJ157" i="1"/>
  <c r="CS157" i="1"/>
  <c r="CT157" i="1"/>
  <c r="CW157" i="1"/>
  <c r="CX157" i="1"/>
  <c r="W157" i="1" s="1"/>
  <c r="FR157" i="1"/>
  <c r="GL157" i="1"/>
  <c r="GO157" i="1"/>
  <c r="GP157" i="1"/>
  <c r="GV157" i="1"/>
  <c r="I158" i="1"/>
  <c r="AC158" i="1"/>
  <c r="CQ158" i="1" s="1"/>
  <c r="AE158" i="1"/>
  <c r="AD158" i="1" s="1"/>
  <c r="AF158" i="1"/>
  <c r="CT158" i="1" s="1"/>
  <c r="AG158" i="1"/>
  <c r="CU158" i="1" s="1"/>
  <c r="T158" i="1" s="1"/>
  <c r="AH158" i="1"/>
  <c r="AI158" i="1"/>
  <c r="AJ158" i="1"/>
  <c r="CX158" i="1" s="1"/>
  <c r="CS158" i="1"/>
  <c r="R158" i="1" s="1"/>
  <c r="GK158" i="1" s="1"/>
  <c r="CV158" i="1"/>
  <c r="CW158" i="1"/>
  <c r="FR158" i="1"/>
  <c r="GL158" i="1"/>
  <c r="GO158" i="1"/>
  <c r="GP158" i="1"/>
  <c r="GV158" i="1"/>
  <c r="GX158" i="1"/>
  <c r="I159" i="1"/>
  <c r="AC159" i="1"/>
  <c r="AE159" i="1"/>
  <c r="AD159" i="1" s="1"/>
  <c r="AF159" i="1"/>
  <c r="CT159" i="1" s="1"/>
  <c r="AG159" i="1"/>
  <c r="AH159" i="1"/>
  <c r="AI159" i="1"/>
  <c r="CW159" i="1" s="1"/>
  <c r="AJ159" i="1"/>
  <c r="CX159" i="1" s="1"/>
  <c r="CU159" i="1"/>
  <c r="CV159" i="1"/>
  <c r="FR159" i="1"/>
  <c r="GL159" i="1"/>
  <c r="GO159" i="1"/>
  <c r="GP159" i="1"/>
  <c r="GV159" i="1"/>
  <c r="I160" i="1"/>
  <c r="AC160" i="1"/>
  <c r="AB160" i="1" s="1"/>
  <c r="AD160" i="1"/>
  <c r="CR160" i="1" s="1"/>
  <c r="AE160" i="1"/>
  <c r="CS160" i="1" s="1"/>
  <c r="AF160" i="1"/>
  <c r="AG160" i="1"/>
  <c r="AH160" i="1"/>
  <c r="CV160" i="1" s="1"/>
  <c r="AI160" i="1"/>
  <c r="CW160" i="1" s="1"/>
  <c r="AJ160" i="1"/>
  <c r="CQ160" i="1"/>
  <c r="CT160" i="1"/>
  <c r="CU160" i="1"/>
  <c r="CX160" i="1"/>
  <c r="FR160" i="1"/>
  <c r="GL160" i="1"/>
  <c r="GO160" i="1"/>
  <c r="GP160" i="1"/>
  <c r="GV160" i="1"/>
  <c r="I161" i="1"/>
  <c r="GX161" i="1" s="1"/>
  <c r="AC161" i="1"/>
  <c r="AD161" i="1"/>
  <c r="CR161" i="1" s="1"/>
  <c r="AE161" i="1"/>
  <c r="AF161" i="1"/>
  <c r="AG161" i="1"/>
  <c r="CU161" i="1" s="1"/>
  <c r="AH161" i="1"/>
  <c r="CV161" i="1" s="1"/>
  <c r="AI161" i="1"/>
  <c r="AJ161" i="1"/>
  <c r="CS161" i="1"/>
  <c r="CT161" i="1"/>
  <c r="CW161" i="1"/>
  <c r="CX161" i="1"/>
  <c r="W161" i="1" s="1"/>
  <c r="FR161" i="1"/>
  <c r="GL161" i="1"/>
  <c r="GO161" i="1"/>
  <c r="GP161" i="1"/>
  <c r="GV161" i="1"/>
  <c r="I162" i="1"/>
  <c r="AC162" i="1"/>
  <c r="CQ162" i="1" s="1"/>
  <c r="AE162" i="1"/>
  <c r="AD162" i="1" s="1"/>
  <c r="AF162" i="1"/>
  <c r="CT162" i="1" s="1"/>
  <c r="AG162" i="1"/>
  <c r="CU162" i="1" s="1"/>
  <c r="AH162" i="1"/>
  <c r="AI162" i="1"/>
  <c r="AJ162" i="1"/>
  <c r="CX162" i="1" s="1"/>
  <c r="CS162" i="1"/>
  <c r="CV162" i="1"/>
  <c r="CW162" i="1"/>
  <c r="FR162" i="1"/>
  <c r="GL162" i="1"/>
  <c r="GO162" i="1"/>
  <c r="GP162" i="1"/>
  <c r="GV162" i="1"/>
  <c r="GX162" i="1"/>
  <c r="I163" i="1"/>
  <c r="AC163" i="1"/>
  <c r="AE163" i="1"/>
  <c r="AD163" i="1" s="1"/>
  <c r="AF163" i="1"/>
  <c r="CT163" i="1" s="1"/>
  <c r="AG163" i="1"/>
  <c r="AH163" i="1"/>
  <c r="AI163" i="1"/>
  <c r="CW163" i="1" s="1"/>
  <c r="AJ163" i="1"/>
  <c r="CX163" i="1" s="1"/>
  <c r="CU163" i="1"/>
  <c r="T163" i="1" s="1"/>
  <c r="CV163" i="1"/>
  <c r="FR163" i="1"/>
  <c r="GL163" i="1"/>
  <c r="GO163" i="1"/>
  <c r="GP163" i="1"/>
  <c r="GV163" i="1"/>
  <c r="I164" i="1"/>
  <c r="AC164" i="1"/>
  <c r="AB164" i="1" s="1"/>
  <c r="AD164" i="1"/>
  <c r="CR164" i="1" s="1"/>
  <c r="AE164" i="1"/>
  <c r="CS164" i="1" s="1"/>
  <c r="AF164" i="1"/>
  <c r="AG164" i="1"/>
  <c r="CU164" i="1" s="1"/>
  <c r="AH164" i="1"/>
  <c r="CV164" i="1" s="1"/>
  <c r="AI164" i="1"/>
  <c r="CW164" i="1" s="1"/>
  <c r="AJ164" i="1"/>
  <c r="CT164" i="1"/>
  <c r="CX164" i="1"/>
  <c r="FR164" i="1"/>
  <c r="GL164" i="1"/>
  <c r="GO164" i="1"/>
  <c r="GP164" i="1"/>
  <c r="GV164" i="1"/>
  <c r="I165" i="1"/>
  <c r="AC165" i="1"/>
  <c r="CQ165" i="1" s="1"/>
  <c r="AD165" i="1"/>
  <c r="CR165" i="1" s="1"/>
  <c r="AE165" i="1"/>
  <c r="AF165" i="1"/>
  <c r="AB165" i="1" s="1"/>
  <c r="AG165" i="1"/>
  <c r="CU165" i="1" s="1"/>
  <c r="AH165" i="1"/>
  <c r="CV165" i="1" s="1"/>
  <c r="AI165" i="1"/>
  <c r="AJ165" i="1"/>
  <c r="CX165" i="1" s="1"/>
  <c r="W165" i="1" s="1"/>
  <c r="CS165" i="1"/>
  <c r="CW165" i="1"/>
  <c r="FR165" i="1"/>
  <c r="GL165" i="1"/>
  <c r="GO165" i="1"/>
  <c r="GP165" i="1"/>
  <c r="GV165" i="1"/>
  <c r="GX165" i="1"/>
  <c r="C166" i="1"/>
  <c r="D166" i="1"/>
  <c r="AC166" i="1"/>
  <c r="AD166" i="1"/>
  <c r="CR166" i="1" s="1"/>
  <c r="Q166" i="1" s="1"/>
  <c r="AE166" i="1"/>
  <c r="CS166" i="1" s="1"/>
  <c r="R166" i="1" s="1"/>
  <c r="GK166" i="1" s="1"/>
  <c r="AF166" i="1"/>
  <c r="CT166" i="1" s="1"/>
  <c r="S166" i="1" s="1"/>
  <c r="AG166" i="1"/>
  <c r="AH166" i="1"/>
  <c r="CV166" i="1" s="1"/>
  <c r="U166" i="1" s="1"/>
  <c r="AI166" i="1"/>
  <c r="CW166" i="1" s="1"/>
  <c r="V166" i="1" s="1"/>
  <c r="AJ166" i="1"/>
  <c r="CX166" i="1" s="1"/>
  <c r="W166" i="1" s="1"/>
  <c r="CQ166" i="1"/>
  <c r="P166" i="1" s="1"/>
  <c r="CU166" i="1"/>
  <c r="T166" i="1" s="1"/>
  <c r="FR166" i="1"/>
  <c r="GL166" i="1"/>
  <c r="GO166" i="1"/>
  <c r="GP166" i="1"/>
  <c r="GV166" i="1"/>
  <c r="GX166" i="1" s="1"/>
  <c r="C167" i="1"/>
  <c r="D167" i="1"/>
  <c r="AC167" i="1"/>
  <c r="AE167" i="1"/>
  <c r="CS167" i="1" s="1"/>
  <c r="R167" i="1" s="1"/>
  <c r="AF167" i="1"/>
  <c r="AG167" i="1"/>
  <c r="CU167" i="1" s="1"/>
  <c r="T167" i="1" s="1"/>
  <c r="AH167" i="1"/>
  <c r="AI167" i="1"/>
  <c r="AJ167" i="1"/>
  <c r="CW167" i="1"/>
  <c r="V167" i="1" s="1"/>
  <c r="CX167" i="1"/>
  <c r="W167" i="1" s="1"/>
  <c r="FR167" i="1"/>
  <c r="GL167" i="1"/>
  <c r="GO167" i="1"/>
  <c r="GP167" i="1"/>
  <c r="GV167" i="1"/>
  <c r="GX167" i="1"/>
  <c r="I168" i="1"/>
  <c r="AC168" i="1"/>
  <c r="CQ168" i="1" s="1"/>
  <c r="AE168" i="1"/>
  <c r="AD168" i="1" s="1"/>
  <c r="AF168" i="1"/>
  <c r="CT168" i="1" s="1"/>
  <c r="AG168" i="1"/>
  <c r="CU168" i="1" s="1"/>
  <c r="T168" i="1" s="1"/>
  <c r="AH168" i="1"/>
  <c r="AI168" i="1"/>
  <c r="AJ168" i="1"/>
  <c r="CX168" i="1" s="1"/>
  <c r="CS168" i="1"/>
  <c r="R168" i="1" s="1"/>
  <c r="GK168" i="1" s="1"/>
  <c r="CV168" i="1"/>
  <c r="CW168" i="1"/>
  <c r="FR168" i="1"/>
  <c r="GL168" i="1"/>
  <c r="GO168" i="1"/>
  <c r="GP168" i="1"/>
  <c r="GV168" i="1"/>
  <c r="GX168" i="1"/>
  <c r="I169" i="1"/>
  <c r="AC169" i="1"/>
  <c r="AE169" i="1"/>
  <c r="AD169" i="1" s="1"/>
  <c r="AF169" i="1"/>
  <c r="CT169" i="1" s="1"/>
  <c r="AG169" i="1"/>
  <c r="AH169" i="1"/>
  <c r="AI169" i="1"/>
  <c r="CW169" i="1" s="1"/>
  <c r="AJ169" i="1"/>
  <c r="CX169" i="1" s="1"/>
  <c r="CU169" i="1"/>
  <c r="T169" i="1" s="1"/>
  <c r="CV169" i="1"/>
  <c r="FR169" i="1"/>
  <c r="GL169" i="1"/>
  <c r="GO169" i="1"/>
  <c r="GP169" i="1"/>
  <c r="GV169" i="1"/>
  <c r="I170" i="1"/>
  <c r="AC170" i="1"/>
  <c r="AB170" i="1" s="1"/>
  <c r="AD170" i="1"/>
  <c r="CR170" i="1" s="1"/>
  <c r="AE170" i="1"/>
  <c r="CS170" i="1" s="1"/>
  <c r="AF170" i="1"/>
  <c r="AG170" i="1"/>
  <c r="AH170" i="1"/>
  <c r="CV170" i="1" s="1"/>
  <c r="AI170" i="1"/>
  <c r="CW170" i="1" s="1"/>
  <c r="AJ170" i="1"/>
  <c r="CQ170" i="1"/>
  <c r="CT170" i="1"/>
  <c r="CU170" i="1"/>
  <c r="CX170" i="1"/>
  <c r="W170" i="1" s="1"/>
  <c r="FR170" i="1"/>
  <c r="GL170" i="1"/>
  <c r="GO170" i="1"/>
  <c r="GP170" i="1"/>
  <c r="GV170" i="1"/>
  <c r="I171" i="1"/>
  <c r="AC171" i="1"/>
  <c r="AD171" i="1"/>
  <c r="CR171" i="1" s="1"/>
  <c r="AE171" i="1"/>
  <c r="AF171" i="1"/>
  <c r="CT171" i="1" s="1"/>
  <c r="S171" i="1" s="1"/>
  <c r="AG171" i="1"/>
  <c r="CU171" i="1" s="1"/>
  <c r="AH171" i="1"/>
  <c r="CV171" i="1" s="1"/>
  <c r="AI171" i="1"/>
  <c r="AJ171" i="1"/>
  <c r="CS171" i="1"/>
  <c r="CW171" i="1"/>
  <c r="CX171" i="1"/>
  <c r="FR171" i="1"/>
  <c r="GL171" i="1"/>
  <c r="GO171" i="1"/>
  <c r="GP171" i="1"/>
  <c r="GV171" i="1"/>
  <c r="C172" i="1"/>
  <c r="D172" i="1"/>
  <c r="T172" i="1"/>
  <c r="AC172" i="1"/>
  <c r="AE172" i="1"/>
  <c r="CS172" i="1" s="1"/>
  <c r="R172" i="1" s="1"/>
  <c r="GK172" i="1" s="1"/>
  <c r="AF172" i="1"/>
  <c r="CT172" i="1" s="1"/>
  <c r="S172" i="1" s="1"/>
  <c r="AG172" i="1"/>
  <c r="AH172" i="1"/>
  <c r="AI172" i="1"/>
  <c r="CW172" i="1" s="1"/>
  <c r="V172" i="1" s="1"/>
  <c r="AJ172" i="1"/>
  <c r="CX172" i="1" s="1"/>
  <c r="W172" i="1" s="1"/>
  <c r="CQ172" i="1"/>
  <c r="P172" i="1" s="1"/>
  <c r="CU172" i="1"/>
  <c r="CV172" i="1"/>
  <c r="U172" i="1" s="1"/>
  <c r="FR172" i="1"/>
  <c r="GL172" i="1"/>
  <c r="GN172" i="1"/>
  <c r="GO172" i="1"/>
  <c r="GV172" i="1"/>
  <c r="GX172" i="1" s="1"/>
  <c r="C173" i="1"/>
  <c r="D173" i="1"/>
  <c r="R173" i="1"/>
  <c r="GK173" i="1" s="1"/>
  <c r="AC173" i="1"/>
  <c r="CQ173" i="1" s="1"/>
  <c r="P173" i="1" s="1"/>
  <c r="AD173" i="1"/>
  <c r="CR173" i="1" s="1"/>
  <c r="Q173" i="1" s="1"/>
  <c r="AE173" i="1"/>
  <c r="AF173" i="1"/>
  <c r="AG173" i="1"/>
  <c r="CU173" i="1" s="1"/>
  <c r="T173" i="1" s="1"/>
  <c r="AH173" i="1"/>
  <c r="AI173" i="1"/>
  <c r="AJ173" i="1"/>
  <c r="CX173" i="1" s="1"/>
  <c r="W173" i="1" s="1"/>
  <c r="CS173" i="1"/>
  <c r="CW173" i="1"/>
  <c r="V173" i="1" s="1"/>
  <c r="FR173" i="1"/>
  <c r="GL173" i="1"/>
  <c r="GN173" i="1"/>
  <c r="GO173" i="1"/>
  <c r="GV173" i="1"/>
  <c r="GX173" i="1"/>
  <c r="C174" i="1"/>
  <c r="D174" i="1"/>
  <c r="P174" i="1"/>
  <c r="AC174" i="1"/>
  <c r="AE174" i="1"/>
  <c r="CS174" i="1" s="1"/>
  <c r="R174" i="1" s="1"/>
  <c r="GK174" i="1" s="1"/>
  <c r="AF174" i="1"/>
  <c r="CT174" i="1" s="1"/>
  <c r="S174" i="1" s="1"/>
  <c r="AG174" i="1"/>
  <c r="AH174" i="1"/>
  <c r="AI174" i="1"/>
  <c r="CW174" i="1" s="1"/>
  <c r="V174" i="1" s="1"/>
  <c r="AJ174" i="1"/>
  <c r="CX174" i="1" s="1"/>
  <c r="W174" i="1" s="1"/>
  <c r="CQ174" i="1"/>
  <c r="CU174" i="1"/>
  <c r="T174" i="1" s="1"/>
  <c r="CV174" i="1"/>
  <c r="U174" i="1" s="1"/>
  <c r="FR174" i="1"/>
  <c r="GL174" i="1"/>
  <c r="GN174" i="1"/>
  <c r="GO174" i="1"/>
  <c r="GV174" i="1"/>
  <c r="GX174" i="1" s="1"/>
  <c r="C175" i="1"/>
  <c r="D175" i="1"/>
  <c r="V175" i="1"/>
  <c r="W175" i="1"/>
  <c r="AC175" i="1"/>
  <c r="CQ175" i="1" s="1"/>
  <c r="P175" i="1" s="1"/>
  <c r="AD175" i="1"/>
  <c r="CR175" i="1" s="1"/>
  <c r="Q175" i="1" s="1"/>
  <c r="AE175" i="1"/>
  <c r="AF175" i="1"/>
  <c r="AG175" i="1"/>
  <c r="CU175" i="1" s="1"/>
  <c r="T175" i="1" s="1"/>
  <c r="AH175" i="1"/>
  <c r="AI175" i="1"/>
  <c r="AJ175" i="1"/>
  <c r="CS175" i="1"/>
  <c r="R175" i="1" s="1"/>
  <c r="GK175" i="1" s="1"/>
  <c r="CW175" i="1"/>
  <c r="CX175" i="1"/>
  <c r="FR175" i="1"/>
  <c r="GL175" i="1"/>
  <c r="GN175" i="1"/>
  <c r="GO175" i="1"/>
  <c r="GV175" i="1"/>
  <c r="GX175" i="1"/>
  <c r="C176" i="1"/>
  <c r="D176" i="1"/>
  <c r="P176" i="1"/>
  <c r="AC176" i="1"/>
  <c r="AE176" i="1"/>
  <c r="CS176" i="1" s="1"/>
  <c r="R176" i="1" s="1"/>
  <c r="GK176" i="1" s="1"/>
  <c r="AF176" i="1"/>
  <c r="CT176" i="1" s="1"/>
  <c r="S176" i="1" s="1"/>
  <c r="AG176" i="1"/>
  <c r="AH176" i="1"/>
  <c r="CV176" i="1" s="1"/>
  <c r="U176" i="1" s="1"/>
  <c r="AI176" i="1"/>
  <c r="CW176" i="1" s="1"/>
  <c r="V176" i="1" s="1"/>
  <c r="AJ176" i="1"/>
  <c r="CX176" i="1" s="1"/>
  <c r="W176" i="1" s="1"/>
  <c r="CQ176" i="1"/>
  <c r="CU176" i="1"/>
  <c r="T176" i="1" s="1"/>
  <c r="FR176" i="1"/>
  <c r="GL176" i="1"/>
  <c r="GN176" i="1"/>
  <c r="GO176" i="1"/>
  <c r="GV176" i="1"/>
  <c r="GX176" i="1" s="1"/>
  <c r="C177" i="1"/>
  <c r="D177" i="1"/>
  <c r="V177" i="1"/>
  <c r="AC177" i="1"/>
  <c r="CQ177" i="1" s="1"/>
  <c r="P177" i="1" s="1"/>
  <c r="AD177" i="1"/>
  <c r="CR177" i="1" s="1"/>
  <c r="Q177" i="1" s="1"/>
  <c r="AE177" i="1"/>
  <c r="AF177" i="1"/>
  <c r="AG177" i="1"/>
  <c r="CU177" i="1" s="1"/>
  <c r="T177" i="1" s="1"/>
  <c r="AH177" i="1"/>
  <c r="AI177" i="1"/>
  <c r="AJ177" i="1"/>
  <c r="CS177" i="1"/>
  <c r="R177" i="1" s="1"/>
  <c r="GK177" i="1" s="1"/>
  <c r="CW177" i="1"/>
  <c r="CX177" i="1"/>
  <c r="W177" i="1" s="1"/>
  <c r="FR177" i="1"/>
  <c r="GL177" i="1"/>
  <c r="GN177" i="1"/>
  <c r="GO177" i="1"/>
  <c r="GV177" i="1"/>
  <c r="GX177" i="1"/>
  <c r="B179" i="1"/>
  <c r="B22" i="1" s="1"/>
  <c r="C179" i="1"/>
  <c r="C22" i="1" s="1"/>
  <c r="D179" i="1"/>
  <c r="D22" i="1" s="1"/>
  <c r="F179" i="1"/>
  <c r="F22" i="1" s="1"/>
  <c r="G179" i="1"/>
  <c r="G22" i="1" s="1"/>
  <c r="AO179" i="1"/>
  <c r="AO22" i="1" s="1"/>
  <c r="BX179" i="1"/>
  <c r="BX22" i="1" s="1"/>
  <c r="CK179" i="1"/>
  <c r="CK22" i="1" s="1"/>
  <c r="CL179" i="1"/>
  <c r="CL22" i="1" s="1"/>
  <c r="EG179" i="1"/>
  <c r="EG22" i="1" s="1"/>
  <c r="ET179" i="1"/>
  <c r="ET22" i="1" s="1"/>
  <c r="FP179" i="1"/>
  <c r="FP22" i="1" s="1"/>
  <c r="GC179" i="1"/>
  <c r="GC22" i="1" s="1"/>
  <c r="GD179" i="1"/>
  <c r="GD22" i="1" s="1"/>
  <c r="F183" i="1"/>
  <c r="P192" i="1"/>
  <c r="B208" i="1"/>
  <c r="B18" i="1" s="1"/>
  <c r="C208" i="1"/>
  <c r="C18" i="1" s="1"/>
  <c r="D208" i="1"/>
  <c r="D18" i="1" s="1"/>
  <c r="F208" i="1"/>
  <c r="F18" i="1" s="1"/>
  <c r="G208" i="1"/>
  <c r="G18" i="1" s="1"/>
  <c r="AO208" i="1"/>
  <c r="AO18" i="1" s="1"/>
  <c r="EG208" i="1"/>
  <c r="EG18" i="1" s="1"/>
  <c r="ET208" i="1"/>
  <c r="ET18" i="1" s="1"/>
  <c r="F212" i="1"/>
  <c r="P212" i="1"/>
  <c r="W135" i="1" l="1"/>
  <c r="W146" i="1"/>
  <c r="S70" i="1"/>
  <c r="CT177" i="1"/>
  <c r="S177" i="1" s="1"/>
  <c r="U237" i="6" s="1"/>
  <c r="T238" i="6"/>
  <c r="T239" i="6"/>
  <c r="H238" i="6"/>
  <c r="T237" i="6"/>
  <c r="H239" i="6"/>
  <c r="H237" i="6"/>
  <c r="CV177" i="1"/>
  <c r="U177" i="1" s="1"/>
  <c r="I240" i="6" s="1"/>
  <c r="H240" i="6"/>
  <c r="T112" i="1"/>
  <c r="P96" i="1"/>
  <c r="V96" i="1"/>
  <c r="CV175" i="1"/>
  <c r="U175" i="1" s="1"/>
  <c r="I234" i="6" s="1"/>
  <c r="H234" i="6"/>
  <c r="CT175" i="1"/>
  <c r="S175" i="1" s="1"/>
  <c r="U231" i="6" s="1"/>
  <c r="T232" i="6"/>
  <c r="T233" i="6"/>
  <c r="H232" i="6"/>
  <c r="T231" i="6"/>
  <c r="H233" i="6"/>
  <c r="H231" i="6"/>
  <c r="T150" i="1"/>
  <c r="P74" i="1"/>
  <c r="Q119" i="1"/>
  <c r="R162" i="1"/>
  <c r="GK162" i="1" s="1"/>
  <c r="T162" i="1"/>
  <c r="W160" i="1"/>
  <c r="W54" i="1"/>
  <c r="W169" i="1"/>
  <c r="W163" i="1"/>
  <c r="S163" i="1"/>
  <c r="W115" i="1"/>
  <c r="T104" i="1"/>
  <c r="S169" i="1"/>
  <c r="V161" i="1"/>
  <c r="CT173" i="1"/>
  <c r="S173" i="1" s="1"/>
  <c r="U225" i="6" s="1"/>
  <c r="T226" i="6"/>
  <c r="T227" i="6"/>
  <c r="H226" i="6"/>
  <c r="T225" i="6"/>
  <c r="H227" i="6"/>
  <c r="H225" i="6"/>
  <c r="GX169" i="1"/>
  <c r="V169" i="1"/>
  <c r="GX163" i="1"/>
  <c r="V163" i="1"/>
  <c r="S161" i="1"/>
  <c r="U161" i="1"/>
  <c r="Q161" i="1"/>
  <c r="CV173" i="1"/>
  <c r="U173" i="1" s="1"/>
  <c r="I228" i="6" s="1"/>
  <c r="H228" i="6"/>
  <c r="U169" i="1"/>
  <c r="U163" i="1"/>
  <c r="R161" i="1"/>
  <c r="GK161" i="1" s="1"/>
  <c r="T161" i="1"/>
  <c r="T170" i="1"/>
  <c r="V170" i="1"/>
  <c r="U123" i="1"/>
  <c r="GX119" i="1"/>
  <c r="T221" i="6"/>
  <c r="H221" i="6"/>
  <c r="R170" i="1"/>
  <c r="GK170" i="1" s="1"/>
  <c r="GK167" i="1"/>
  <c r="K215" i="6"/>
  <c r="GX171" i="1"/>
  <c r="GX221" i="6"/>
  <c r="E221" i="6"/>
  <c r="GW221" i="6"/>
  <c r="CQ169" i="1"/>
  <c r="P169" i="1" s="1"/>
  <c r="U219" i="6" s="1"/>
  <c r="K219" i="6" s="1"/>
  <c r="T219" i="6"/>
  <c r="H219" i="6"/>
  <c r="CT167" i="1"/>
  <c r="S167" i="1" s="1"/>
  <c r="U213" i="6" s="1"/>
  <c r="T213" i="6"/>
  <c r="T216" i="6"/>
  <c r="H213" i="6"/>
  <c r="T217" i="6"/>
  <c r="H216" i="6"/>
  <c r="H217" i="6"/>
  <c r="V98" i="1"/>
  <c r="P98" i="1"/>
  <c r="GX170" i="1"/>
  <c r="GX219" i="6"/>
  <c r="E219" i="6"/>
  <c r="GW219" i="6"/>
  <c r="AD167" i="1"/>
  <c r="H214" i="6" s="1"/>
  <c r="GM215" i="6"/>
  <c r="I215" i="6" s="1"/>
  <c r="H215" i="6"/>
  <c r="CV167" i="1"/>
  <c r="U167" i="1" s="1"/>
  <c r="I218" i="6" s="1"/>
  <c r="H218" i="6"/>
  <c r="U158" i="1"/>
  <c r="P158" i="1"/>
  <c r="GX156" i="1"/>
  <c r="P156" i="1"/>
  <c r="U168" i="1"/>
  <c r="W171" i="1"/>
  <c r="V171" i="1"/>
  <c r="U171" i="1"/>
  <c r="Q171" i="1"/>
  <c r="R171" i="1"/>
  <c r="GK171" i="1" s="1"/>
  <c r="T171" i="1"/>
  <c r="P170" i="1"/>
  <c r="V168" i="1"/>
  <c r="P168" i="1"/>
  <c r="S170" i="1"/>
  <c r="U170" i="1"/>
  <c r="Q170" i="1"/>
  <c r="W168" i="1"/>
  <c r="S168" i="1"/>
  <c r="CY168" i="1" s="1"/>
  <c r="X168" i="1" s="1"/>
  <c r="GX164" i="1"/>
  <c r="V164" i="1"/>
  <c r="Q165" i="1"/>
  <c r="W164" i="1"/>
  <c r="U164" i="1"/>
  <c r="Q164" i="1"/>
  <c r="T156" i="1"/>
  <c r="V156" i="1"/>
  <c r="R156" i="1"/>
  <c r="GK156" i="1" s="1"/>
  <c r="GX155" i="1"/>
  <c r="V155" i="1"/>
  <c r="W154" i="1"/>
  <c r="S154" i="1"/>
  <c r="CY154" i="1" s="1"/>
  <c r="X154" i="1" s="1"/>
  <c r="S153" i="1"/>
  <c r="U153" i="1"/>
  <c r="Q153" i="1"/>
  <c r="W151" i="1"/>
  <c r="U143" i="1"/>
  <c r="Q143" i="1"/>
  <c r="GX139" i="1"/>
  <c r="U139" i="1"/>
  <c r="W79" i="1"/>
  <c r="V79" i="1"/>
  <c r="R79" i="1"/>
  <c r="GK79" i="1" s="1"/>
  <c r="CP166" i="1"/>
  <c r="O166" i="1" s="1"/>
  <c r="R164" i="1"/>
  <c r="GK164" i="1" s="1"/>
  <c r="V165" i="1"/>
  <c r="U165" i="1"/>
  <c r="R165" i="1"/>
  <c r="GK165" i="1" s="1"/>
  <c r="T165" i="1"/>
  <c r="P165" i="1"/>
  <c r="S164" i="1"/>
  <c r="T164" i="1"/>
  <c r="S156" i="1"/>
  <c r="V154" i="1"/>
  <c r="GX151" i="1"/>
  <c r="GX205" i="6"/>
  <c r="E205" i="6"/>
  <c r="GW205" i="6"/>
  <c r="CQ151" i="1"/>
  <c r="P151" i="1" s="1"/>
  <c r="U197" i="6" s="1"/>
  <c r="K197" i="6" s="1"/>
  <c r="T197" i="6"/>
  <c r="H197" i="6"/>
  <c r="GX201" i="6"/>
  <c r="E201" i="6"/>
  <c r="GW201" i="6"/>
  <c r="GX199" i="6"/>
  <c r="E199" i="6"/>
  <c r="GW199" i="6"/>
  <c r="AD149" i="1"/>
  <c r="H192" i="6" s="1"/>
  <c r="GM193" i="6"/>
  <c r="I193" i="6" s="1"/>
  <c r="H193" i="6"/>
  <c r="CZ174" i="1"/>
  <c r="Y174" i="1" s="1"/>
  <c r="W162" i="1"/>
  <c r="S162" i="1"/>
  <c r="W155" i="1"/>
  <c r="S155" i="1"/>
  <c r="GX197" i="6"/>
  <c r="E197" i="6"/>
  <c r="GW197" i="6"/>
  <c r="CV149" i="1"/>
  <c r="U149" i="1" s="1"/>
  <c r="I196" i="6" s="1"/>
  <c r="H196" i="6"/>
  <c r="T143" i="1"/>
  <c r="Q139" i="1"/>
  <c r="T209" i="6"/>
  <c r="H209" i="6"/>
  <c r="AB161" i="1"/>
  <c r="T207" i="6"/>
  <c r="H207" i="6"/>
  <c r="AB157" i="1"/>
  <c r="T203" i="6"/>
  <c r="H203" i="6"/>
  <c r="CY172" i="1"/>
  <c r="X172" i="1" s="1"/>
  <c r="CZ172" i="1"/>
  <c r="Y172" i="1" s="1"/>
  <c r="CQ163" i="1"/>
  <c r="P163" i="1" s="1"/>
  <c r="U209" i="6" s="1"/>
  <c r="K209" i="6" s="1"/>
  <c r="GX209" i="6"/>
  <c r="E209" i="6"/>
  <c r="GW209" i="6"/>
  <c r="GX207" i="6"/>
  <c r="E207" i="6"/>
  <c r="GW207" i="6"/>
  <c r="CQ159" i="1"/>
  <c r="P159" i="1" s="1"/>
  <c r="U205" i="6" s="1"/>
  <c r="K205" i="6" s="1"/>
  <c r="T205" i="6"/>
  <c r="H205" i="6"/>
  <c r="GX157" i="1"/>
  <c r="GX203" i="6"/>
  <c r="E203" i="6"/>
  <c r="GW203" i="6"/>
  <c r="U156" i="1"/>
  <c r="Q156" i="1"/>
  <c r="U155" i="1"/>
  <c r="CQ155" i="1"/>
  <c r="P155" i="1" s="1"/>
  <c r="U201" i="6" s="1"/>
  <c r="K201" i="6" s="1"/>
  <c r="T201" i="6"/>
  <c r="H201" i="6"/>
  <c r="R153" i="1"/>
  <c r="GK153" i="1" s="1"/>
  <c r="T153" i="1"/>
  <c r="AB153" i="1"/>
  <c r="T199" i="6"/>
  <c r="H199" i="6"/>
  <c r="T152" i="1"/>
  <c r="V152" i="1"/>
  <c r="R152" i="1"/>
  <c r="GK152" i="1" s="1"/>
  <c r="CT149" i="1"/>
  <c r="S149" i="1" s="1"/>
  <c r="U191" i="6" s="1"/>
  <c r="T191" i="6"/>
  <c r="T194" i="6"/>
  <c r="H191" i="6"/>
  <c r="T195" i="6"/>
  <c r="H194" i="6"/>
  <c r="H195" i="6"/>
  <c r="CS149" i="1"/>
  <c r="R149" i="1" s="1"/>
  <c r="U150" i="1"/>
  <c r="V162" i="1"/>
  <c r="T160" i="1"/>
  <c r="V160" i="1"/>
  <c r="R160" i="1"/>
  <c r="GK160" i="1" s="1"/>
  <c r="GX159" i="1"/>
  <c r="V153" i="1"/>
  <c r="W159" i="1"/>
  <c r="S159" i="1"/>
  <c r="V157" i="1"/>
  <c r="S151" i="1"/>
  <c r="U159" i="1"/>
  <c r="V159" i="1"/>
  <c r="S157" i="1"/>
  <c r="U157" i="1"/>
  <c r="Q157" i="1"/>
  <c r="U151" i="1"/>
  <c r="V151" i="1"/>
  <c r="T159" i="1"/>
  <c r="R157" i="1"/>
  <c r="GK157" i="1" s="1"/>
  <c r="T157" i="1"/>
  <c r="T151" i="1"/>
  <c r="P150" i="1"/>
  <c r="U162" i="1"/>
  <c r="P162" i="1"/>
  <c r="S160" i="1"/>
  <c r="U160" i="1"/>
  <c r="Q160" i="1"/>
  <c r="W158" i="1"/>
  <c r="S158" i="1"/>
  <c r="CY158" i="1" s="1"/>
  <c r="X158" i="1" s="1"/>
  <c r="U154" i="1"/>
  <c r="P154" i="1"/>
  <c r="S152" i="1"/>
  <c r="U152" i="1"/>
  <c r="Q152" i="1"/>
  <c r="W150" i="1"/>
  <c r="S150" i="1"/>
  <c r="GX160" i="1"/>
  <c r="P160" i="1"/>
  <c r="V158" i="1"/>
  <c r="GX152" i="1"/>
  <c r="P152" i="1"/>
  <c r="V150" i="1"/>
  <c r="AB135" i="1"/>
  <c r="T134" i="1"/>
  <c r="V134" i="1"/>
  <c r="R134" i="1"/>
  <c r="GK134" i="1" s="1"/>
  <c r="GX133" i="1"/>
  <c r="V133" i="1"/>
  <c r="V132" i="1"/>
  <c r="Q132" i="1"/>
  <c r="W71" i="1"/>
  <c r="V136" i="1"/>
  <c r="S134" i="1"/>
  <c r="U134" i="1"/>
  <c r="Q134" i="1"/>
  <c r="U133" i="1"/>
  <c r="S117" i="1"/>
  <c r="CY117" i="1" s="1"/>
  <c r="X117" i="1" s="1"/>
  <c r="V112" i="1"/>
  <c r="S105" i="1"/>
  <c r="CY105" i="1" s="1"/>
  <c r="X105" i="1" s="1"/>
  <c r="AB147" i="1"/>
  <c r="T187" i="6"/>
  <c r="H187" i="6"/>
  <c r="GX135" i="1"/>
  <c r="GX175" i="6"/>
  <c r="E175" i="6"/>
  <c r="GW175" i="6"/>
  <c r="W137" i="1"/>
  <c r="S137" i="1"/>
  <c r="GX173" i="6"/>
  <c r="E173" i="6"/>
  <c r="GW173" i="6"/>
  <c r="T181" i="6"/>
  <c r="H181" i="6"/>
  <c r="CQ137" i="1"/>
  <c r="P137" i="1" s="1"/>
  <c r="U177" i="6" s="1"/>
  <c r="K177" i="6" s="1"/>
  <c r="T177" i="6"/>
  <c r="H177" i="6"/>
  <c r="CS131" i="1"/>
  <c r="R131" i="1" s="1"/>
  <c r="H169" i="6"/>
  <c r="GM169" i="6"/>
  <c r="I169" i="6" s="1"/>
  <c r="P52" i="1"/>
  <c r="GX187" i="6"/>
  <c r="E187" i="6"/>
  <c r="GW187" i="6"/>
  <c r="CQ145" i="1"/>
  <c r="P145" i="1" s="1"/>
  <c r="U185" i="6" s="1"/>
  <c r="K185" i="6" s="1"/>
  <c r="T185" i="6"/>
  <c r="H185" i="6"/>
  <c r="U144" i="1"/>
  <c r="W144" i="1"/>
  <c r="GX181" i="6"/>
  <c r="E181" i="6"/>
  <c r="GW181" i="6"/>
  <c r="GX179" i="6"/>
  <c r="E179" i="6"/>
  <c r="GW179" i="6"/>
  <c r="GX177" i="6"/>
  <c r="E177" i="6"/>
  <c r="GW177" i="6"/>
  <c r="CQ133" i="1"/>
  <c r="P133" i="1" s="1"/>
  <c r="U173" i="6" s="1"/>
  <c r="K173" i="6" s="1"/>
  <c r="T173" i="6"/>
  <c r="H173" i="6"/>
  <c r="CV131" i="1"/>
  <c r="U131" i="1" s="1"/>
  <c r="I172" i="6" s="1"/>
  <c r="H172" i="6"/>
  <c r="GX83" i="1"/>
  <c r="T83" i="1"/>
  <c r="V83" i="1"/>
  <c r="R83" i="1"/>
  <c r="GK83" i="1" s="1"/>
  <c r="V147" i="1"/>
  <c r="GX185" i="6"/>
  <c r="E185" i="6"/>
  <c r="GW185" i="6"/>
  <c r="AB143" i="1"/>
  <c r="T183" i="6"/>
  <c r="H183" i="6"/>
  <c r="R139" i="1"/>
  <c r="GK139" i="1" s="1"/>
  <c r="T139" i="1"/>
  <c r="CQ139" i="1"/>
  <c r="P139" i="1" s="1"/>
  <c r="U179" i="6" s="1"/>
  <c r="K179" i="6" s="1"/>
  <c r="T179" i="6"/>
  <c r="H179" i="6"/>
  <c r="GX87" i="1"/>
  <c r="T87" i="1"/>
  <c r="V87" i="1"/>
  <c r="R87" i="1"/>
  <c r="GK87" i="1" s="1"/>
  <c r="GX147" i="1"/>
  <c r="S147" i="1"/>
  <c r="U147" i="1"/>
  <c r="Q147" i="1"/>
  <c r="GX143" i="1"/>
  <c r="GX183" i="6"/>
  <c r="E183" i="6"/>
  <c r="GW183" i="6"/>
  <c r="W139" i="1"/>
  <c r="V139" i="1"/>
  <c r="W138" i="1"/>
  <c r="V138" i="1"/>
  <c r="R138" i="1"/>
  <c r="GK138" i="1" s="1"/>
  <c r="GX137" i="1"/>
  <c r="CQ135" i="1"/>
  <c r="P135" i="1" s="1"/>
  <c r="T175" i="6"/>
  <c r="H175" i="6"/>
  <c r="W133" i="1"/>
  <c r="S133" i="1"/>
  <c r="W132" i="1"/>
  <c r="S132" i="1"/>
  <c r="CY132" i="1" s="1"/>
  <c r="X132" i="1" s="1"/>
  <c r="CT131" i="1"/>
  <c r="S131" i="1" s="1"/>
  <c r="U167" i="6" s="1"/>
  <c r="T167" i="6"/>
  <c r="T170" i="6"/>
  <c r="H167" i="6"/>
  <c r="H171" i="6"/>
  <c r="T171" i="6"/>
  <c r="H170" i="6"/>
  <c r="W124" i="1"/>
  <c r="T124" i="1"/>
  <c r="W120" i="1"/>
  <c r="T120" i="1"/>
  <c r="U113" i="1"/>
  <c r="Q113" i="1"/>
  <c r="V108" i="1"/>
  <c r="P108" i="1"/>
  <c r="S91" i="1"/>
  <c r="CY91" i="1" s="1"/>
  <c r="X91" i="1" s="1"/>
  <c r="P91" i="1"/>
  <c r="CZ79" i="1"/>
  <c r="Y79" i="1" s="1"/>
  <c r="P141" i="1"/>
  <c r="U181" i="6" s="1"/>
  <c r="K181" i="6" s="1"/>
  <c r="AB141" i="1"/>
  <c r="AD131" i="1"/>
  <c r="AB131" i="1" s="1"/>
  <c r="H166" i="6" s="1"/>
  <c r="S143" i="1"/>
  <c r="W142" i="1"/>
  <c r="T142" i="1"/>
  <c r="Q141" i="1"/>
  <c r="U141" i="1"/>
  <c r="P140" i="1"/>
  <c r="GX138" i="1"/>
  <c r="R143" i="1"/>
  <c r="GK143" i="1" s="1"/>
  <c r="R147" i="1"/>
  <c r="GK147" i="1" s="1"/>
  <c r="T147" i="1"/>
  <c r="T146" i="1"/>
  <c r="V146" i="1"/>
  <c r="R146" i="1"/>
  <c r="GK146" i="1" s="1"/>
  <c r="GX145" i="1"/>
  <c r="S144" i="1"/>
  <c r="GX142" i="1"/>
  <c r="U142" i="1"/>
  <c r="T141" i="1"/>
  <c r="V141" i="1"/>
  <c r="R141" i="1"/>
  <c r="GK141" i="1" s="1"/>
  <c r="GX140" i="1"/>
  <c r="V140" i="1"/>
  <c r="T138" i="1"/>
  <c r="U138" i="1"/>
  <c r="Q138" i="1"/>
  <c r="GX136" i="1"/>
  <c r="GX134" i="1"/>
  <c r="P134" i="1"/>
  <c r="T133" i="1"/>
  <c r="T145" i="1"/>
  <c r="V143" i="1"/>
  <c r="W143" i="1"/>
  <c r="W141" i="1"/>
  <c r="S141" i="1"/>
  <c r="T137" i="1"/>
  <c r="R135" i="1"/>
  <c r="GK135" i="1" s="1"/>
  <c r="S145" i="1"/>
  <c r="W145" i="1"/>
  <c r="U145" i="1"/>
  <c r="V145" i="1"/>
  <c r="GX141" i="1"/>
  <c r="U137" i="1"/>
  <c r="V137" i="1"/>
  <c r="R137" i="1"/>
  <c r="GK137" i="1" s="1"/>
  <c r="S135" i="1"/>
  <c r="U135" i="1"/>
  <c r="Q135" i="1"/>
  <c r="S146" i="1"/>
  <c r="U146" i="1"/>
  <c r="Q146" i="1"/>
  <c r="R144" i="1"/>
  <c r="GK144" i="1" s="1"/>
  <c r="V142" i="1"/>
  <c r="R142" i="1"/>
  <c r="GK142" i="1" s="1"/>
  <c r="U132" i="1"/>
  <c r="P132" i="1"/>
  <c r="GX146" i="1"/>
  <c r="P146" i="1"/>
  <c r="GX132" i="1"/>
  <c r="T132" i="1"/>
  <c r="T128" i="1"/>
  <c r="V128" i="1"/>
  <c r="R128" i="1"/>
  <c r="GK128" i="1" s="1"/>
  <c r="V127" i="1"/>
  <c r="S125" i="1"/>
  <c r="U125" i="1"/>
  <c r="Q125" i="1"/>
  <c r="U119" i="1"/>
  <c r="W119" i="1"/>
  <c r="W118" i="1"/>
  <c r="S118" i="1"/>
  <c r="CV101" i="1"/>
  <c r="U101" i="1" s="1"/>
  <c r="I136" i="6" s="1"/>
  <c r="W109" i="1"/>
  <c r="R109" i="1"/>
  <c r="GK109" i="1" s="1"/>
  <c r="P106" i="1"/>
  <c r="V92" i="1"/>
  <c r="P92" i="1"/>
  <c r="GX45" i="1"/>
  <c r="R45" i="1"/>
  <c r="GK45" i="1" s="1"/>
  <c r="W128" i="1"/>
  <c r="GX78" i="1"/>
  <c r="S128" i="1"/>
  <c r="U128" i="1"/>
  <c r="Q128" i="1"/>
  <c r="U127" i="1"/>
  <c r="T119" i="1"/>
  <c r="V119" i="1"/>
  <c r="R119" i="1"/>
  <c r="GK119" i="1" s="1"/>
  <c r="W107" i="1"/>
  <c r="U87" i="1"/>
  <c r="U83" i="1"/>
  <c r="R76" i="1"/>
  <c r="GK76" i="1" s="1"/>
  <c r="T76" i="1"/>
  <c r="S123" i="1"/>
  <c r="GX157" i="6"/>
  <c r="E157" i="6"/>
  <c r="GW157" i="6"/>
  <c r="CQ103" i="1"/>
  <c r="P103" i="1" s="1"/>
  <c r="U137" i="6" s="1"/>
  <c r="K137" i="6" s="1"/>
  <c r="T137" i="6"/>
  <c r="H137" i="6"/>
  <c r="T131" i="6"/>
  <c r="T134" i="6"/>
  <c r="H131" i="6"/>
  <c r="T135" i="6"/>
  <c r="H134" i="6"/>
  <c r="H135" i="6"/>
  <c r="CQ117" i="1"/>
  <c r="P117" i="1" s="1"/>
  <c r="U151" i="6" s="1"/>
  <c r="K151" i="6" s="1"/>
  <c r="T151" i="6"/>
  <c r="H151" i="6"/>
  <c r="W111" i="1"/>
  <c r="V109" i="1"/>
  <c r="GX137" i="6"/>
  <c r="E137" i="6"/>
  <c r="GW137" i="6"/>
  <c r="AD101" i="1"/>
  <c r="H132" i="6" s="1"/>
  <c r="GM133" i="6"/>
  <c r="I133" i="6" s="1"/>
  <c r="H133" i="6"/>
  <c r="U88" i="1"/>
  <c r="W88" i="1"/>
  <c r="S88" i="1"/>
  <c r="CQ115" i="1"/>
  <c r="P115" i="1" s="1"/>
  <c r="U149" i="6" s="1"/>
  <c r="K149" i="6" s="1"/>
  <c r="T149" i="6"/>
  <c r="H149" i="6"/>
  <c r="GX109" i="1"/>
  <c r="GX143" i="6"/>
  <c r="E143" i="6"/>
  <c r="GW143" i="6"/>
  <c r="GX129" i="1"/>
  <c r="GX163" i="6"/>
  <c r="E163" i="6"/>
  <c r="GW163" i="6"/>
  <c r="CQ127" i="1"/>
  <c r="P127" i="1" s="1"/>
  <c r="U161" i="6" s="1"/>
  <c r="K161" i="6" s="1"/>
  <c r="T161" i="6"/>
  <c r="H161" i="6"/>
  <c r="CQ121" i="1"/>
  <c r="P121" i="1" s="1"/>
  <c r="T155" i="6"/>
  <c r="H155" i="6"/>
  <c r="GX151" i="6"/>
  <c r="E151" i="6"/>
  <c r="GW151" i="6"/>
  <c r="CQ107" i="1"/>
  <c r="P107" i="1" s="1"/>
  <c r="U141" i="6" s="1"/>
  <c r="K141" i="6" s="1"/>
  <c r="T141" i="6"/>
  <c r="H141" i="6"/>
  <c r="GX128" i="1"/>
  <c r="GX161" i="6"/>
  <c r="E161" i="6"/>
  <c r="GW161" i="6"/>
  <c r="GX159" i="6"/>
  <c r="E159" i="6"/>
  <c r="GW159" i="6"/>
  <c r="W122" i="1"/>
  <c r="S122" i="1"/>
  <c r="GX155" i="6"/>
  <c r="E155" i="6"/>
  <c r="GW155" i="6"/>
  <c r="GX153" i="6"/>
  <c r="E153" i="6"/>
  <c r="GW153" i="6"/>
  <c r="R116" i="1"/>
  <c r="GK116" i="1" s="1"/>
  <c r="P116" i="1"/>
  <c r="S115" i="1"/>
  <c r="E149" i="6"/>
  <c r="GX149" i="6"/>
  <c r="GW149" i="6"/>
  <c r="GX147" i="6"/>
  <c r="E147" i="6"/>
  <c r="GW147" i="6"/>
  <c r="P112" i="1"/>
  <c r="GX141" i="6"/>
  <c r="E141" i="6"/>
  <c r="GW141" i="6"/>
  <c r="CQ105" i="1"/>
  <c r="P105" i="1" s="1"/>
  <c r="U139" i="6" s="1"/>
  <c r="K139" i="6" s="1"/>
  <c r="T139" i="6"/>
  <c r="H139" i="6"/>
  <c r="W103" i="1"/>
  <c r="AB129" i="1"/>
  <c r="T163" i="6"/>
  <c r="H163" i="6"/>
  <c r="GX145" i="6"/>
  <c r="E145" i="6"/>
  <c r="GW145" i="6"/>
  <c r="T109" i="1"/>
  <c r="AB125" i="1"/>
  <c r="T159" i="6"/>
  <c r="H159" i="6"/>
  <c r="T147" i="6"/>
  <c r="H147" i="6"/>
  <c r="GX124" i="1"/>
  <c r="R124" i="1"/>
  <c r="GK124" i="1" s="1"/>
  <c r="P124" i="1"/>
  <c r="T157" i="6"/>
  <c r="H157" i="6"/>
  <c r="T153" i="6"/>
  <c r="H153" i="6"/>
  <c r="P118" i="1"/>
  <c r="U117" i="1"/>
  <c r="V117" i="1"/>
  <c r="Q117" i="1"/>
  <c r="W116" i="1"/>
  <c r="T116" i="1"/>
  <c r="CQ111" i="1"/>
  <c r="P111" i="1" s="1"/>
  <c r="U145" i="6" s="1"/>
  <c r="K145" i="6" s="1"/>
  <c r="T145" i="6"/>
  <c r="H145" i="6"/>
  <c r="CQ109" i="1"/>
  <c r="P109" i="1" s="1"/>
  <c r="T143" i="6"/>
  <c r="H143" i="6"/>
  <c r="W108" i="1"/>
  <c r="R108" i="1"/>
  <c r="GK108" i="1" s="1"/>
  <c r="U108" i="1"/>
  <c r="Q108" i="1"/>
  <c r="GX139" i="6"/>
  <c r="E139" i="6"/>
  <c r="GW139" i="6"/>
  <c r="CT101" i="1"/>
  <c r="S101" i="1" s="1"/>
  <c r="U131" i="6" s="1"/>
  <c r="R48" i="1"/>
  <c r="GK48" i="1" s="1"/>
  <c r="CS101" i="1"/>
  <c r="R101" i="1" s="1"/>
  <c r="W129" i="1"/>
  <c r="T122" i="1"/>
  <c r="V122" i="1"/>
  <c r="U106" i="1"/>
  <c r="W106" i="1"/>
  <c r="S106" i="1"/>
  <c r="S104" i="1"/>
  <c r="GX122" i="1"/>
  <c r="GX120" i="1"/>
  <c r="T118" i="1"/>
  <c r="V118" i="1"/>
  <c r="U111" i="1"/>
  <c r="T110" i="1"/>
  <c r="U107" i="1"/>
  <c r="T106" i="1"/>
  <c r="W104" i="1"/>
  <c r="R104" i="1"/>
  <c r="GK104" i="1" s="1"/>
  <c r="U104" i="1"/>
  <c r="Q104" i="1"/>
  <c r="U102" i="1"/>
  <c r="GX123" i="1"/>
  <c r="Q123" i="1"/>
  <c r="P122" i="1"/>
  <c r="U121" i="1"/>
  <c r="V121" i="1"/>
  <c r="Q121" i="1"/>
  <c r="R120" i="1"/>
  <c r="GK120" i="1" s="1"/>
  <c r="P120" i="1"/>
  <c r="P119" i="1"/>
  <c r="U153" i="6" s="1"/>
  <c r="K153" i="6" s="1"/>
  <c r="GX118" i="1"/>
  <c r="W117" i="1"/>
  <c r="GX116" i="1"/>
  <c r="GX115" i="1"/>
  <c r="V115" i="1"/>
  <c r="R115" i="1"/>
  <c r="GK115" i="1" s="1"/>
  <c r="V113" i="1"/>
  <c r="T111" i="1"/>
  <c r="V111" i="1"/>
  <c r="R111" i="1"/>
  <c r="GK111" i="1" s="1"/>
  <c r="R110" i="1"/>
  <c r="GK110" i="1" s="1"/>
  <c r="T107" i="1"/>
  <c r="V107" i="1"/>
  <c r="R107" i="1"/>
  <c r="GK107" i="1" s="1"/>
  <c r="R106" i="1"/>
  <c r="GK106" i="1" s="1"/>
  <c r="V104" i="1"/>
  <c r="P104" i="1"/>
  <c r="S109" i="1"/>
  <c r="CY109" i="1" s="1"/>
  <c r="X109" i="1" s="1"/>
  <c r="U105" i="1"/>
  <c r="Q105" i="1"/>
  <c r="GX103" i="1"/>
  <c r="S103" i="1"/>
  <c r="V129" i="1"/>
  <c r="T127" i="1"/>
  <c r="R125" i="1"/>
  <c r="GK125" i="1" s="1"/>
  <c r="T125" i="1"/>
  <c r="P123" i="1"/>
  <c r="W121" i="1"/>
  <c r="S129" i="1"/>
  <c r="U129" i="1"/>
  <c r="Q129" i="1"/>
  <c r="W123" i="1"/>
  <c r="U103" i="1"/>
  <c r="R129" i="1"/>
  <c r="GK129" i="1" s="1"/>
  <c r="T129" i="1"/>
  <c r="GX127" i="1"/>
  <c r="W127" i="1"/>
  <c r="S127" i="1"/>
  <c r="V125" i="1"/>
  <c r="T123" i="1"/>
  <c r="V123" i="1"/>
  <c r="R123" i="1"/>
  <c r="GK123" i="1" s="1"/>
  <c r="S121" i="1"/>
  <c r="CY121" i="1" s="1"/>
  <c r="X121" i="1" s="1"/>
  <c r="U115" i="1"/>
  <c r="S113" i="1"/>
  <c r="CZ113" i="1" s="1"/>
  <c r="Y113" i="1" s="1"/>
  <c r="U109" i="1"/>
  <c r="Q109" i="1"/>
  <c r="GX107" i="1"/>
  <c r="S107" i="1"/>
  <c r="V105" i="1"/>
  <c r="T103" i="1"/>
  <c r="V103" i="1"/>
  <c r="R103" i="1"/>
  <c r="GK103" i="1" s="1"/>
  <c r="W126" i="1"/>
  <c r="S126" i="1"/>
  <c r="CY126" i="1" s="1"/>
  <c r="X126" i="1" s="1"/>
  <c r="W102" i="1"/>
  <c r="S102" i="1"/>
  <c r="P128" i="1"/>
  <c r="V126" i="1"/>
  <c r="R122" i="1"/>
  <c r="R118" i="1"/>
  <c r="GK118" i="1" s="1"/>
  <c r="V114" i="1"/>
  <c r="S112" i="1"/>
  <c r="T102" i="1"/>
  <c r="U126" i="1"/>
  <c r="P126" i="1"/>
  <c r="S124" i="1"/>
  <c r="S120" i="1"/>
  <c r="S116" i="1"/>
  <c r="R114" i="1"/>
  <c r="GK114" i="1" s="1"/>
  <c r="W112" i="1"/>
  <c r="R112" i="1"/>
  <c r="GK112" i="1" s="1"/>
  <c r="U112" i="1"/>
  <c r="Q112" i="1"/>
  <c r="U110" i="1"/>
  <c r="W110" i="1"/>
  <c r="S110" i="1"/>
  <c r="S108" i="1"/>
  <c r="R102" i="1"/>
  <c r="GK102" i="1" s="1"/>
  <c r="W75" i="1"/>
  <c r="GX80" i="1"/>
  <c r="S80" i="1"/>
  <c r="U80" i="1"/>
  <c r="Q80" i="1"/>
  <c r="Q78" i="1"/>
  <c r="U64" i="1"/>
  <c r="W64" i="1"/>
  <c r="S64" i="1"/>
  <c r="S99" i="1"/>
  <c r="CZ99" i="1" s="1"/>
  <c r="Y99" i="1" s="1"/>
  <c r="P99" i="1"/>
  <c r="W98" i="1"/>
  <c r="R98" i="1"/>
  <c r="GK98" i="1" s="1"/>
  <c r="U98" i="1"/>
  <c r="Q98" i="1"/>
  <c r="R92" i="1"/>
  <c r="GK92" i="1" s="1"/>
  <c r="V88" i="1"/>
  <c r="P88" i="1"/>
  <c r="T88" i="1"/>
  <c r="CY79" i="1"/>
  <c r="X79" i="1" s="1"/>
  <c r="GW123" i="6"/>
  <c r="GX123" i="6"/>
  <c r="E123" i="6"/>
  <c r="AD69" i="1"/>
  <c r="H115" i="6" s="1"/>
  <c r="H116" i="6"/>
  <c r="GM116" i="6"/>
  <c r="I116" i="6" s="1"/>
  <c r="P56" i="1"/>
  <c r="W50" i="1"/>
  <c r="CQ69" i="1"/>
  <c r="P69" i="1" s="1"/>
  <c r="U117" i="6" s="1"/>
  <c r="K117" i="6" s="1"/>
  <c r="H117" i="6"/>
  <c r="T117" i="6"/>
  <c r="P97" i="1"/>
  <c r="GW121" i="6"/>
  <c r="GX121" i="6"/>
  <c r="E121" i="6"/>
  <c r="W76" i="1"/>
  <c r="CV69" i="1"/>
  <c r="U69" i="1" s="1"/>
  <c r="I120" i="6" s="1"/>
  <c r="H120" i="6"/>
  <c r="R55" i="1"/>
  <c r="GK55" i="1" s="1"/>
  <c r="T55" i="1"/>
  <c r="CZ28" i="1"/>
  <c r="Y28" i="1" s="1"/>
  <c r="P78" i="1"/>
  <c r="CQ77" i="1"/>
  <c r="P77" i="1" s="1"/>
  <c r="U127" i="6" s="1"/>
  <c r="K127" i="6" s="1"/>
  <c r="T127" i="6"/>
  <c r="H127" i="6"/>
  <c r="AB75" i="1"/>
  <c r="T125" i="6"/>
  <c r="H125" i="6"/>
  <c r="S71" i="1"/>
  <c r="U71" i="1"/>
  <c r="Q71" i="1"/>
  <c r="V64" i="1"/>
  <c r="R64" i="1"/>
  <c r="GK64" i="1" s="1"/>
  <c r="R88" i="1"/>
  <c r="GK88" i="1" s="1"/>
  <c r="GX86" i="1"/>
  <c r="R86" i="1"/>
  <c r="GK86" i="1" s="1"/>
  <c r="GX79" i="1"/>
  <c r="P79" i="1"/>
  <c r="T79" i="1"/>
  <c r="GX127" i="6"/>
  <c r="E127" i="6"/>
  <c r="GW127" i="6"/>
  <c r="GX125" i="6"/>
  <c r="E125" i="6"/>
  <c r="GW125" i="6"/>
  <c r="U73" i="1"/>
  <c r="CQ73" i="1"/>
  <c r="P73" i="1" s="1"/>
  <c r="U123" i="6" s="1"/>
  <c r="K123" i="6" s="1"/>
  <c r="T123" i="6"/>
  <c r="H123" i="6"/>
  <c r="GX71" i="1"/>
  <c r="AB71" i="1"/>
  <c r="T121" i="6"/>
  <c r="H121" i="6"/>
  <c r="CT69" i="1"/>
  <c r="S69" i="1" s="1"/>
  <c r="U114" i="6" s="1"/>
  <c r="T114" i="6"/>
  <c r="T119" i="6"/>
  <c r="H119" i="6"/>
  <c r="T118" i="6"/>
  <c r="H114" i="6"/>
  <c r="H118" i="6"/>
  <c r="GX63" i="1"/>
  <c r="P63" i="1"/>
  <c r="CS69" i="1"/>
  <c r="R69" i="1" s="1"/>
  <c r="V82" i="1"/>
  <c r="W82" i="1"/>
  <c r="S82" i="1"/>
  <c r="U81" i="1"/>
  <c r="W77" i="1"/>
  <c r="S77" i="1"/>
  <c r="CY77" i="1" s="1"/>
  <c r="X77" i="1" s="1"/>
  <c r="T75" i="1"/>
  <c r="V75" i="1"/>
  <c r="R75" i="1"/>
  <c r="GK75" i="1" s="1"/>
  <c r="GX74" i="1"/>
  <c r="W74" i="1"/>
  <c r="S74" i="1"/>
  <c r="V72" i="1"/>
  <c r="P70" i="1"/>
  <c r="GX84" i="1"/>
  <c r="S84" i="1"/>
  <c r="T82" i="1"/>
  <c r="U74" i="1"/>
  <c r="V74" i="1"/>
  <c r="S72" i="1"/>
  <c r="U72" i="1"/>
  <c r="Q72" i="1"/>
  <c r="S98" i="1"/>
  <c r="S95" i="1"/>
  <c r="CZ95" i="1" s="1"/>
  <c r="Y95" i="1" s="1"/>
  <c r="P95" i="1"/>
  <c r="V90" i="1"/>
  <c r="P90" i="1"/>
  <c r="T86" i="1"/>
  <c r="W86" i="1"/>
  <c r="S86" i="1"/>
  <c r="GX82" i="1"/>
  <c r="W81" i="1"/>
  <c r="R81" i="1"/>
  <c r="GK81" i="1" s="1"/>
  <c r="P81" i="1"/>
  <c r="T74" i="1"/>
  <c r="R72" i="1"/>
  <c r="GK72" i="1" s="1"/>
  <c r="T72" i="1"/>
  <c r="U97" i="1"/>
  <c r="U93" i="1"/>
  <c r="U89" i="1"/>
  <c r="W85" i="1"/>
  <c r="P71" i="1"/>
  <c r="V99" i="1"/>
  <c r="T97" i="1"/>
  <c r="V97" i="1"/>
  <c r="R97" i="1"/>
  <c r="GK97" i="1" s="1"/>
  <c r="V95" i="1"/>
  <c r="T93" i="1"/>
  <c r="V93" i="1"/>
  <c r="R93" i="1"/>
  <c r="GK93" i="1" s="1"/>
  <c r="V91" i="1"/>
  <c r="T89" i="1"/>
  <c r="V89" i="1"/>
  <c r="R89" i="1"/>
  <c r="GK89" i="1" s="1"/>
  <c r="S87" i="1"/>
  <c r="Q87" i="1"/>
  <c r="U85" i="1"/>
  <c r="V85" i="1"/>
  <c r="Q85" i="1"/>
  <c r="S83" i="1"/>
  <c r="Q83" i="1"/>
  <c r="V77" i="1"/>
  <c r="S75" i="1"/>
  <c r="U75" i="1"/>
  <c r="Q75" i="1"/>
  <c r="W73" i="1"/>
  <c r="S73" i="1"/>
  <c r="CY73" i="1" s="1"/>
  <c r="X73" i="1" s="1"/>
  <c r="U99" i="1"/>
  <c r="Q99" i="1"/>
  <c r="GX97" i="1"/>
  <c r="S97" i="1"/>
  <c r="U95" i="1"/>
  <c r="Q95" i="1"/>
  <c r="GX93" i="1"/>
  <c r="S93" i="1"/>
  <c r="U91" i="1"/>
  <c r="Q91" i="1"/>
  <c r="GX89" i="1"/>
  <c r="S89" i="1"/>
  <c r="P87" i="1"/>
  <c r="S85" i="1"/>
  <c r="CY85" i="1" s="1"/>
  <c r="X85" i="1" s="1"/>
  <c r="P85" i="1"/>
  <c r="P83" i="1"/>
  <c r="U79" i="1"/>
  <c r="Q79" i="1"/>
  <c r="U77" i="1"/>
  <c r="GX75" i="1"/>
  <c r="P75" i="1"/>
  <c r="U125" i="6" s="1"/>
  <c r="K125" i="6" s="1"/>
  <c r="V73" i="1"/>
  <c r="T71" i="1"/>
  <c r="V71" i="1"/>
  <c r="R71" i="1"/>
  <c r="GK71" i="1" s="1"/>
  <c r="R96" i="1"/>
  <c r="GK96" i="1" s="1"/>
  <c r="V94" i="1"/>
  <c r="P94" i="1"/>
  <c r="T92" i="1"/>
  <c r="W90" i="1"/>
  <c r="R90" i="1"/>
  <c r="GK90" i="1" s="1"/>
  <c r="U90" i="1"/>
  <c r="Q90" i="1"/>
  <c r="V86" i="1"/>
  <c r="W84" i="1"/>
  <c r="V80" i="1"/>
  <c r="T78" i="1"/>
  <c r="V78" i="1"/>
  <c r="S76" i="1"/>
  <c r="U76" i="1"/>
  <c r="Q76" i="1"/>
  <c r="T70" i="1"/>
  <c r="U70" i="1"/>
  <c r="Q70" i="1"/>
  <c r="U96" i="1"/>
  <c r="W96" i="1"/>
  <c r="S96" i="1"/>
  <c r="S94" i="1"/>
  <c r="R84" i="1"/>
  <c r="GK84" i="1" s="1"/>
  <c r="U84" i="1"/>
  <c r="Q84" i="1"/>
  <c r="R80" i="1"/>
  <c r="GK80" i="1" s="1"/>
  <c r="T80" i="1"/>
  <c r="P80" i="1"/>
  <c r="T96" i="1"/>
  <c r="W94" i="1"/>
  <c r="R94" i="1"/>
  <c r="GK94" i="1" s="1"/>
  <c r="U94" i="1"/>
  <c r="Q94" i="1"/>
  <c r="U92" i="1"/>
  <c r="W92" i="1"/>
  <c r="S92" i="1"/>
  <c r="CY92" i="1" s="1"/>
  <c r="X92" i="1" s="1"/>
  <c r="S90" i="1"/>
  <c r="CZ90" i="1" s="1"/>
  <c r="Y90" i="1" s="1"/>
  <c r="Q86" i="1"/>
  <c r="U86" i="1"/>
  <c r="V84" i="1"/>
  <c r="P84" i="1"/>
  <c r="R82" i="1"/>
  <c r="GK82" i="1" s="1"/>
  <c r="U82" i="1"/>
  <c r="U78" i="1"/>
  <c r="W78" i="1"/>
  <c r="S78" i="1"/>
  <c r="CP78" i="1" s="1"/>
  <c r="O78" i="1" s="1"/>
  <c r="V76" i="1"/>
  <c r="GX70" i="1"/>
  <c r="V70" i="1"/>
  <c r="R70" i="1"/>
  <c r="GK70" i="1" s="1"/>
  <c r="T65" i="1"/>
  <c r="Q65" i="1"/>
  <c r="V63" i="1"/>
  <c r="W63" i="1"/>
  <c r="S63" i="1"/>
  <c r="CZ63" i="1" s="1"/>
  <c r="Y63" i="1" s="1"/>
  <c r="U63" i="1"/>
  <c r="U52" i="1"/>
  <c r="V52" i="1"/>
  <c r="S50" i="1"/>
  <c r="U50" i="1"/>
  <c r="Q50" i="1"/>
  <c r="W41" i="1"/>
  <c r="GX52" i="1"/>
  <c r="GX41" i="1"/>
  <c r="GX40" i="1"/>
  <c r="GX65" i="1"/>
  <c r="U55" i="1"/>
  <c r="GX53" i="1"/>
  <c r="T52" i="1"/>
  <c r="R50" i="1"/>
  <c r="GK50" i="1" s="1"/>
  <c r="U41" i="1"/>
  <c r="P41" i="1"/>
  <c r="CQ39" i="1"/>
  <c r="P39" i="1" s="1"/>
  <c r="U106" i="6" s="1"/>
  <c r="K106" i="6" s="1"/>
  <c r="H106" i="6"/>
  <c r="T106" i="6"/>
  <c r="GX60" i="1"/>
  <c r="W60" i="1"/>
  <c r="S60" i="1"/>
  <c r="V58" i="1"/>
  <c r="W49" i="1"/>
  <c r="GX110" i="6"/>
  <c r="E110" i="6"/>
  <c r="GW110" i="6"/>
  <c r="W46" i="1"/>
  <c r="S46" i="1"/>
  <c r="T44" i="1"/>
  <c r="GX43" i="1"/>
  <c r="CV39" i="1"/>
  <c r="U39" i="1" s="1"/>
  <c r="I109" i="6" s="1"/>
  <c r="H109" i="6"/>
  <c r="V67" i="1"/>
  <c r="S61" i="1"/>
  <c r="U61" i="1"/>
  <c r="Q61" i="1"/>
  <c r="U60" i="1"/>
  <c r="V60" i="1"/>
  <c r="W59" i="1"/>
  <c r="S59" i="1"/>
  <c r="CY59" i="1" s="1"/>
  <c r="X59" i="1" s="1"/>
  <c r="S58" i="1"/>
  <c r="U58" i="1"/>
  <c r="Q58" i="1"/>
  <c r="V51" i="1"/>
  <c r="T50" i="1"/>
  <c r="T49" i="1"/>
  <c r="V49" i="1"/>
  <c r="R49" i="1"/>
  <c r="GK49" i="1" s="1"/>
  <c r="P48" i="1"/>
  <c r="T46" i="1"/>
  <c r="V46" i="1"/>
  <c r="W43" i="1"/>
  <c r="T103" i="6"/>
  <c r="T107" i="6"/>
  <c r="H103" i="6"/>
  <c r="T108" i="6"/>
  <c r="H107" i="6"/>
  <c r="H108" i="6"/>
  <c r="AB49" i="1"/>
  <c r="T110" i="6"/>
  <c r="H110" i="6"/>
  <c r="U67" i="1"/>
  <c r="P67" i="1"/>
  <c r="GX64" i="1"/>
  <c r="GX61" i="1"/>
  <c r="P61" i="1"/>
  <c r="T60" i="1"/>
  <c r="V59" i="1"/>
  <c r="R58" i="1"/>
  <c r="GK58" i="1" s="1"/>
  <c r="T58" i="1"/>
  <c r="U51" i="1"/>
  <c r="P51" i="1"/>
  <c r="GX46" i="1"/>
  <c r="AD39" i="1"/>
  <c r="H104" i="6" s="1"/>
  <c r="GM105" i="6"/>
  <c r="I105" i="6" s="1"/>
  <c r="H105" i="6"/>
  <c r="CS39" i="1"/>
  <c r="R39" i="1" s="1"/>
  <c r="CT39" i="1"/>
  <c r="S39" i="1" s="1"/>
  <c r="U103" i="6" s="1"/>
  <c r="W66" i="1"/>
  <c r="R66" i="1"/>
  <c r="GK66" i="1" s="1"/>
  <c r="U66" i="1"/>
  <c r="V62" i="1"/>
  <c r="T57" i="1"/>
  <c r="V57" i="1"/>
  <c r="R57" i="1"/>
  <c r="GK57" i="1" s="1"/>
  <c r="GX56" i="1"/>
  <c r="S49" i="1"/>
  <c r="CZ49" i="1" s="1"/>
  <c r="Y49" i="1" s="1"/>
  <c r="U49" i="1"/>
  <c r="Q49" i="1"/>
  <c r="T40" i="1"/>
  <c r="W40" i="1"/>
  <c r="S40" i="1"/>
  <c r="R40" i="1"/>
  <c r="GK40" i="1" s="1"/>
  <c r="V66" i="1"/>
  <c r="P66" i="1"/>
  <c r="U59" i="1"/>
  <c r="P59" i="1"/>
  <c r="R54" i="1"/>
  <c r="GK54" i="1" s="1"/>
  <c r="T54" i="1"/>
  <c r="W52" i="1"/>
  <c r="S52" i="1"/>
  <c r="V50" i="1"/>
  <c r="Q47" i="1"/>
  <c r="P46" i="1"/>
  <c r="P44" i="1"/>
  <c r="GX66" i="1"/>
  <c r="S66" i="1"/>
  <c r="GX62" i="1"/>
  <c r="W62" i="1"/>
  <c r="S62" i="1"/>
  <c r="CY62" i="1" s="1"/>
  <c r="X62" i="1" s="1"/>
  <c r="T56" i="1"/>
  <c r="V41" i="1"/>
  <c r="Q41" i="1"/>
  <c r="Q40" i="1"/>
  <c r="U40" i="1"/>
  <c r="S65" i="1"/>
  <c r="S57" i="1"/>
  <c r="CZ57" i="1" s="1"/>
  <c r="Y57" i="1" s="1"/>
  <c r="U57" i="1"/>
  <c r="Q57" i="1"/>
  <c r="W55" i="1"/>
  <c r="S55" i="1"/>
  <c r="T53" i="1"/>
  <c r="V53" i="1"/>
  <c r="R53" i="1"/>
  <c r="GK53" i="1" s="1"/>
  <c r="GX49" i="1"/>
  <c r="P49" i="1"/>
  <c r="P47" i="1"/>
  <c r="CP47" i="1" s="1"/>
  <c r="O47" i="1" s="1"/>
  <c r="W45" i="1"/>
  <c r="V43" i="1"/>
  <c r="W67" i="1"/>
  <c r="S67" i="1"/>
  <c r="CY67" i="1" s="1"/>
  <c r="X67" i="1" s="1"/>
  <c r="W65" i="1"/>
  <c r="Q63" i="1"/>
  <c r="T63" i="1"/>
  <c r="T61" i="1"/>
  <c r="V61" i="1"/>
  <c r="R61" i="1"/>
  <c r="GK61" i="1" s="1"/>
  <c r="GX57" i="1"/>
  <c r="P57" i="1"/>
  <c r="V55" i="1"/>
  <c r="S53" i="1"/>
  <c r="U53" i="1"/>
  <c r="Q53" i="1"/>
  <c r="W51" i="1"/>
  <c r="S51" i="1"/>
  <c r="CY51" i="1" s="1"/>
  <c r="X51" i="1" s="1"/>
  <c r="GX47" i="1"/>
  <c r="U47" i="1"/>
  <c r="W47" i="1"/>
  <c r="U45" i="1"/>
  <c r="V45" i="1"/>
  <c r="Q45" i="1"/>
  <c r="U43" i="1"/>
  <c r="V65" i="1"/>
  <c r="R65" i="1"/>
  <c r="GK65" i="1" s="1"/>
  <c r="P55" i="1"/>
  <c r="P53" i="1"/>
  <c r="T47" i="1"/>
  <c r="V47" i="1"/>
  <c r="R47" i="1"/>
  <c r="GK47" i="1" s="1"/>
  <c r="S45" i="1"/>
  <c r="P45" i="1"/>
  <c r="T48" i="1"/>
  <c r="T42" i="1"/>
  <c r="Q64" i="1"/>
  <c r="U62" i="1"/>
  <c r="Q62" i="1"/>
  <c r="W56" i="1"/>
  <c r="S56" i="1"/>
  <c r="V54" i="1"/>
  <c r="R46" i="1"/>
  <c r="R42" i="1"/>
  <c r="GK42" i="1" s="1"/>
  <c r="U42" i="1"/>
  <c r="Q42" i="1"/>
  <c r="CY38" i="1"/>
  <c r="X38" i="1" s="1"/>
  <c r="P64" i="1"/>
  <c r="T62" i="1"/>
  <c r="P62" i="1"/>
  <c r="U56" i="1"/>
  <c r="V56" i="1"/>
  <c r="S54" i="1"/>
  <c r="U54" i="1"/>
  <c r="Q54" i="1"/>
  <c r="GX48" i="1"/>
  <c r="S48" i="1"/>
  <c r="R44" i="1"/>
  <c r="GK44" i="1" s="1"/>
  <c r="U44" i="1"/>
  <c r="P42" i="1"/>
  <c r="V40" i="1"/>
  <c r="AD37" i="1"/>
  <c r="T96" i="6" s="1"/>
  <c r="GM97" i="6"/>
  <c r="I97" i="6" s="1"/>
  <c r="H97" i="6"/>
  <c r="CV37" i="1"/>
  <c r="U37" i="1" s="1"/>
  <c r="I100" i="6" s="1"/>
  <c r="H100" i="6"/>
  <c r="CT37" i="1"/>
  <c r="S37" i="1" s="1"/>
  <c r="U95" i="6" s="1"/>
  <c r="T98" i="6"/>
  <c r="H95" i="6"/>
  <c r="T95" i="6"/>
  <c r="T99" i="6"/>
  <c r="H98" i="6"/>
  <c r="H99" i="6"/>
  <c r="CR37" i="1"/>
  <c r="Q37" i="1" s="1"/>
  <c r="U96" i="6" s="1"/>
  <c r="K96" i="6" s="1"/>
  <c r="CS37" i="1"/>
  <c r="R37" i="1" s="1"/>
  <c r="CY37" i="1" s="1"/>
  <c r="X37" i="1" s="1"/>
  <c r="U98" i="6" s="1"/>
  <c r="K98" i="6" s="1"/>
  <c r="CV35" i="1"/>
  <c r="U35" i="1" s="1"/>
  <c r="I92" i="6" s="1"/>
  <c r="H92" i="6"/>
  <c r="CT35" i="1"/>
  <c r="S35" i="1" s="1"/>
  <c r="U87" i="6" s="1"/>
  <c r="T87" i="6"/>
  <c r="H90" i="6"/>
  <c r="T90" i="6"/>
  <c r="H87" i="6"/>
  <c r="T91" i="6"/>
  <c r="H91" i="6"/>
  <c r="AD35" i="1"/>
  <c r="CR35" i="1" s="1"/>
  <c r="Q35" i="1" s="1"/>
  <c r="U88" i="6" s="1"/>
  <c r="K88" i="6" s="1"/>
  <c r="GM89" i="6"/>
  <c r="I89" i="6" s="1"/>
  <c r="H89" i="6"/>
  <c r="CS35" i="1"/>
  <c r="R35" i="1" s="1"/>
  <c r="AD33" i="1"/>
  <c r="T80" i="6" s="1"/>
  <c r="GM81" i="6"/>
  <c r="I81" i="6" s="1"/>
  <c r="H81" i="6"/>
  <c r="CV33" i="1"/>
  <c r="U33" i="1" s="1"/>
  <c r="I84" i="6" s="1"/>
  <c r="H84" i="6"/>
  <c r="CT33" i="1"/>
  <c r="S33" i="1" s="1"/>
  <c r="U79" i="6" s="1"/>
  <c r="T79" i="6"/>
  <c r="T82" i="6"/>
  <c r="H79" i="6"/>
  <c r="T83" i="6"/>
  <c r="H82" i="6"/>
  <c r="H83" i="6"/>
  <c r="GK33" i="1"/>
  <c r="K81" i="6"/>
  <c r="CZ30" i="1"/>
  <c r="Y30" i="1" s="1"/>
  <c r="CT31" i="1"/>
  <c r="S31" i="1" s="1"/>
  <c r="U71" i="6" s="1"/>
  <c r="T71" i="6"/>
  <c r="H74" i="6"/>
  <c r="H75" i="6"/>
  <c r="T74" i="6"/>
  <c r="H71" i="6"/>
  <c r="T75" i="6"/>
  <c r="CS31" i="1"/>
  <c r="R31" i="1" s="1"/>
  <c r="GM73" i="6"/>
  <c r="I73" i="6" s="1"/>
  <c r="H73" i="6"/>
  <c r="CV31" i="1"/>
  <c r="U31" i="1" s="1"/>
  <c r="I76" i="6" s="1"/>
  <c r="H76" i="6"/>
  <c r="CT29" i="1"/>
  <c r="S29" i="1" s="1"/>
  <c r="U63" i="6" s="1"/>
  <c r="T63" i="6"/>
  <c r="T66" i="6"/>
  <c r="H63" i="6"/>
  <c r="T67" i="6"/>
  <c r="H66" i="6"/>
  <c r="H67" i="6"/>
  <c r="BZ179" i="1"/>
  <c r="BZ22" i="1" s="1"/>
  <c r="AD29" i="1"/>
  <c r="CR29" i="1" s="1"/>
  <c r="Q29" i="1" s="1"/>
  <c r="U64" i="6" s="1"/>
  <c r="K64" i="6" s="1"/>
  <c r="GM65" i="6"/>
  <c r="I65" i="6" s="1"/>
  <c r="H65" i="6"/>
  <c r="BY179" i="1"/>
  <c r="BY22" i="1" s="1"/>
  <c r="CV29" i="1"/>
  <c r="U29" i="1" s="1"/>
  <c r="I68" i="6" s="1"/>
  <c r="H68" i="6"/>
  <c r="CS29" i="1"/>
  <c r="R29" i="1" s="1"/>
  <c r="FR179" i="1"/>
  <c r="FR22" i="1" s="1"/>
  <c r="FQ179" i="1"/>
  <c r="FQ22" i="1" s="1"/>
  <c r="AD27" i="1"/>
  <c r="T56" i="6" s="1"/>
  <c r="GM57" i="6"/>
  <c r="I57" i="6" s="1"/>
  <c r="H57" i="6"/>
  <c r="CT27" i="1"/>
  <c r="S27" i="1" s="1"/>
  <c r="U55" i="6" s="1"/>
  <c r="T55" i="6"/>
  <c r="T58" i="6"/>
  <c r="H55" i="6"/>
  <c r="T59" i="6"/>
  <c r="H58" i="6"/>
  <c r="H59" i="6"/>
  <c r="CV27" i="1"/>
  <c r="U27" i="1" s="1"/>
  <c r="I60" i="6" s="1"/>
  <c r="H60" i="6"/>
  <c r="CS27" i="1"/>
  <c r="R27" i="1" s="1"/>
  <c r="AD25" i="1"/>
  <c r="T48" i="6" s="1"/>
  <c r="GM49" i="6"/>
  <c r="I49" i="6" s="1"/>
  <c r="H49" i="6"/>
  <c r="CV25" i="1"/>
  <c r="U25" i="1" s="1"/>
  <c r="H52" i="6"/>
  <c r="CT25" i="1"/>
  <c r="S25" i="1" s="1"/>
  <c r="U47" i="6" s="1"/>
  <c r="T47" i="6"/>
  <c r="T50" i="6"/>
  <c r="H47" i="6"/>
  <c r="T51" i="6"/>
  <c r="H50" i="6"/>
  <c r="H51" i="6"/>
  <c r="CS25" i="1"/>
  <c r="R25" i="1" s="1"/>
  <c r="CP24" i="1"/>
  <c r="O24" i="1" s="1"/>
  <c r="CZ175" i="1"/>
  <c r="Y175" i="1" s="1"/>
  <c r="U233" i="6" s="1"/>
  <c r="K233" i="6" s="1"/>
  <c r="CY175" i="1"/>
  <c r="X175" i="1" s="1"/>
  <c r="U232" i="6" s="1"/>
  <c r="K232" i="6" s="1"/>
  <c r="CP175" i="1"/>
  <c r="O175" i="1" s="1"/>
  <c r="CZ173" i="1"/>
  <c r="Y173" i="1" s="1"/>
  <c r="U227" i="6" s="1"/>
  <c r="K227" i="6" s="1"/>
  <c r="CZ171" i="1"/>
  <c r="Y171" i="1" s="1"/>
  <c r="CY171" i="1"/>
  <c r="X171" i="1" s="1"/>
  <c r="AB175" i="1"/>
  <c r="H230" i="6" s="1"/>
  <c r="CY174" i="1"/>
  <c r="X174" i="1" s="1"/>
  <c r="AD172" i="1"/>
  <c r="CR168" i="1"/>
  <c r="Q168" i="1" s="1"/>
  <c r="AB168" i="1"/>
  <c r="CZ160" i="1"/>
  <c r="Y160" i="1" s="1"/>
  <c r="CR159" i="1"/>
  <c r="Q159" i="1" s="1"/>
  <c r="AB159" i="1"/>
  <c r="CZ158" i="1"/>
  <c r="Y158" i="1" s="1"/>
  <c r="CY152" i="1"/>
  <c r="X152" i="1" s="1"/>
  <c r="CZ152" i="1"/>
  <c r="Y152" i="1" s="1"/>
  <c r="CR151" i="1"/>
  <c r="Q151" i="1" s="1"/>
  <c r="AB151" i="1"/>
  <c r="CY150" i="1"/>
  <c r="X150" i="1" s="1"/>
  <c r="CZ150" i="1"/>
  <c r="Y150" i="1" s="1"/>
  <c r="P183" i="1"/>
  <c r="P221" i="1"/>
  <c r="EU179" i="1"/>
  <c r="BC179" i="1"/>
  <c r="AB173" i="1"/>
  <c r="H224" i="6" s="1"/>
  <c r="CR158" i="1"/>
  <c r="Q158" i="1" s="1"/>
  <c r="AB158" i="1"/>
  <c r="CR150" i="1"/>
  <c r="Q150" i="1" s="1"/>
  <c r="AB150" i="1"/>
  <c r="CR148" i="1"/>
  <c r="Q148" i="1" s="1"/>
  <c r="CP148" i="1" s="1"/>
  <c r="O148" i="1" s="1"/>
  <c r="AB148" i="1"/>
  <c r="BB179" i="1"/>
  <c r="CZ177" i="1"/>
  <c r="Y177" i="1" s="1"/>
  <c r="U239" i="6" s="1"/>
  <c r="K239" i="6" s="1"/>
  <c r="CY177" i="1"/>
  <c r="X177" i="1" s="1"/>
  <c r="U238" i="6" s="1"/>
  <c r="K238" i="6" s="1"/>
  <c r="CZ176" i="1"/>
  <c r="Y176" i="1" s="1"/>
  <c r="AD176" i="1"/>
  <c r="AB171" i="1"/>
  <c r="CQ171" i="1"/>
  <c r="P171" i="1" s="1"/>
  <c r="CY166" i="1"/>
  <c r="X166" i="1" s="1"/>
  <c r="CZ166" i="1"/>
  <c r="Y166" i="1" s="1"/>
  <c r="CR163" i="1"/>
  <c r="Q163" i="1" s="1"/>
  <c r="CP163" i="1" s="1"/>
  <c r="O163" i="1" s="1"/>
  <c r="AB163" i="1"/>
  <c r="CR155" i="1"/>
  <c r="Q155" i="1" s="1"/>
  <c r="AB155" i="1"/>
  <c r="CY153" i="1"/>
  <c r="X153" i="1" s="1"/>
  <c r="AB177" i="1"/>
  <c r="H236" i="6" s="1"/>
  <c r="CY176" i="1"/>
  <c r="X176" i="1" s="1"/>
  <c r="AD174" i="1"/>
  <c r="CZ170" i="1"/>
  <c r="Y170" i="1" s="1"/>
  <c r="CR169" i="1"/>
  <c r="Q169" i="1" s="1"/>
  <c r="CP169" i="1" s="1"/>
  <c r="O169" i="1" s="1"/>
  <c r="AB169" i="1"/>
  <c r="CZ168" i="1"/>
  <c r="Y168" i="1" s="1"/>
  <c r="CZ167" i="1"/>
  <c r="Y167" i="1" s="1"/>
  <c r="U217" i="6" s="1"/>
  <c r="K217" i="6" s="1"/>
  <c r="CY167" i="1"/>
  <c r="X167" i="1" s="1"/>
  <c r="U216" i="6" s="1"/>
  <c r="K216" i="6" s="1"/>
  <c r="CR162" i="1"/>
  <c r="Q162" i="1" s="1"/>
  <c r="AB162" i="1"/>
  <c r="CR154" i="1"/>
  <c r="Q154" i="1" s="1"/>
  <c r="AB154" i="1"/>
  <c r="CR145" i="1"/>
  <c r="Q145" i="1" s="1"/>
  <c r="AB145" i="1"/>
  <c r="CS169" i="1"/>
  <c r="R169" i="1" s="1"/>
  <c r="GK169" i="1" s="1"/>
  <c r="CQ167" i="1"/>
  <c r="P167" i="1" s="1"/>
  <c r="AB166" i="1"/>
  <c r="CS163" i="1"/>
  <c r="R163" i="1" s="1"/>
  <c r="GK163" i="1" s="1"/>
  <c r="CQ161" i="1"/>
  <c r="P161" i="1" s="1"/>
  <c r="CS159" i="1"/>
  <c r="R159" i="1" s="1"/>
  <c r="GK159" i="1" s="1"/>
  <c r="CQ157" i="1"/>
  <c r="P157" i="1" s="1"/>
  <c r="CS155" i="1"/>
  <c r="R155" i="1" s="1"/>
  <c r="GK155" i="1" s="1"/>
  <c r="CQ153" i="1"/>
  <c r="P153" i="1" s="1"/>
  <c r="CS151" i="1"/>
  <c r="R151" i="1" s="1"/>
  <c r="GK151" i="1" s="1"/>
  <c r="CQ149" i="1"/>
  <c r="P149" i="1" s="1"/>
  <c r="CS148" i="1"/>
  <c r="R148" i="1" s="1"/>
  <c r="GK148" i="1" s="1"/>
  <c r="CQ147" i="1"/>
  <c r="P147" i="1" s="1"/>
  <c r="CS145" i="1"/>
  <c r="R145" i="1" s="1"/>
  <c r="GK145" i="1" s="1"/>
  <c r="P144" i="1"/>
  <c r="CZ142" i="1"/>
  <c r="Y142" i="1" s="1"/>
  <c r="W140" i="1"/>
  <c r="S140" i="1"/>
  <c r="CQ138" i="1"/>
  <c r="P138" i="1" s="1"/>
  <c r="CR136" i="1"/>
  <c r="Q136" i="1" s="1"/>
  <c r="T136" i="1"/>
  <c r="AB132" i="1"/>
  <c r="CT165" i="1"/>
  <c r="S165" i="1" s="1"/>
  <c r="CQ164" i="1"/>
  <c r="P164" i="1" s="1"/>
  <c r="CQ143" i="1"/>
  <c r="P143" i="1" s="1"/>
  <c r="W136" i="1"/>
  <c r="S136" i="1"/>
  <c r="AD133" i="1"/>
  <c r="CS133" i="1"/>
  <c r="R133" i="1" s="1"/>
  <c r="GK133" i="1" s="1"/>
  <c r="CZ131" i="1"/>
  <c r="Y131" i="1" s="1"/>
  <c r="U171" i="6" s="1"/>
  <c r="K171" i="6" s="1"/>
  <c r="CR127" i="1"/>
  <c r="Q127" i="1" s="1"/>
  <c r="AB127" i="1"/>
  <c r="CR122" i="1"/>
  <c r="Q122" i="1" s="1"/>
  <c r="AB122" i="1"/>
  <c r="CR118" i="1"/>
  <c r="Q118" i="1" s="1"/>
  <c r="AB118" i="1"/>
  <c r="CR126" i="1"/>
  <c r="Q126" i="1" s="1"/>
  <c r="AB126" i="1"/>
  <c r="CY113" i="1"/>
  <c r="X113" i="1" s="1"/>
  <c r="CQ142" i="1"/>
  <c r="P142" i="1" s="1"/>
  <c r="AD142" i="1"/>
  <c r="CR142" i="1" s="1"/>
  <c r="Q142" i="1" s="1"/>
  <c r="CR140" i="1"/>
  <c r="Q140" i="1" s="1"/>
  <c r="T140" i="1"/>
  <c r="AB139" i="1"/>
  <c r="AD137" i="1"/>
  <c r="CS136" i="1"/>
  <c r="R136" i="1" s="1"/>
  <c r="GK136" i="1" s="1"/>
  <c r="P136" i="1"/>
  <c r="T135" i="1"/>
  <c r="CZ134" i="1"/>
  <c r="Y134" i="1" s="1"/>
  <c r="CR130" i="1"/>
  <c r="Q130" i="1" s="1"/>
  <c r="CP130" i="1" s="1"/>
  <c r="O130" i="1" s="1"/>
  <c r="AB130" i="1"/>
  <c r="CQ131" i="1"/>
  <c r="P131" i="1" s="1"/>
  <c r="CS130" i="1"/>
  <c r="R130" i="1" s="1"/>
  <c r="GK130" i="1" s="1"/>
  <c r="CQ129" i="1"/>
  <c r="P129" i="1" s="1"/>
  <c r="CS127" i="1"/>
  <c r="R127" i="1" s="1"/>
  <c r="GK127" i="1" s="1"/>
  <c r="CQ125" i="1"/>
  <c r="P125" i="1" s="1"/>
  <c r="T114" i="1"/>
  <c r="W114" i="1"/>
  <c r="S114" i="1"/>
  <c r="CR110" i="1"/>
  <c r="Q110" i="1" s="1"/>
  <c r="AB110" i="1"/>
  <c r="CR96" i="1"/>
  <c r="Q96" i="1" s="1"/>
  <c r="AB96" i="1"/>
  <c r="CR106" i="1"/>
  <c r="Q106" i="1" s="1"/>
  <c r="CP106" i="1" s="1"/>
  <c r="O106" i="1" s="1"/>
  <c r="AB106" i="1"/>
  <c r="CR92" i="1"/>
  <c r="Q92" i="1" s="1"/>
  <c r="AB92" i="1"/>
  <c r="AB123" i="1"/>
  <c r="AB119" i="1"/>
  <c r="AD115" i="1"/>
  <c r="CR115" i="1" s="1"/>
  <c r="Q115" i="1" s="1"/>
  <c r="CP115" i="1" s="1"/>
  <c r="O115" i="1" s="1"/>
  <c r="GX114" i="1"/>
  <c r="CR114" i="1"/>
  <c r="Q114" i="1" s="1"/>
  <c r="CQ113" i="1"/>
  <c r="P113" i="1" s="1"/>
  <c r="AB113" i="1"/>
  <c r="CR102" i="1"/>
  <c r="Q102" i="1" s="1"/>
  <c r="CP102" i="1" s="1"/>
  <c r="O102" i="1" s="1"/>
  <c r="AB102" i="1"/>
  <c r="AB97" i="1"/>
  <c r="CR88" i="1"/>
  <c r="Q88" i="1" s="1"/>
  <c r="AB88" i="1"/>
  <c r="U124" i="1"/>
  <c r="Q124" i="1"/>
  <c r="T121" i="1"/>
  <c r="AB121" i="1"/>
  <c r="U120" i="1"/>
  <c r="Q120" i="1"/>
  <c r="T117" i="1"/>
  <c r="AB117" i="1"/>
  <c r="U116" i="1"/>
  <c r="Q116" i="1"/>
  <c r="AB115" i="1"/>
  <c r="P114" i="1"/>
  <c r="AB112" i="1"/>
  <c r="CY100" i="1"/>
  <c r="X100" i="1" s="1"/>
  <c r="CZ100" i="1"/>
  <c r="Y100" i="1" s="1"/>
  <c r="CY99" i="1"/>
  <c r="X99" i="1" s="1"/>
  <c r="CR82" i="1"/>
  <c r="Q82" i="1" s="1"/>
  <c r="AB82" i="1"/>
  <c r="AB86" i="1"/>
  <c r="CR73" i="1"/>
  <c r="Q73" i="1" s="1"/>
  <c r="AB73" i="1"/>
  <c r="CY68" i="1"/>
  <c r="X68" i="1" s="1"/>
  <c r="CZ68" i="1"/>
  <c r="Y68" i="1" s="1"/>
  <c r="AD111" i="1"/>
  <c r="CR111" i="1" s="1"/>
  <c r="Q111" i="1" s="1"/>
  <c r="AB109" i="1"/>
  <c r="AD107" i="1"/>
  <c r="CR107" i="1" s="1"/>
  <c r="Q107" i="1" s="1"/>
  <c r="AB105" i="1"/>
  <c r="AD103" i="1"/>
  <c r="CR103" i="1" s="1"/>
  <c r="Q103" i="1" s="1"/>
  <c r="AD100" i="1"/>
  <c r="CR100" i="1" s="1"/>
  <c r="Q100" i="1" s="1"/>
  <c r="CP100" i="1" s="1"/>
  <c r="O100" i="1" s="1"/>
  <c r="AB99" i="1"/>
  <c r="AD97" i="1"/>
  <c r="CR97" i="1" s="1"/>
  <c r="Q97" i="1" s="1"/>
  <c r="AB95" i="1"/>
  <c r="AD93" i="1"/>
  <c r="CR93" i="1" s="1"/>
  <c r="Q93" i="1" s="1"/>
  <c r="CP93" i="1" s="1"/>
  <c r="O93" i="1" s="1"/>
  <c r="AB91" i="1"/>
  <c r="AD89" i="1"/>
  <c r="CR89" i="1" s="1"/>
  <c r="Q89" i="1" s="1"/>
  <c r="AB87" i="1"/>
  <c r="AB83" i="1"/>
  <c r="AB79" i="1"/>
  <c r="CR67" i="1"/>
  <c r="Q67" i="1" s="1"/>
  <c r="AB67" i="1"/>
  <c r="AB85" i="1"/>
  <c r="AB81" i="1"/>
  <c r="CR77" i="1"/>
  <c r="Q77" i="1" s="1"/>
  <c r="AB77" i="1"/>
  <c r="S81" i="1"/>
  <c r="AB80" i="1"/>
  <c r="CR74" i="1"/>
  <c r="Q74" i="1" s="1"/>
  <c r="AB74" i="1"/>
  <c r="CY72" i="1"/>
  <c r="X72" i="1" s="1"/>
  <c r="CS78" i="1"/>
  <c r="R78" i="1" s="1"/>
  <c r="GK78" i="1" s="1"/>
  <c r="CQ76" i="1"/>
  <c r="P76" i="1" s="1"/>
  <c r="CS74" i="1"/>
  <c r="R74" i="1" s="1"/>
  <c r="GK74" i="1" s="1"/>
  <c r="CQ72" i="1"/>
  <c r="P72" i="1" s="1"/>
  <c r="AB70" i="1"/>
  <c r="AB66" i="1"/>
  <c r="CQ65" i="1"/>
  <c r="P65" i="1" s="1"/>
  <c r="CR59" i="1"/>
  <c r="Q59" i="1" s="1"/>
  <c r="AB59" i="1"/>
  <c r="CR51" i="1"/>
  <c r="Q51" i="1" s="1"/>
  <c r="AB51" i="1"/>
  <c r="CQ68" i="1"/>
  <c r="P68" i="1" s="1"/>
  <c r="CP68" i="1" s="1"/>
  <c r="O68" i="1" s="1"/>
  <c r="AB62" i="1"/>
  <c r="CR56" i="1"/>
  <c r="Q56" i="1" s="1"/>
  <c r="AB56" i="1"/>
  <c r="CY49" i="1"/>
  <c r="X49" i="1" s="1"/>
  <c r="Q66" i="1"/>
  <c r="CR55" i="1"/>
  <c r="Q55" i="1" s="1"/>
  <c r="AB55" i="1"/>
  <c r="AD60" i="1"/>
  <c r="CS60" i="1"/>
  <c r="R60" i="1" s="1"/>
  <c r="GK60" i="1" s="1"/>
  <c r="CR52" i="1"/>
  <c r="Q52" i="1" s="1"/>
  <c r="AB52" i="1"/>
  <c r="CR46" i="1"/>
  <c r="Q46" i="1" s="1"/>
  <c r="AB46" i="1"/>
  <c r="CQ58" i="1"/>
  <c r="P58" i="1" s="1"/>
  <c r="CS56" i="1"/>
  <c r="R56" i="1" s="1"/>
  <c r="GK56" i="1" s="1"/>
  <c r="CQ54" i="1"/>
  <c r="P54" i="1" s="1"/>
  <c r="CS52" i="1"/>
  <c r="R52" i="1" s="1"/>
  <c r="GK52" i="1" s="1"/>
  <c r="CQ50" i="1"/>
  <c r="P50" i="1" s="1"/>
  <c r="CS43" i="1"/>
  <c r="R43" i="1" s="1"/>
  <c r="GK43" i="1" s="1"/>
  <c r="AD43" i="1"/>
  <c r="CR43" i="1" s="1"/>
  <c r="Q43" i="1" s="1"/>
  <c r="AB47" i="1"/>
  <c r="AB43" i="1"/>
  <c r="U48" i="1"/>
  <c r="Q48" i="1"/>
  <c r="T45" i="1"/>
  <c r="AB45" i="1"/>
  <c r="CR44" i="1"/>
  <c r="Q44" i="1" s="1"/>
  <c r="AB44" i="1"/>
  <c r="AB42" i="1"/>
  <c r="AB36" i="1"/>
  <c r="CQ31" i="1"/>
  <c r="P31" i="1" s="1"/>
  <c r="CY30" i="1"/>
  <c r="X30" i="1" s="1"/>
  <c r="CQ43" i="1"/>
  <c r="P43" i="1" s="1"/>
  <c r="CS41" i="1"/>
  <c r="R41" i="1" s="1"/>
  <c r="AB41" i="1"/>
  <c r="AD38" i="1"/>
  <c r="CR38" i="1" s="1"/>
  <c r="Q38" i="1" s="1"/>
  <c r="CP38" i="1" s="1"/>
  <c r="O38" i="1" s="1"/>
  <c r="CQ35" i="1"/>
  <c r="P35" i="1" s="1"/>
  <c r="AD34" i="1"/>
  <c r="CR34" i="1" s="1"/>
  <c r="Q34" i="1" s="1"/>
  <c r="CP34" i="1" s="1"/>
  <c r="O34" i="1" s="1"/>
  <c r="CS34" i="1"/>
  <c r="R34" i="1" s="1"/>
  <c r="CY34" i="1" s="1"/>
  <c r="X34" i="1" s="1"/>
  <c r="AD32" i="1"/>
  <c r="CR32" i="1" s="1"/>
  <c r="Q32" i="1" s="1"/>
  <c r="CP32" i="1" s="1"/>
  <c r="O32" i="1" s="1"/>
  <c r="CS32" i="1"/>
  <c r="R32" i="1" s="1"/>
  <c r="CZ38" i="1"/>
  <c r="Y38" i="1" s="1"/>
  <c r="AB38" i="1"/>
  <c r="AB34" i="1"/>
  <c r="AB30" i="1"/>
  <c r="CQ30" i="1"/>
  <c r="P30" i="1" s="1"/>
  <c r="CQ37" i="1"/>
  <c r="P37" i="1" s="1"/>
  <c r="AD36" i="1"/>
  <c r="CR36" i="1" s="1"/>
  <c r="Q36" i="1" s="1"/>
  <c r="CP36" i="1" s="1"/>
  <c r="O36" i="1" s="1"/>
  <c r="CS36" i="1"/>
  <c r="R36" i="1" s="1"/>
  <c r="CY36" i="1" s="1"/>
  <c r="X36" i="1" s="1"/>
  <c r="CQ33" i="1"/>
  <c r="P33" i="1" s="1"/>
  <c r="AB32" i="1"/>
  <c r="AD31" i="1"/>
  <c r="CY28" i="1"/>
  <c r="X28" i="1" s="1"/>
  <c r="CY26" i="1"/>
  <c r="X26" i="1" s="1"/>
  <c r="AB28" i="1"/>
  <c r="AB26" i="1"/>
  <c r="CP28" i="1"/>
  <c r="O28" i="1" s="1"/>
  <c r="CP26" i="1"/>
  <c r="O26" i="1" s="1"/>
  <c r="CY24" i="1"/>
  <c r="X24" i="1" s="1"/>
  <c r="CZ24" i="1"/>
  <c r="Y24" i="1" s="1"/>
  <c r="AB24" i="1"/>
  <c r="CZ55" i="1" l="1"/>
  <c r="Y55" i="1" s="1"/>
  <c r="R241" i="6"/>
  <c r="GJ237" i="6"/>
  <c r="I237" i="6"/>
  <c r="HE237" i="6"/>
  <c r="GK237" i="6"/>
  <c r="S241" i="6"/>
  <c r="J241" i="6" s="1"/>
  <c r="K237" i="6"/>
  <c r="I238" i="6"/>
  <c r="HE238" i="6"/>
  <c r="GY238" i="6"/>
  <c r="CZ154" i="1"/>
  <c r="Y154" i="1" s="1"/>
  <c r="CP107" i="1"/>
  <c r="O107" i="1" s="1"/>
  <c r="CZ109" i="1"/>
  <c r="Y109" i="1" s="1"/>
  <c r="CP151" i="1"/>
  <c r="O151" i="1" s="1"/>
  <c r="CR149" i="1"/>
  <c r="Q149" i="1" s="1"/>
  <c r="U192" i="6" s="1"/>
  <c r="K192" i="6" s="1"/>
  <c r="CY162" i="1"/>
  <c r="X162" i="1" s="1"/>
  <c r="CP177" i="1"/>
  <c r="O177" i="1" s="1"/>
  <c r="GZ239" i="6"/>
  <c r="I239" i="6"/>
  <c r="HE239" i="6"/>
  <c r="CZ153" i="1"/>
  <c r="Y153" i="1" s="1"/>
  <c r="CY118" i="1"/>
  <c r="X118" i="1" s="1"/>
  <c r="CR167" i="1"/>
  <c r="Q167" i="1" s="1"/>
  <c r="U214" i="6" s="1"/>
  <c r="K214" i="6" s="1"/>
  <c r="T104" i="6"/>
  <c r="I232" i="6"/>
  <c r="HE232" i="6"/>
  <c r="GY232" i="6"/>
  <c r="CY111" i="1"/>
  <c r="X111" i="1" s="1"/>
  <c r="CP162" i="1"/>
  <c r="O162" i="1" s="1"/>
  <c r="CP173" i="1"/>
  <c r="O173" i="1" s="1"/>
  <c r="CY87" i="1"/>
  <c r="X87" i="1" s="1"/>
  <c r="R235" i="6"/>
  <c r="GJ231" i="6"/>
  <c r="I231" i="6"/>
  <c r="HE231" i="6"/>
  <c r="GK231" i="6"/>
  <c r="S235" i="6"/>
  <c r="J235" i="6" s="1"/>
  <c r="K231" i="6"/>
  <c r="CZ139" i="1"/>
  <c r="Y139" i="1" s="1"/>
  <c r="CZ164" i="1"/>
  <c r="Y164" i="1" s="1"/>
  <c r="CY173" i="1"/>
  <c r="X173" i="1" s="1"/>
  <c r="U226" i="6" s="1"/>
  <c r="K226" i="6" s="1"/>
  <c r="AB149" i="1"/>
  <c r="H190" i="6" s="1"/>
  <c r="CP170" i="1"/>
  <c r="O170" i="1" s="1"/>
  <c r="GZ233" i="6"/>
  <c r="I233" i="6"/>
  <c r="HE233" i="6"/>
  <c r="CP134" i="1"/>
  <c r="O134" i="1" s="1"/>
  <c r="CZ103" i="1"/>
  <c r="Y103" i="1" s="1"/>
  <c r="CY156" i="1"/>
  <c r="X156" i="1" s="1"/>
  <c r="T214" i="6"/>
  <c r="R223" i="6" s="1"/>
  <c r="CZ161" i="1"/>
  <c r="Y161" i="1" s="1"/>
  <c r="GZ227" i="6"/>
  <c r="I227" i="6"/>
  <c r="HE227" i="6"/>
  <c r="CY102" i="1"/>
  <c r="X102" i="1" s="1"/>
  <c r="CY161" i="1"/>
  <c r="X161" i="1" s="1"/>
  <c r="CY61" i="1"/>
  <c r="X61" i="1" s="1"/>
  <c r="CZ91" i="1"/>
  <c r="Y91" i="1" s="1"/>
  <c r="I226" i="6"/>
  <c r="HE226" i="6"/>
  <c r="GY226" i="6"/>
  <c r="AB167" i="1"/>
  <c r="H212" i="6" s="1"/>
  <c r="R229" i="6"/>
  <c r="GJ225" i="6"/>
  <c r="I225" i="6"/>
  <c r="HE225" i="6"/>
  <c r="GK225" i="6"/>
  <c r="K225" i="6"/>
  <c r="CY107" i="1"/>
  <c r="X107" i="1" s="1"/>
  <c r="CZ105" i="1"/>
  <c r="Y105" i="1" s="1"/>
  <c r="CY170" i="1"/>
  <c r="X170" i="1" s="1"/>
  <c r="CP158" i="1"/>
  <c r="O158" i="1" s="1"/>
  <c r="GM158" i="1" s="1"/>
  <c r="CP118" i="1"/>
  <c r="O118" i="1" s="1"/>
  <c r="CP154" i="1"/>
  <c r="O154" i="1" s="1"/>
  <c r="CP168" i="1"/>
  <c r="O168" i="1" s="1"/>
  <c r="GM168" i="1" s="1"/>
  <c r="CY134" i="1"/>
  <c r="X134" i="1" s="1"/>
  <c r="CY160" i="1"/>
  <c r="X160" i="1" s="1"/>
  <c r="CZ157" i="1"/>
  <c r="Y157" i="1" s="1"/>
  <c r="AB101" i="1"/>
  <c r="H130" i="6" s="1"/>
  <c r="CY103" i="1"/>
  <c r="X103" i="1" s="1"/>
  <c r="CY116" i="1"/>
  <c r="X116" i="1" s="1"/>
  <c r="CZ128" i="1"/>
  <c r="Y128" i="1" s="1"/>
  <c r="CP112" i="1"/>
  <c r="O112" i="1" s="1"/>
  <c r="I216" i="6"/>
  <c r="HB216" i="6"/>
  <c r="GY216" i="6"/>
  <c r="HB219" i="6"/>
  <c r="GQ219" i="6"/>
  <c r="I219" i="6"/>
  <c r="GP219" i="6"/>
  <c r="GN219" i="6"/>
  <c r="GS219" i="6"/>
  <c r="GJ219" i="6"/>
  <c r="CZ108" i="1"/>
  <c r="Y108" i="1" s="1"/>
  <c r="CY144" i="1"/>
  <c r="X144" i="1" s="1"/>
  <c r="HB213" i="6"/>
  <c r="GK213" i="6"/>
  <c r="GJ213" i="6"/>
  <c r="I213" i="6"/>
  <c r="CP171" i="1"/>
  <c r="O171" i="1" s="1"/>
  <c r="U221" i="6"/>
  <c r="K221" i="6" s="1"/>
  <c r="GP177" i="1"/>
  <c r="CY110" i="1"/>
  <c r="X110" i="1" s="1"/>
  <c r="T192" i="6"/>
  <c r="I192" i="6" s="1"/>
  <c r="CP139" i="1"/>
  <c r="O139" i="1" s="1"/>
  <c r="GZ217" i="6"/>
  <c r="I217" i="6"/>
  <c r="HB217" i="6"/>
  <c r="K213" i="6"/>
  <c r="HB221" i="6"/>
  <c r="GQ221" i="6"/>
  <c r="I221" i="6"/>
  <c r="GP221" i="6"/>
  <c r="GN221" i="6"/>
  <c r="GS221" i="6"/>
  <c r="GJ221" i="6"/>
  <c r="I214" i="6"/>
  <c r="GJ214" i="6"/>
  <c r="CP117" i="1"/>
  <c r="O117" i="1" s="1"/>
  <c r="CY137" i="1"/>
  <c r="X137" i="1" s="1"/>
  <c r="CP155" i="1"/>
  <c r="O155" i="1" s="1"/>
  <c r="CP103" i="1"/>
  <c r="O103" i="1" s="1"/>
  <c r="CZ117" i="1"/>
  <c r="Y117" i="1" s="1"/>
  <c r="CZ121" i="1"/>
  <c r="Y121" i="1" s="1"/>
  <c r="CZ126" i="1"/>
  <c r="Y126" i="1" s="1"/>
  <c r="CY128" i="1"/>
  <c r="X128" i="1" s="1"/>
  <c r="CP164" i="1"/>
  <c r="O164" i="1" s="1"/>
  <c r="CZ143" i="1"/>
  <c r="Y143" i="1" s="1"/>
  <c r="CP156" i="1"/>
  <c r="O156" i="1" s="1"/>
  <c r="CY164" i="1"/>
  <c r="X164" i="1" s="1"/>
  <c r="CZ144" i="1"/>
  <c r="Y144" i="1" s="1"/>
  <c r="CZ156" i="1"/>
  <c r="Y156" i="1" s="1"/>
  <c r="CZ162" i="1"/>
  <c r="Y162" i="1" s="1"/>
  <c r="GM162" i="1" s="1"/>
  <c r="CY149" i="1"/>
  <c r="X149" i="1" s="1"/>
  <c r="U194" i="6" s="1"/>
  <c r="K194" i="6" s="1"/>
  <c r="CY157" i="1"/>
  <c r="X157" i="1" s="1"/>
  <c r="CY48" i="1"/>
  <c r="X48" i="1" s="1"/>
  <c r="CZ45" i="1"/>
  <c r="Y45" i="1" s="1"/>
  <c r="CP98" i="1"/>
  <c r="O98" i="1" s="1"/>
  <c r="CZ116" i="1"/>
  <c r="Y116" i="1" s="1"/>
  <c r="CZ118" i="1"/>
  <c r="Y118" i="1" s="1"/>
  <c r="CZ102" i="1"/>
  <c r="Y102" i="1" s="1"/>
  <c r="CZ107" i="1"/>
  <c r="Y107" i="1" s="1"/>
  <c r="GN107" i="1" s="1"/>
  <c r="CY45" i="1"/>
  <c r="X45" i="1" s="1"/>
  <c r="CY55" i="1"/>
  <c r="X55" i="1" s="1"/>
  <c r="CZ69" i="1"/>
  <c r="Y69" i="1" s="1"/>
  <c r="U119" i="6" s="1"/>
  <c r="K119" i="6" s="1"/>
  <c r="CZ111" i="1"/>
  <c r="Y111" i="1" s="1"/>
  <c r="CY143" i="1"/>
  <c r="X143" i="1" s="1"/>
  <c r="CP126" i="1"/>
  <c r="O126" i="1" s="1"/>
  <c r="CY131" i="1"/>
  <c r="X131" i="1" s="1"/>
  <c r="U170" i="6" s="1"/>
  <c r="K170" i="6" s="1"/>
  <c r="CP144" i="1"/>
  <c r="O144" i="1" s="1"/>
  <c r="CP149" i="1"/>
  <c r="O149" i="1" s="1"/>
  <c r="CZ149" i="1"/>
  <c r="Y149" i="1" s="1"/>
  <c r="U195" i="6" s="1"/>
  <c r="K195" i="6" s="1"/>
  <c r="CP159" i="1"/>
  <c r="O159" i="1" s="1"/>
  <c r="CZ66" i="1"/>
  <c r="Y66" i="1" s="1"/>
  <c r="CZ86" i="1"/>
  <c r="Y86" i="1" s="1"/>
  <c r="CZ71" i="1"/>
  <c r="Y71" i="1" s="1"/>
  <c r="CZ120" i="1"/>
  <c r="Y120" i="1" s="1"/>
  <c r="CY122" i="1"/>
  <c r="X122" i="1" s="1"/>
  <c r="CY115" i="1"/>
  <c r="X115" i="1" s="1"/>
  <c r="CZ125" i="1"/>
  <c r="Y125" i="1" s="1"/>
  <c r="CP146" i="1"/>
  <c r="O146" i="1" s="1"/>
  <c r="CZ135" i="1"/>
  <c r="Y135" i="1" s="1"/>
  <c r="CP150" i="1"/>
  <c r="O150" i="1" s="1"/>
  <c r="GM150" i="1" s="1"/>
  <c r="I194" i="6"/>
  <c r="HB194" i="6"/>
  <c r="GY194" i="6"/>
  <c r="HB201" i="6"/>
  <c r="GQ201" i="6"/>
  <c r="I201" i="6"/>
  <c r="GP201" i="6"/>
  <c r="GN201" i="6"/>
  <c r="GJ201" i="6"/>
  <c r="GS201" i="6"/>
  <c r="HB209" i="6"/>
  <c r="GQ209" i="6"/>
  <c r="I209" i="6"/>
  <c r="GP209" i="6"/>
  <c r="GN209" i="6"/>
  <c r="GS209" i="6"/>
  <c r="GJ209" i="6"/>
  <c r="CP157" i="1"/>
  <c r="O157" i="1" s="1"/>
  <c r="U203" i="6"/>
  <c r="K203" i="6" s="1"/>
  <c r="AB33" i="1"/>
  <c r="H78" i="6" s="1"/>
  <c r="CP96" i="1"/>
  <c r="O96" i="1" s="1"/>
  <c r="CP141" i="1"/>
  <c r="O141" i="1" s="1"/>
  <c r="CZ146" i="1"/>
  <c r="Y146" i="1" s="1"/>
  <c r="CP40" i="1"/>
  <c r="O40" i="1" s="1"/>
  <c r="CP99" i="1"/>
  <c r="O99" i="1" s="1"/>
  <c r="CZ124" i="1"/>
  <c r="Y124" i="1" s="1"/>
  <c r="CZ101" i="1"/>
  <c r="Y101" i="1" s="1"/>
  <c r="U135" i="6" s="1"/>
  <c r="K135" i="6" s="1"/>
  <c r="HB191" i="6"/>
  <c r="GK191" i="6"/>
  <c r="GJ191" i="6"/>
  <c r="I191" i="6"/>
  <c r="HB207" i="6"/>
  <c r="GQ207" i="6"/>
  <c r="I207" i="6"/>
  <c r="GP207" i="6"/>
  <c r="GN207" i="6"/>
  <c r="GJ207" i="6"/>
  <c r="GS207" i="6"/>
  <c r="CP73" i="1"/>
  <c r="O73" i="1" s="1"/>
  <c r="CZ87" i="1"/>
  <c r="Y87" i="1" s="1"/>
  <c r="CZ48" i="1"/>
  <c r="Y48" i="1" s="1"/>
  <c r="CP51" i="1"/>
  <c r="O51" i="1" s="1"/>
  <c r="CZ73" i="1"/>
  <c r="Y73" i="1" s="1"/>
  <c r="CP124" i="1"/>
  <c r="O124" i="1" s="1"/>
  <c r="CY139" i="1"/>
  <c r="X139" i="1" s="1"/>
  <c r="CP153" i="1"/>
  <c r="O153" i="1" s="1"/>
  <c r="GM153" i="1" s="1"/>
  <c r="U199" i="6"/>
  <c r="K199" i="6" s="1"/>
  <c r="CP161" i="1"/>
  <c r="O161" i="1" s="1"/>
  <c r="GN161" i="1" s="1"/>
  <c r="U207" i="6"/>
  <c r="K207" i="6" s="1"/>
  <c r="GN166" i="1"/>
  <c r="CY147" i="1"/>
  <c r="X147" i="1" s="1"/>
  <c r="GZ195" i="6"/>
  <c r="I195" i="6"/>
  <c r="HB195" i="6"/>
  <c r="K191" i="6"/>
  <c r="HB205" i="6"/>
  <c r="GQ205" i="6"/>
  <c r="I205" i="6"/>
  <c r="GP205" i="6"/>
  <c r="GN205" i="6"/>
  <c r="GJ205" i="6"/>
  <c r="GS205" i="6"/>
  <c r="HB203" i="6"/>
  <c r="GQ203" i="6"/>
  <c r="I203" i="6"/>
  <c r="GP203" i="6"/>
  <c r="GN203" i="6"/>
  <c r="GJ203" i="6"/>
  <c r="GS203" i="6"/>
  <c r="GK149" i="1"/>
  <c r="K193" i="6"/>
  <c r="HB199" i="6"/>
  <c r="GQ199" i="6"/>
  <c r="I199" i="6"/>
  <c r="GP199" i="6"/>
  <c r="GN199" i="6"/>
  <c r="GJ199" i="6"/>
  <c r="GS199" i="6"/>
  <c r="HB197" i="6"/>
  <c r="GQ197" i="6"/>
  <c r="I197" i="6"/>
  <c r="GP197" i="6"/>
  <c r="GN197" i="6"/>
  <c r="GJ197" i="6"/>
  <c r="GS197" i="6"/>
  <c r="GJ192" i="6"/>
  <c r="CP152" i="1"/>
  <c r="O152" i="1" s="1"/>
  <c r="GN152" i="1" s="1"/>
  <c r="CP160" i="1"/>
  <c r="O160" i="1" s="1"/>
  <c r="CY125" i="1"/>
  <c r="X125" i="1" s="1"/>
  <c r="CZ110" i="1"/>
  <c r="Y110" i="1" s="1"/>
  <c r="CZ42" i="1"/>
  <c r="Y42" i="1" s="1"/>
  <c r="CP66" i="1"/>
  <c r="O66" i="1" s="1"/>
  <c r="CP90" i="1"/>
  <c r="O90" i="1" s="1"/>
  <c r="CY90" i="1"/>
  <c r="X90" i="1" s="1"/>
  <c r="CY104" i="1"/>
  <c r="X104" i="1" s="1"/>
  <c r="CP136" i="1"/>
  <c r="O136" i="1" s="1"/>
  <c r="CZ132" i="1"/>
  <c r="Y132" i="1" s="1"/>
  <c r="CP138" i="1"/>
  <c r="O138" i="1" s="1"/>
  <c r="CP147" i="1"/>
  <c r="O147" i="1" s="1"/>
  <c r="U187" i="6"/>
  <c r="K187" i="6" s="1"/>
  <c r="CY146" i="1"/>
  <c r="X146" i="1" s="1"/>
  <c r="CY135" i="1"/>
  <c r="X135" i="1" s="1"/>
  <c r="CZ147" i="1"/>
  <c r="Y147" i="1" s="1"/>
  <c r="CZ122" i="1"/>
  <c r="Y122" i="1" s="1"/>
  <c r="CZ138" i="1"/>
  <c r="Y138" i="1" s="1"/>
  <c r="I170" i="6"/>
  <c r="GY170" i="6"/>
  <c r="HB170" i="6"/>
  <c r="HB175" i="6"/>
  <c r="GQ175" i="6"/>
  <c r="I175" i="6"/>
  <c r="GP175" i="6"/>
  <c r="GS175" i="6"/>
  <c r="GJ175" i="6"/>
  <c r="GN175" i="6"/>
  <c r="CP143" i="1"/>
  <c r="O143" i="1" s="1"/>
  <c r="GM143" i="1" s="1"/>
  <c r="U183" i="6"/>
  <c r="K183" i="6" s="1"/>
  <c r="HB173" i="6"/>
  <c r="GQ173" i="6"/>
  <c r="I173" i="6"/>
  <c r="GP173" i="6"/>
  <c r="GN173" i="6"/>
  <c r="GS173" i="6"/>
  <c r="GJ173" i="6"/>
  <c r="HB177" i="6"/>
  <c r="GQ177" i="6"/>
  <c r="I177" i="6"/>
  <c r="GP177" i="6"/>
  <c r="GS177" i="6"/>
  <c r="GN177" i="6"/>
  <c r="GJ177" i="6"/>
  <c r="CY66" i="1"/>
  <c r="X66" i="1" s="1"/>
  <c r="CP76" i="1"/>
  <c r="O76" i="1" s="1"/>
  <c r="CP132" i="1"/>
  <c r="O132" i="1" s="1"/>
  <c r="CY46" i="1"/>
  <c r="X46" i="1" s="1"/>
  <c r="CP80" i="1"/>
  <c r="O80" i="1" s="1"/>
  <c r="CP91" i="1"/>
  <c r="O91" i="1" s="1"/>
  <c r="AB35" i="1"/>
  <c r="H86" i="6" s="1"/>
  <c r="CY42" i="1"/>
  <c r="X42" i="1" s="1"/>
  <c r="CZ59" i="1"/>
  <c r="Y59" i="1" s="1"/>
  <c r="AB69" i="1"/>
  <c r="H113" i="6" s="1"/>
  <c r="CY71" i="1"/>
  <c r="X71" i="1" s="1"/>
  <c r="CP89" i="1"/>
  <c r="O89" i="1" s="1"/>
  <c r="CP111" i="1"/>
  <c r="O111" i="1" s="1"/>
  <c r="CP82" i="1"/>
  <c r="O82" i="1" s="1"/>
  <c r="CZ80" i="1"/>
  <c r="Y80" i="1" s="1"/>
  <c r="CY101" i="1"/>
  <c r="X101" i="1" s="1"/>
  <c r="U134" i="6" s="1"/>
  <c r="K134" i="6" s="1"/>
  <c r="CZ104" i="1"/>
  <c r="Y104" i="1" s="1"/>
  <c r="CP110" i="1"/>
  <c r="O110" i="1" s="1"/>
  <c r="CP140" i="1"/>
  <c r="O140" i="1" s="1"/>
  <c r="CY138" i="1"/>
  <c r="X138" i="1" s="1"/>
  <c r="CP42" i="1"/>
  <c r="O42" i="1" s="1"/>
  <c r="GN42" i="1" s="1"/>
  <c r="CY83" i="1"/>
  <c r="X83" i="1" s="1"/>
  <c r="CP108" i="1"/>
  <c r="O108" i="1" s="1"/>
  <c r="GZ171" i="6"/>
  <c r="I171" i="6"/>
  <c r="HB171" i="6"/>
  <c r="HB167" i="6"/>
  <c r="GK167" i="6"/>
  <c r="I167" i="6"/>
  <c r="GJ167" i="6"/>
  <c r="HB179" i="6"/>
  <c r="GQ179" i="6"/>
  <c r="I179" i="6"/>
  <c r="GP179" i="6"/>
  <c r="GN179" i="6"/>
  <c r="GS179" i="6"/>
  <c r="GJ179" i="6"/>
  <c r="HB185" i="6"/>
  <c r="GQ185" i="6"/>
  <c r="I185" i="6"/>
  <c r="GP185" i="6"/>
  <c r="GN185" i="6"/>
  <c r="GS185" i="6"/>
  <c r="GJ185" i="6"/>
  <c r="GK131" i="1"/>
  <c r="K169" i="6"/>
  <c r="HB187" i="6"/>
  <c r="GQ187" i="6"/>
  <c r="I187" i="6"/>
  <c r="GP187" i="6"/>
  <c r="GJ187" i="6"/>
  <c r="GN187" i="6"/>
  <c r="GS187" i="6"/>
  <c r="CP50" i="1"/>
  <c r="O50" i="1" s="1"/>
  <c r="CP46" i="1"/>
  <c r="O46" i="1" s="1"/>
  <c r="CY97" i="1"/>
  <c r="X97" i="1" s="1"/>
  <c r="CP135" i="1"/>
  <c r="O135" i="1" s="1"/>
  <c r="U175" i="6"/>
  <c r="K175" i="6" s="1"/>
  <c r="CP145" i="1"/>
  <c r="O145" i="1" s="1"/>
  <c r="CY106" i="1"/>
  <c r="X106" i="1" s="1"/>
  <c r="K167" i="6"/>
  <c r="HB183" i="6"/>
  <c r="GQ183" i="6"/>
  <c r="I183" i="6"/>
  <c r="GP183" i="6"/>
  <c r="GN183" i="6"/>
  <c r="GS183" i="6"/>
  <c r="GJ183" i="6"/>
  <c r="HB181" i="6"/>
  <c r="GQ181" i="6"/>
  <c r="I181" i="6"/>
  <c r="GP181" i="6"/>
  <c r="GS181" i="6"/>
  <c r="GJ181" i="6"/>
  <c r="GN181" i="6"/>
  <c r="CR131" i="1"/>
  <c r="Q131" i="1" s="1"/>
  <c r="U168" i="6" s="1"/>
  <c r="K168" i="6" s="1"/>
  <c r="T168" i="6"/>
  <c r="R189" i="6" s="1"/>
  <c r="H168" i="6"/>
  <c r="CZ137" i="1"/>
  <c r="Y137" i="1" s="1"/>
  <c r="CY141" i="1"/>
  <c r="X141" i="1" s="1"/>
  <c r="CZ141" i="1"/>
  <c r="Y141" i="1" s="1"/>
  <c r="CY142" i="1"/>
  <c r="X142" i="1" s="1"/>
  <c r="U155" i="6"/>
  <c r="K155" i="6" s="1"/>
  <c r="CP121" i="1"/>
  <c r="O121" i="1" s="1"/>
  <c r="GN121" i="1" s="1"/>
  <c r="U143" i="6"/>
  <c r="K143" i="6" s="1"/>
  <c r="CP109" i="1"/>
  <c r="O109" i="1" s="1"/>
  <c r="GN109" i="1" s="1"/>
  <c r="CY76" i="1"/>
  <c r="X76" i="1" s="1"/>
  <c r="CP122" i="1"/>
  <c r="O122" i="1" s="1"/>
  <c r="CZ119" i="1"/>
  <c r="Y119" i="1" s="1"/>
  <c r="CP52" i="1"/>
  <c r="O52" i="1" s="1"/>
  <c r="CY63" i="1"/>
  <c r="X63" i="1" s="1"/>
  <c r="CY57" i="1"/>
  <c r="X57" i="1" s="1"/>
  <c r="CZ46" i="1"/>
  <c r="Y46" i="1" s="1"/>
  <c r="CP59" i="1"/>
  <c r="O59" i="1" s="1"/>
  <c r="CZ76" i="1"/>
  <c r="Y76" i="1" s="1"/>
  <c r="CZ94" i="1"/>
  <c r="Y94" i="1" s="1"/>
  <c r="CZ83" i="1"/>
  <c r="Y83" i="1" s="1"/>
  <c r="CY120" i="1"/>
  <c r="X120" i="1" s="1"/>
  <c r="CP127" i="1"/>
  <c r="O127" i="1" s="1"/>
  <c r="GK122" i="1"/>
  <c r="CY94" i="1"/>
  <c r="X94" i="1" s="1"/>
  <c r="T115" i="6"/>
  <c r="I115" i="6" s="1"/>
  <c r="CP128" i="1"/>
  <c r="O128" i="1" s="1"/>
  <c r="CY119" i="1"/>
  <c r="X119" i="1" s="1"/>
  <c r="T132" i="6"/>
  <c r="R165" i="6" s="1"/>
  <c r="CZ64" i="1"/>
  <c r="Y64" i="1" s="1"/>
  <c r="CZ75" i="1"/>
  <c r="Y75" i="1" s="1"/>
  <c r="CP105" i="1"/>
  <c r="O105" i="1" s="1"/>
  <c r="GM105" i="1" s="1"/>
  <c r="CZ106" i="1"/>
  <c r="Y106" i="1" s="1"/>
  <c r="CZ96" i="1"/>
  <c r="Y96" i="1" s="1"/>
  <c r="CY108" i="1"/>
  <c r="X108" i="1" s="1"/>
  <c r="CP116" i="1"/>
  <c r="O116" i="1" s="1"/>
  <c r="CP88" i="1"/>
  <c r="O88" i="1" s="1"/>
  <c r="CZ98" i="1"/>
  <c r="Y98" i="1" s="1"/>
  <c r="CZ85" i="1"/>
  <c r="Y85" i="1" s="1"/>
  <c r="CY129" i="1"/>
  <c r="X129" i="1" s="1"/>
  <c r="CY86" i="1"/>
  <c r="X86" i="1" s="1"/>
  <c r="CP119" i="1"/>
  <c r="O119" i="1" s="1"/>
  <c r="CR101" i="1"/>
  <c r="Q101" i="1" s="1"/>
  <c r="AI179" i="1"/>
  <c r="AI22" i="1" s="1"/>
  <c r="CP123" i="1"/>
  <c r="O123" i="1" s="1"/>
  <c r="U157" i="6"/>
  <c r="K157" i="6" s="1"/>
  <c r="HB143" i="6"/>
  <c r="GQ143" i="6"/>
  <c r="I143" i="6"/>
  <c r="GP143" i="6"/>
  <c r="GN143" i="6"/>
  <c r="GS143" i="6"/>
  <c r="GJ143" i="6"/>
  <c r="HB153" i="6"/>
  <c r="GQ153" i="6"/>
  <c r="I153" i="6"/>
  <c r="GP153" i="6"/>
  <c r="GN153" i="6"/>
  <c r="GS153" i="6"/>
  <c r="GJ153" i="6"/>
  <c r="HB163" i="6"/>
  <c r="GQ163" i="6"/>
  <c r="I163" i="6"/>
  <c r="GP163" i="6"/>
  <c r="GN163" i="6"/>
  <c r="GS163" i="6"/>
  <c r="GJ163" i="6"/>
  <c r="HB139" i="6"/>
  <c r="GQ139" i="6"/>
  <c r="I139" i="6"/>
  <c r="GP139" i="6"/>
  <c r="GN139" i="6"/>
  <c r="GS139" i="6"/>
  <c r="GJ139" i="6"/>
  <c r="HB161" i="6"/>
  <c r="GQ161" i="6"/>
  <c r="I161" i="6"/>
  <c r="GP161" i="6"/>
  <c r="GN161" i="6"/>
  <c r="GS161" i="6"/>
  <c r="GJ161" i="6"/>
  <c r="HB131" i="6"/>
  <c r="GK131" i="6"/>
  <c r="GJ131" i="6"/>
  <c r="I131" i="6"/>
  <c r="CY75" i="1"/>
  <c r="X75" i="1" s="1"/>
  <c r="CP120" i="1"/>
  <c r="O120" i="1" s="1"/>
  <c r="CY98" i="1"/>
  <c r="X98" i="1" s="1"/>
  <c r="CP129" i="1"/>
  <c r="O129" i="1" s="1"/>
  <c r="U163" i="6"/>
  <c r="K163" i="6" s="1"/>
  <c r="CY124" i="1"/>
  <c r="X124" i="1" s="1"/>
  <c r="CZ129" i="1"/>
  <c r="Y129" i="1" s="1"/>
  <c r="CP61" i="1"/>
  <c r="O61" i="1" s="1"/>
  <c r="CP87" i="1"/>
  <c r="O87" i="1" s="1"/>
  <c r="CP95" i="1"/>
  <c r="O95" i="1" s="1"/>
  <c r="GK101" i="1"/>
  <c r="K133" i="6"/>
  <c r="HB159" i="6"/>
  <c r="GQ159" i="6"/>
  <c r="I159" i="6"/>
  <c r="GP159" i="6"/>
  <c r="GN159" i="6"/>
  <c r="GS159" i="6"/>
  <c r="GJ159" i="6"/>
  <c r="HB155" i="6"/>
  <c r="GQ155" i="6"/>
  <c r="I155" i="6"/>
  <c r="GP155" i="6"/>
  <c r="GN155" i="6"/>
  <c r="GS155" i="6"/>
  <c r="GJ155" i="6"/>
  <c r="HC151" i="6"/>
  <c r="GQ151" i="6"/>
  <c r="I151" i="6"/>
  <c r="GP151" i="6"/>
  <c r="GN151" i="6"/>
  <c r="GJ151" i="6"/>
  <c r="GS151" i="6"/>
  <c r="GZ135" i="6"/>
  <c r="I135" i="6"/>
  <c r="HB135" i="6"/>
  <c r="CP113" i="1"/>
  <c r="O113" i="1" s="1"/>
  <c r="GM113" i="1" s="1"/>
  <c r="U147" i="6"/>
  <c r="K147" i="6" s="1"/>
  <c r="CP92" i="1"/>
  <c r="O92" i="1" s="1"/>
  <c r="HB157" i="6"/>
  <c r="GQ157" i="6"/>
  <c r="I157" i="6"/>
  <c r="GP157" i="6"/>
  <c r="GN157" i="6"/>
  <c r="GS157" i="6"/>
  <c r="GJ157" i="6"/>
  <c r="HB137" i="6"/>
  <c r="GQ137" i="6"/>
  <c r="I137" i="6"/>
  <c r="GP137" i="6"/>
  <c r="GN137" i="6"/>
  <c r="GS137" i="6"/>
  <c r="GJ137" i="6"/>
  <c r="CP125" i="1"/>
  <c r="O125" i="1" s="1"/>
  <c r="U159" i="6"/>
  <c r="K159" i="6" s="1"/>
  <c r="CP85" i="1"/>
  <c r="O85" i="1" s="1"/>
  <c r="K131" i="6"/>
  <c r="HB145" i="6"/>
  <c r="GQ145" i="6"/>
  <c r="I145" i="6"/>
  <c r="GP145" i="6"/>
  <c r="GN145" i="6"/>
  <c r="GJ145" i="6"/>
  <c r="GS145" i="6"/>
  <c r="HB147" i="6"/>
  <c r="GQ147" i="6"/>
  <c r="I147" i="6"/>
  <c r="GP147" i="6"/>
  <c r="GN147" i="6"/>
  <c r="GS147" i="6"/>
  <c r="GJ147" i="6"/>
  <c r="HB141" i="6"/>
  <c r="GQ141" i="6"/>
  <c r="I141" i="6"/>
  <c r="GP141" i="6"/>
  <c r="GN141" i="6"/>
  <c r="GS141" i="6"/>
  <c r="GJ141" i="6"/>
  <c r="HC149" i="6"/>
  <c r="GQ149" i="6"/>
  <c r="I149" i="6"/>
  <c r="GP149" i="6"/>
  <c r="GN149" i="6"/>
  <c r="GS149" i="6"/>
  <c r="GJ149" i="6"/>
  <c r="I134" i="6"/>
  <c r="HB134" i="6"/>
  <c r="GY134" i="6"/>
  <c r="CZ115" i="1"/>
  <c r="Y115" i="1" s="1"/>
  <c r="CP104" i="1"/>
  <c r="O104" i="1" s="1"/>
  <c r="CP114" i="1"/>
  <c r="O114" i="1" s="1"/>
  <c r="CZ123" i="1"/>
  <c r="Y123" i="1" s="1"/>
  <c r="CY123" i="1"/>
  <c r="X123" i="1" s="1"/>
  <c r="CZ112" i="1"/>
  <c r="Y112" i="1" s="1"/>
  <c r="CY112" i="1"/>
  <c r="X112" i="1" s="1"/>
  <c r="CZ54" i="1"/>
  <c r="Y54" i="1" s="1"/>
  <c r="CP64" i="1"/>
  <c r="O64" i="1" s="1"/>
  <c r="CY53" i="1"/>
  <c r="X53" i="1" s="1"/>
  <c r="CP41" i="1"/>
  <c r="O41" i="1" s="1"/>
  <c r="CR69" i="1"/>
  <c r="Q69" i="1" s="1"/>
  <c r="U115" i="6" s="1"/>
  <c r="K115" i="6" s="1"/>
  <c r="CZ35" i="1"/>
  <c r="Y35" i="1" s="1"/>
  <c r="U91" i="6" s="1"/>
  <c r="K91" i="6" s="1"/>
  <c r="CP81" i="1"/>
  <c r="O81" i="1" s="1"/>
  <c r="CY96" i="1"/>
  <c r="X96" i="1" s="1"/>
  <c r="CZ58" i="1"/>
  <c r="Y58" i="1" s="1"/>
  <c r="CP86" i="1"/>
  <c r="O86" i="1" s="1"/>
  <c r="CP70" i="1"/>
  <c r="O70" i="1" s="1"/>
  <c r="CZ72" i="1"/>
  <c r="Y72" i="1" s="1"/>
  <c r="CP84" i="1"/>
  <c r="O84" i="1" s="1"/>
  <c r="CP77" i="1"/>
  <c r="O77" i="1" s="1"/>
  <c r="CZ77" i="1"/>
  <c r="Y77" i="1" s="1"/>
  <c r="CZ93" i="1"/>
  <c r="Y93" i="1" s="1"/>
  <c r="CZ43" i="1"/>
  <c r="Y43" i="1" s="1"/>
  <c r="CZ39" i="1"/>
  <c r="Y39" i="1" s="1"/>
  <c r="U108" i="6" s="1"/>
  <c r="K108" i="6" s="1"/>
  <c r="CP65" i="1"/>
  <c r="O65" i="1" s="1"/>
  <c r="CP72" i="1"/>
  <c r="O72" i="1" s="1"/>
  <c r="GM72" i="1" s="1"/>
  <c r="CY65" i="1"/>
  <c r="X65" i="1" s="1"/>
  <c r="CZ62" i="1"/>
  <c r="Y62" i="1" s="1"/>
  <c r="CP97" i="1"/>
  <c r="O97" i="1" s="1"/>
  <c r="CY93" i="1"/>
  <c r="X93" i="1" s="1"/>
  <c r="GN93" i="1" s="1"/>
  <c r="CZ89" i="1"/>
  <c r="Y89" i="1" s="1"/>
  <c r="CZ92" i="1"/>
  <c r="Y92" i="1" s="1"/>
  <c r="CZ97" i="1"/>
  <c r="Y97" i="1" s="1"/>
  <c r="CY89" i="1"/>
  <c r="X89" i="1" s="1"/>
  <c r="GK69" i="1"/>
  <c r="K116" i="6"/>
  <c r="I118" i="6"/>
  <c r="HB118" i="6"/>
  <c r="GY118" i="6"/>
  <c r="K114" i="6"/>
  <c r="GN117" i="6"/>
  <c r="HB117" i="6"/>
  <c r="GQ117" i="6"/>
  <c r="GS117" i="6"/>
  <c r="GJ117" i="6"/>
  <c r="I117" i="6"/>
  <c r="GP117" i="6"/>
  <c r="CP55" i="1"/>
  <c r="O55" i="1" s="1"/>
  <c r="GN55" i="1" s="1"/>
  <c r="GK46" i="1"/>
  <c r="CY69" i="1"/>
  <c r="X69" i="1" s="1"/>
  <c r="U118" i="6" s="1"/>
  <c r="K118" i="6" s="1"/>
  <c r="CP74" i="1"/>
  <c r="O74" i="1" s="1"/>
  <c r="CZ67" i="1"/>
  <c r="Y67" i="1" s="1"/>
  <c r="CY84" i="1"/>
  <c r="X84" i="1" s="1"/>
  <c r="CZ88" i="1"/>
  <c r="Y88" i="1" s="1"/>
  <c r="CZ82" i="1"/>
  <c r="Y82" i="1" s="1"/>
  <c r="CY95" i="1"/>
  <c r="X95" i="1" s="1"/>
  <c r="CY50" i="1"/>
  <c r="X50" i="1" s="1"/>
  <c r="CZ70" i="1"/>
  <c r="Y70" i="1" s="1"/>
  <c r="CP45" i="1"/>
  <c r="O45" i="1" s="1"/>
  <c r="CP63" i="1"/>
  <c r="O63" i="1" s="1"/>
  <c r="GN63" i="1" s="1"/>
  <c r="CP71" i="1"/>
  <c r="O71" i="1" s="1"/>
  <c r="U121" i="6"/>
  <c r="K121" i="6" s="1"/>
  <c r="GZ119" i="6"/>
  <c r="HB119" i="6"/>
  <c r="I119" i="6"/>
  <c r="HC121" i="6"/>
  <c r="GQ121" i="6"/>
  <c r="I121" i="6"/>
  <c r="GP121" i="6"/>
  <c r="GN121" i="6"/>
  <c r="GS121" i="6"/>
  <c r="GJ121" i="6"/>
  <c r="HB123" i="6"/>
  <c r="GQ123" i="6"/>
  <c r="I123" i="6"/>
  <c r="GN123" i="6"/>
  <c r="GS123" i="6"/>
  <c r="GJ123" i="6"/>
  <c r="GP123" i="6"/>
  <c r="HB127" i="6"/>
  <c r="GQ127" i="6"/>
  <c r="I127" i="6"/>
  <c r="GN127" i="6"/>
  <c r="GS127" i="6"/>
  <c r="GJ127" i="6"/>
  <c r="GP127" i="6"/>
  <c r="CY58" i="1"/>
  <c r="X58" i="1" s="1"/>
  <c r="CZ84" i="1"/>
  <c r="Y84" i="1" s="1"/>
  <c r="CY88" i="1"/>
  <c r="X88" i="1" s="1"/>
  <c r="CY82" i="1"/>
  <c r="X82" i="1" s="1"/>
  <c r="CP43" i="1"/>
  <c r="O43" i="1" s="1"/>
  <c r="CP54" i="1"/>
  <c r="O54" i="1" s="1"/>
  <c r="CZ50" i="1"/>
  <c r="Y50" i="1" s="1"/>
  <c r="CP56" i="1"/>
  <c r="O56" i="1" s="1"/>
  <c r="CP69" i="1"/>
  <c r="O69" i="1" s="1"/>
  <c r="CY70" i="1"/>
  <c r="X70" i="1" s="1"/>
  <c r="CY80" i="1"/>
  <c r="X80" i="1" s="1"/>
  <c r="CP79" i="1"/>
  <c r="O79" i="1" s="1"/>
  <c r="GM79" i="1" s="1"/>
  <c r="HB114" i="6"/>
  <c r="GJ114" i="6"/>
  <c r="GK114" i="6"/>
  <c r="I114" i="6"/>
  <c r="HB125" i="6"/>
  <c r="GQ125" i="6"/>
  <c r="I125" i="6"/>
  <c r="GN125" i="6"/>
  <c r="GP125" i="6"/>
  <c r="GS125" i="6"/>
  <c r="GJ125" i="6"/>
  <c r="CY64" i="1"/>
  <c r="X64" i="1" s="1"/>
  <c r="GL115" i="6"/>
  <c r="CP83" i="1"/>
  <c r="O83" i="1" s="1"/>
  <c r="CP75" i="1"/>
  <c r="O75" i="1" s="1"/>
  <c r="CP94" i="1"/>
  <c r="O94" i="1" s="1"/>
  <c r="CZ74" i="1"/>
  <c r="Y74" i="1" s="1"/>
  <c r="CY74" i="1"/>
  <c r="X74" i="1" s="1"/>
  <c r="CR33" i="1"/>
  <c r="Q33" i="1" s="1"/>
  <c r="U80" i="6" s="1"/>
  <c r="K80" i="6" s="1"/>
  <c r="CP62" i="1"/>
  <c r="O62" i="1" s="1"/>
  <c r="EA179" i="1"/>
  <c r="DN179" i="1" s="1"/>
  <c r="EB179" i="1"/>
  <c r="EB22" i="1" s="1"/>
  <c r="GB179" i="1"/>
  <c r="GB22" i="1" s="1"/>
  <c r="CP49" i="1"/>
  <c r="O49" i="1" s="1"/>
  <c r="GN49" i="1" s="1"/>
  <c r="U110" i="6"/>
  <c r="K110" i="6" s="1"/>
  <c r="I107" i="6"/>
  <c r="HB107" i="6"/>
  <c r="GY107" i="6"/>
  <c r="CY44" i="1"/>
  <c r="X44" i="1" s="1"/>
  <c r="CP67" i="1"/>
  <c r="O67" i="1" s="1"/>
  <c r="K103" i="6"/>
  <c r="CR39" i="1"/>
  <c r="Q39" i="1" s="1"/>
  <c r="CP37" i="1"/>
  <c r="O37" i="1" s="1"/>
  <c r="CZ40" i="1"/>
  <c r="Y40" i="1" s="1"/>
  <c r="CY39" i="1"/>
  <c r="X39" i="1" s="1"/>
  <c r="U107" i="6" s="1"/>
  <c r="K107" i="6" s="1"/>
  <c r="CZ53" i="1"/>
  <c r="Y53" i="1" s="1"/>
  <c r="H96" i="6"/>
  <c r="CP53" i="1"/>
  <c r="O53" i="1" s="1"/>
  <c r="AB39" i="1"/>
  <c r="H102" i="6" s="1"/>
  <c r="GK39" i="1"/>
  <c r="K105" i="6"/>
  <c r="R112" i="6"/>
  <c r="HB103" i="6"/>
  <c r="GK103" i="6"/>
  <c r="GJ103" i="6"/>
  <c r="I103" i="6"/>
  <c r="DY179" i="1"/>
  <c r="DL179" i="1" s="1"/>
  <c r="CY54" i="1"/>
  <c r="X54" i="1" s="1"/>
  <c r="AJ179" i="1"/>
  <c r="AJ22" i="1" s="1"/>
  <c r="GN106" i="6"/>
  <c r="GS106" i="6"/>
  <c r="GJ106" i="6"/>
  <c r="EV242" i="6" s="1"/>
  <c r="H244" i="6" s="1"/>
  <c r="HB106" i="6"/>
  <c r="GQ106" i="6"/>
  <c r="I106" i="6"/>
  <c r="GP106" i="6"/>
  <c r="CP48" i="1"/>
  <c r="O48" i="1" s="1"/>
  <c r="CP58" i="1"/>
  <c r="O58" i="1" s="1"/>
  <c r="CZ51" i="1"/>
  <c r="Y51" i="1" s="1"/>
  <c r="GM51" i="1" s="1"/>
  <c r="AG179" i="1"/>
  <c r="AG22" i="1" s="1"/>
  <c r="CR25" i="1"/>
  <c r="Q25" i="1" s="1"/>
  <c r="U48" i="6" s="1"/>
  <c r="K48" i="6" s="1"/>
  <c r="AB37" i="1"/>
  <c r="H94" i="6" s="1"/>
  <c r="CP44" i="1"/>
  <c r="O44" i="1" s="1"/>
  <c r="AH179" i="1"/>
  <c r="AH22" i="1" s="1"/>
  <c r="CZ65" i="1"/>
  <c r="Y65" i="1" s="1"/>
  <c r="CJ179" i="1"/>
  <c r="BA179" i="1" s="1"/>
  <c r="HB110" i="6"/>
  <c r="GQ110" i="6"/>
  <c r="I110" i="6"/>
  <c r="GP110" i="6"/>
  <c r="GN110" i="6"/>
  <c r="GS110" i="6"/>
  <c r="GJ110" i="6"/>
  <c r="GZ108" i="6"/>
  <c r="I108" i="6"/>
  <c r="HB108" i="6"/>
  <c r="I104" i="6"/>
  <c r="GL104" i="6"/>
  <c r="HB104" i="6"/>
  <c r="GJ104" i="6"/>
  <c r="CY40" i="1"/>
  <c r="X40" i="1" s="1"/>
  <c r="CZ52" i="1"/>
  <c r="Y52" i="1" s="1"/>
  <c r="CZ61" i="1"/>
  <c r="Y61" i="1" s="1"/>
  <c r="CP57" i="1"/>
  <c r="O57" i="1" s="1"/>
  <c r="CY52" i="1"/>
  <c r="X52" i="1" s="1"/>
  <c r="CZ47" i="1"/>
  <c r="Y47" i="1" s="1"/>
  <c r="CY47" i="1"/>
  <c r="X47" i="1" s="1"/>
  <c r="CZ44" i="1"/>
  <c r="Y44" i="1" s="1"/>
  <c r="H80" i="6"/>
  <c r="GK37" i="1"/>
  <c r="K97" i="6"/>
  <c r="CZ37" i="1"/>
  <c r="Y37" i="1" s="1"/>
  <c r="U99" i="6" s="1"/>
  <c r="K99" i="6" s="1"/>
  <c r="GY98" i="6"/>
  <c r="I98" i="6"/>
  <c r="HB98" i="6"/>
  <c r="CY33" i="1"/>
  <c r="X33" i="1" s="1"/>
  <c r="U82" i="6" s="1"/>
  <c r="K82" i="6" s="1"/>
  <c r="CY29" i="1"/>
  <c r="X29" i="1" s="1"/>
  <c r="U66" i="6" s="1"/>
  <c r="K66" i="6" s="1"/>
  <c r="I99" i="6"/>
  <c r="HB99" i="6"/>
  <c r="GZ99" i="6"/>
  <c r="K95" i="6"/>
  <c r="T88" i="6"/>
  <c r="GL88" i="6" s="1"/>
  <c r="GK95" i="6"/>
  <c r="I95" i="6"/>
  <c r="R101" i="6"/>
  <c r="GJ95" i="6"/>
  <c r="HB95" i="6"/>
  <c r="I96" i="6"/>
  <c r="HB96" i="6"/>
  <c r="GL96" i="6"/>
  <c r="GJ96" i="6"/>
  <c r="CZ33" i="1"/>
  <c r="Y33" i="1" s="1"/>
  <c r="U83" i="6" s="1"/>
  <c r="K83" i="6" s="1"/>
  <c r="GK35" i="1"/>
  <c r="K89" i="6"/>
  <c r="GZ91" i="6"/>
  <c r="HB91" i="6"/>
  <c r="I91" i="6"/>
  <c r="HB87" i="6"/>
  <c r="GJ87" i="6"/>
  <c r="GK87" i="6"/>
  <c r="I87" i="6"/>
  <c r="CP35" i="1"/>
  <c r="O35" i="1" s="1"/>
  <c r="H88" i="6"/>
  <c r="K87" i="6"/>
  <c r="I90" i="6"/>
  <c r="HB90" i="6"/>
  <c r="GY90" i="6"/>
  <c r="CY35" i="1"/>
  <c r="X35" i="1" s="1"/>
  <c r="U90" i="6" s="1"/>
  <c r="K90" i="6" s="1"/>
  <c r="H64" i="6"/>
  <c r="AB29" i="1"/>
  <c r="H62" i="6" s="1"/>
  <c r="T64" i="6"/>
  <c r="GL64" i="6" s="1"/>
  <c r="R85" i="6"/>
  <c r="HB79" i="6"/>
  <c r="GK79" i="6"/>
  <c r="GJ79" i="6"/>
  <c r="I79" i="6"/>
  <c r="GZ83" i="6"/>
  <c r="I83" i="6"/>
  <c r="HB83" i="6"/>
  <c r="K79" i="6"/>
  <c r="I82" i="6"/>
  <c r="HB82" i="6"/>
  <c r="GY82" i="6"/>
  <c r="I80" i="6"/>
  <c r="HB80" i="6"/>
  <c r="GL80" i="6"/>
  <c r="GJ80" i="6"/>
  <c r="GA179" i="1"/>
  <c r="GA22" i="1" s="1"/>
  <c r="AB27" i="1"/>
  <c r="H54" i="6" s="1"/>
  <c r="CY27" i="1"/>
  <c r="X27" i="1" s="1"/>
  <c r="U58" i="6" s="1"/>
  <c r="K58" i="6" s="1"/>
  <c r="CR27" i="1"/>
  <c r="Q27" i="1" s="1"/>
  <c r="U56" i="6" s="1"/>
  <c r="K56" i="6" s="1"/>
  <c r="HB71" i="6"/>
  <c r="GJ71" i="6"/>
  <c r="I71" i="6"/>
  <c r="GK71" i="6"/>
  <c r="GK31" i="1"/>
  <c r="K73" i="6"/>
  <c r="CY31" i="1"/>
  <c r="X31" i="1" s="1"/>
  <c r="U74" i="6" s="1"/>
  <c r="K74" i="6" s="1"/>
  <c r="GZ75" i="6"/>
  <c r="HB75" i="6"/>
  <c r="I75" i="6"/>
  <c r="CP29" i="1"/>
  <c r="O29" i="1" s="1"/>
  <c r="CZ31" i="1"/>
  <c r="Y31" i="1" s="1"/>
  <c r="U75" i="6" s="1"/>
  <c r="K75" i="6" s="1"/>
  <c r="EH179" i="1"/>
  <c r="I74" i="6"/>
  <c r="HB74" i="6"/>
  <c r="GY74" i="6"/>
  <c r="K71" i="6"/>
  <c r="CR31" i="1"/>
  <c r="Q31" i="1" s="1"/>
  <c r="U72" i="6" s="1"/>
  <c r="K72" i="6" s="1"/>
  <c r="H72" i="6"/>
  <c r="T72" i="6"/>
  <c r="R77" i="6" s="1"/>
  <c r="CG179" i="1"/>
  <c r="CG22" i="1" s="1"/>
  <c r="AP179" i="1"/>
  <c r="AP22" i="1" s="1"/>
  <c r="AQ179" i="1"/>
  <c r="AQ22" i="1" s="1"/>
  <c r="I66" i="6"/>
  <c r="HB66" i="6"/>
  <c r="GY66" i="6"/>
  <c r="AB25" i="1"/>
  <c r="H46" i="6" s="1"/>
  <c r="CI179" i="1"/>
  <c r="CI22" i="1" s="1"/>
  <c r="H56" i="6"/>
  <c r="GK29" i="1"/>
  <c r="K65" i="6"/>
  <c r="HB63" i="6"/>
  <c r="GK63" i="6"/>
  <c r="GJ63" i="6"/>
  <c r="I63" i="6"/>
  <c r="H48" i="6"/>
  <c r="GZ67" i="6"/>
  <c r="I67" i="6"/>
  <c r="HB67" i="6"/>
  <c r="K63" i="6"/>
  <c r="CZ29" i="1"/>
  <c r="Y29" i="1" s="1"/>
  <c r="EI179" i="1"/>
  <c r="FY179" i="1"/>
  <c r="EP179" i="1" s="1"/>
  <c r="DG242" i="6" s="1"/>
  <c r="CY25" i="1"/>
  <c r="X25" i="1" s="1"/>
  <c r="U50" i="6" s="1"/>
  <c r="K50" i="6" s="1"/>
  <c r="I58" i="6"/>
  <c r="HB58" i="6"/>
  <c r="GY58" i="6"/>
  <c r="CZ25" i="1"/>
  <c r="Y25" i="1" s="1"/>
  <c r="U51" i="6" s="1"/>
  <c r="K51" i="6" s="1"/>
  <c r="GK27" i="1"/>
  <c r="K57" i="6"/>
  <c r="R61" i="6"/>
  <c r="HB55" i="6"/>
  <c r="GK55" i="6"/>
  <c r="GJ55" i="6"/>
  <c r="I55" i="6"/>
  <c r="GZ59" i="6"/>
  <c r="I59" i="6"/>
  <c r="HB59" i="6"/>
  <c r="K55" i="6"/>
  <c r="I56" i="6"/>
  <c r="HB56" i="6"/>
  <c r="GL56" i="6"/>
  <c r="GJ56" i="6"/>
  <c r="CZ27" i="1"/>
  <c r="Y27" i="1" s="1"/>
  <c r="U59" i="6" s="1"/>
  <c r="K59" i="6" s="1"/>
  <c r="GM24" i="1"/>
  <c r="HB50" i="6"/>
  <c r="GY50" i="6"/>
  <c r="I50" i="6"/>
  <c r="I52" i="6"/>
  <c r="DZ179" i="1"/>
  <c r="R53" i="6"/>
  <c r="GJ47" i="6"/>
  <c r="I47" i="6"/>
  <c r="HB47" i="6"/>
  <c r="GK47" i="6"/>
  <c r="GZ51" i="6"/>
  <c r="I51" i="6"/>
  <c r="HB51" i="6"/>
  <c r="K47" i="6"/>
  <c r="GK25" i="1"/>
  <c r="K49" i="6"/>
  <c r="I48" i="6"/>
  <c r="GL48" i="6"/>
  <c r="HB48" i="6"/>
  <c r="GJ48" i="6"/>
  <c r="GM124" i="1"/>
  <c r="GM73" i="1"/>
  <c r="GN100" i="1"/>
  <c r="GM100" i="1"/>
  <c r="AB31" i="1"/>
  <c r="H70" i="6" s="1"/>
  <c r="GN24" i="1"/>
  <c r="GM28" i="1"/>
  <c r="GN28" i="1"/>
  <c r="CP30" i="1"/>
  <c r="O30" i="1" s="1"/>
  <c r="AC179" i="1"/>
  <c r="DU179" i="1"/>
  <c r="GN38" i="1"/>
  <c r="GM38" i="1"/>
  <c r="CZ78" i="1"/>
  <c r="Y78" i="1" s="1"/>
  <c r="CY78" i="1"/>
  <c r="X78" i="1" s="1"/>
  <c r="GM118" i="1"/>
  <c r="GN118" i="1"/>
  <c r="AB89" i="1"/>
  <c r="CY114" i="1"/>
  <c r="X114" i="1" s="1"/>
  <c r="CZ114" i="1"/>
  <c r="Y114" i="1" s="1"/>
  <c r="AF179" i="1"/>
  <c r="CY133" i="1"/>
  <c r="X133" i="1" s="1"/>
  <c r="CZ151" i="1"/>
  <c r="Y151" i="1" s="1"/>
  <c r="GN156" i="1"/>
  <c r="AB174" i="1"/>
  <c r="CR174" i="1"/>
  <c r="Q174" i="1" s="1"/>
  <c r="CP174" i="1" s="1"/>
  <c r="O174" i="1" s="1"/>
  <c r="GM134" i="1"/>
  <c r="CZ145" i="1"/>
  <c r="Y145" i="1" s="1"/>
  <c r="GM171" i="1"/>
  <c r="GN171" i="1"/>
  <c r="CY155" i="1"/>
  <c r="X155" i="1" s="1"/>
  <c r="GM166" i="1"/>
  <c r="CZ148" i="1"/>
  <c r="Y148" i="1" s="1"/>
  <c r="GM170" i="1"/>
  <c r="GM173" i="1"/>
  <c r="GP173" i="1"/>
  <c r="GM177" i="1"/>
  <c r="GK32" i="1"/>
  <c r="AE179" i="1"/>
  <c r="GK41" i="1"/>
  <c r="DW179" i="1"/>
  <c r="CZ56" i="1"/>
  <c r="Y56" i="1" s="1"/>
  <c r="AB137" i="1"/>
  <c r="CR137" i="1"/>
  <c r="Q137" i="1" s="1"/>
  <c r="CP137" i="1" s="1"/>
  <c r="O137" i="1" s="1"/>
  <c r="AB133" i="1"/>
  <c r="CR133" i="1"/>
  <c r="Q133" i="1" s="1"/>
  <c r="CP133" i="1" s="1"/>
  <c r="O133" i="1" s="1"/>
  <c r="GN143" i="1"/>
  <c r="CZ127" i="1"/>
  <c r="Y127" i="1" s="1"/>
  <c r="AB142" i="1"/>
  <c r="CY151" i="1"/>
  <c r="X151" i="1" s="1"/>
  <c r="CZ159" i="1"/>
  <c r="Y159" i="1" s="1"/>
  <c r="CY145" i="1"/>
  <c r="X145" i="1" s="1"/>
  <c r="BB22" i="1"/>
  <c r="F192" i="1"/>
  <c r="BB208" i="1"/>
  <c r="CZ163" i="1"/>
  <c r="Y163" i="1" s="1"/>
  <c r="EU22" i="1"/>
  <c r="EU208" i="1"/>
  <c r="P195" i="1"/>
  <c r="CY148" i="1"/>
  <c r="X148" i="1" s="1"/>
  <c r="AB172" i="1"/>
  <c r="CR172" i="1"/>
  <c r="Q172" i="1" s="1"/>
  <c r="CP172" i="1" s="1"/>
  <c r="O172" i="1" s="1"/>
  <c r="GM26" i="1"/>
  <c r="GN26" i="1"/>
  <c r="CZ41" i="1"/>
  <c r="Y41" i="1" s="1"/>
  <c r="CY60" i="1"/>
  <c r="X60" i="1" s="1"/>
  <c r="CY56" i="1"/>
  <c r="X56" i="1" s="1"/>
  <c r="CY81" i="1"/>
  <c r="X81" i="1" s="1"/>
  <c r="CZ81" i="1"/>
  <c r="Y81" i="1" s="1"/>
  <c r="DX179" i="1"/>
  <c r="AB100" i="1"/>
  <c r="AB107" i="1"/>
  <c r="GN108" i="1"/>
  <c r="CP142" i="1"/>
  <c r="O142" i="1" s="1"/>
  <c r="CZ130" i="1"/>
  <c r="Y130" i="1" s="1"/>
  <c r="GM121" i="1"/>
  <c r="CY136" i="1"/>
  <c r="X136" i="1" s="1"/>
  <c r="CZ136" i="1"/>
  <c r="Y136" i="1" s="1"/>
  <c r="CY127" i="1"/>
  <c r="X127" i="1" s="1"/>
  <c r="GM147" i="1"/>
  <c r="CY159" i="1"/>
  <c r="X159" i="1" s="1"/>
  <c r="CZ169" i="1"/>
  <c r="Y169" i="1" s="1"/>
  <c r="CY163" i="1"/>
  <c r="X163" i="1" s="1"/>
  <c r="BC22" i="1"/>
  <c r="F195" i="1"/>
  <c r="BC208" i="1"/>
  <c r="CZ32" i="1"/>
  <c r="Y32" i="1" s="1"/>
  <c r="GK36" i="1"/>
  <c r="CZ36" i="1"/>
  <c r="Y36" i="1" s="1"/>
  <c r="CY32" i="1"/>
  <c r="X32" i="1" s="1"/>
  <c r="GK34" i="1"/>
  <c r="CZ34" i="1"/>
  <c r="Y34" i="1" s="1"/>
  <c r="CY41" i="1"/>
  <c r="X41" i="1" s="1"/>
  <c r="CY43" i="1"/>
  <c r="X43" i="1" s="1"/>
  <c r="AB60" i="1"/>
  <c r="CR60" i="1"/>
  <c r="Q60" i="1" s="1"/>
  <c r="CP60" i="1" s="1"/>
  <c r="O60" i="1" s="1"/>
  <c r="GN68" i="1"/>
  <c r="GM68" i="1"/>
  <c r="CZ60" i="1"/>
  <c r="Y60" i="1" s="1"/>
  <c r="AB93" i="1"/>
  <c r="GM99" i="1"/>
  <c r="GN99" i="1"/>
  <c r="AB111" i="1"/>
  <c r="GN113" i="1"/>
  <c r="AB103" i="1"/>
  <c r="GM126" i="1"/>
  <c r="CZ133" i="1"/>
  <c r="Y133" i="1" s="1"/>
  <c r="CY130" i="1"/>
  <c r="X130" i="1" s="1"/>
  <c r="CZ165" i="1"/>
  <c r="Y165" i="1" s="1"/>
  <c r="CY165" i="1"/>
  <c r="X165" i="1" s="1"/>
  <c r="CY140" i="1"/>
  <c r="X140" i="1" s="1"/>
  <c r="CZ140" i="1"/>
  <c r="Y140" i="1" s="1"/>
  <c r="CP165" i="1"/>
  <c r="O165" i="1" s="1"/>
  <c r="CY169" i="1"/>
  <c r="X169" i="1" s="1"/>
  <c r="AB176" i="1"/>
  <c r="CR176" i="1"/>
  <c r="Q176" i="1" s="1"/>
  <c r="CP176" i="1" s="1"/>
  <c r="O176" i="1" s="1"/>
  <c r="CZ155" i="1"/>
  <c r="Y155" i="1" s="1"/>
  <c r="GM175" i="1"/>
  <c r="GP175" i="1"/>
  <c r="FN242" i="6" l="1"/>
  <c r="FE242" i="6"/>
  <c r="FB242" i="6"/>
  <c r="FC242" i="6"/>
  <c r="EZ242" i="6"/>
  <c r="H248" i="6" s="1"/>
  <c r="EI208" i="1"/>
  <c r="P218" i="1" s="1"/>
  <c r="DJ242" i="6"/>
  <c r="H254" i="6"/>
  <c r="FR242" i="6"/>
  <c r="P202" i="1"/>
  <c r="EU242" i="6"/>
  <c r="CX242" i="6"/>
  <c r="EH208" i="1"/>
  <c r="DS242" i="6"/>
  <c r="J256" i="6" s="1"/>
  <c r="DI242" i="6"/>
  <c r="P242" i="6"/>
  <c r="GM117" i="1"/>
  <c r="GN170" i="1"/>
  <c r="GM154" i="1"/>
  <c r="GN106" i="1"/>
  <c r="S223" i="6"/>
  <c r="J223" i="6" s="1"/>
  <c r="GN154" i="1"/>
  <c r="GM61" i="1"/>
  <c r="GL214" i="6"/>
  <c r="HA241" i="6"/>
  <c r="H241" i="6"/>
  <c r="GN168" i="1"/>
  <c r="GN105" i="1"/>
  <c r="GN91" i="1"/>
  <c r="HB214" i="6"/>
  <c r="GN135" i="1"/>
  <c r="GM76" i="1"/>
  <c r="GN90" i="1"/>
  <c r="CP167" i="1"/>
  <c r="O167" i="1" s="1"/>
  <c r="GM109" i="1"/>
  <c r="GM91" i="1"/>
  <c r="GN72" i="1"/>
  <c r="GM125" i="1"/>
  <c r="GM120" i="1"/>
  <c r="GM132" i="1"/>
  <c r="GM90" i="1"/>
  <c r="GN110" i="1"/>
  <c r="GM102" i="1"/>
  <c r="GM156" i="1"/>
  <c r="GN126" i="1"/>
  <c r="GN134" i="1"/>
  <c r="R129" i="6"/>
  <c r="HA129" i="6" s="1"/>
  <c r="GN111" i="1"/>
  <c r="GM161" i="1"/>
  <c r="S229" i="6"/>
  <c r="J229" i="6" s="1"/>
  <c r="HA235" i="6"/>
  <c r="H235" i="6"/>
  <c r="GN59" i="1"/>
  <c r="GN141" i="1"/>
  <c r="HA229" i="6"/>
  <c r="H229" i="6"/>
  <c r="GM97" i="1"/>
  <c r="GM129" i="1"/>
  <c r="GM42" i="1"/>
  <c r="GN80" i="1"/>
  <c r="GN66" i="1"/>
  <c r="GM87" i="1"/>
  <c r="GN149" i="1"/>
  <c r="GM116" i="1"/>
  <c r="GO117" i="1"/>
  <c r="GM112" i="1"/>
  <c r="GM144" i="1"/>
  <c r="GN164" i="1"/>
  <c r="GN103" i="1"/>
  <c r="GN158" i="1"/>
  <c r="GO116" i="1"/>
  <c r="GM93" i="1"/>
  <c r="GM92" i="1"/>
  <c r="GM86" i="1"/>
  <c r="GM115" i="1"/>
  <c r="GN124" i="1"/>
  <c r="GM85" i="1"/>
  <c r="GN138" i="1"/>
  <c r="GM157" i="1"/>
  <c r="GN146" i="1"/>
  <c r="GN150" i="1"/>
  <c r="GN112" i="1"/>
  <c r="GM78" i="1"/>
  <c r="GN45" i="1"/>
  <c r="GL132" i="6"/>
  <c r="GN87" i="1"/>
  <c r="GM59" i="1"/>
  <c r="GM139" i="1"/>
  <c r="GN58" i="1"/>
  <c r="GN50" i="1"/>
  <c r="GM110" i="1"/>
  <c r="GN76" i="1"/>
  <c r="GL192" i="6"/>
  <c r="HA223" i="6"/>
  <c r="H223" i="6"/>
  <c r="GM151" i="1"/>
  <c r="HB192" i="6"/>
  <c r="R211" i="6"/>
  <c r="H211" i="6" s="1"/>
  <c r="GM146" i="1"/>
  <c r="GM122" i="1"/>
  <c r="GM66" i="1"/>
  <c r="GM111" i="1"/>
  <c r="GM98" i="1"/>
  <c r="GN128" i="1"/>
  <c r="GM108" i="1"/>
  <c r="GM127" i="1"/>
  <c r="GN92" i="1"/>
  <c r="GN132" i="1"/>
  <c r="GM149" i="1"/>
  <c r="GM107" i="1"/>
  <c r="GM103" i="1"/>
  <c r="GN120" i="1"/>
  <c r="GM169" i="1"/>
  <c r="GN153" i="1"/>
  <c r="GM164" i="1"/>
  <c r="GN102" i="1"/>
  <c r="GN151" i="1"/>
  <c r="GN85" i="1"/>
  <c r="GN157" i="1"/>
  <c r="GN144" i="1"/>
  <c r="GN162" i="1"/>
  <c r="GM88" i="1"/>
  <c r="GM96" i="1"/>
  <c r="GN51" i="1"/>
  <c r="GM163" i="1"/>
  <c r="GN86" i="1"/>
  <c r="GN139" i="1"/>
  <c r="GM55" i="1"/>
  <c r="GM65" i="1"/>
  <c r="GN48" i="1"/>
  <c r="GJ115" i="6"/>
  <c r="GN122" i="1"/>
  <c r="GN97" i="1"/>
  <c r="GN147" i="1"/>
  <c r="S211" i="6"/>
  <c r="J211" i="6" s="1"/>
  <c r="GN73" i="1"/>
  <c r="GM45" i="1"/>
  <c r="GM82" i="1"/>
  <c r="GN125" i="1"/>
  <c r="GN75" i="1"/>
  <c r="HB115" i="6"/>
  <c r="GM63" i="1"/>
  <c r="GN95" i="1"/>
  <c r="GN77" i="1"/>
  <c r="GM104" i="1"/>
  <c r="GN129" i="1"/>
  <c r="GN98" i="1"/>
  <c r="GM128" i="1"/>
  <c r="GM141" i="1"/>
  <c r="GM152" i="1"/>
  <c r="GN148" i="1"/>
  <c r="GM159" i="1"/>
  <c r="GN159" i="1"/>
  <c r="GM155" i="1"/>
  <c r="GN160" i="1"/>
  <c r="GM160" i="1"/>
  <c r="GM148" i="1"/>
  <c r="GN52" i="1"/>
  <c r="GN40" i="1"/>
  <c r="GN74" i="1"/>
  <c r="GM64" i="1"/>
  <c r="GM136" i="1"/>
  <c r="GM130" i="1"/>
  <c r="GM135" i="1"/>
  <c r="GM138" i="1"/>
  <c r="HA189" i="6"/>
  <c r="H189" i="6"/>
  <c r="GN140" i="1"/>
  <c r="GN64" i="1"/>
  <c r="GM75" i="1"/>
  <c r="GM77" i="1"/>
  <c r="DN22" i="1"/>
  <c r="V179" i="1"/>
  <c r="F202" i="1" s="1"/>
  <c r="GN57" i="1"/>
  <c r="GM69" i="1"/>
  <c r="GM95" i="1"/>
  <c r="S189" i="6"/>
  <c r="J189" i="6" s="1"/>
  <c r="GM80" i="1"/>
  <c r="GM74" i="1"/>
  <c r="GM71" i="1"/>
  <c r="GM106" i="1"/>
  <c r="I168" i="6"/>
  <c r="HB168" i="6"/>
  <c r="GL168" i="6"/>
  <c r="GJ168" i="6"/>
  <c r="CP131" i="1"/>
  <c r="O131" i="1" s="1"/>
  <c r="GM145" i="1"/>
  <c r="CJ22" i="1"/>
  <c r="GM48" i="1"/>
  <c r="GM62" i="1"/>
  <c r="GM94" i="1"/>
  <c r="HB132" i="6"/>
  <c r="V22" i="1"/>
  <c r="GM40" i="1"/>
  <c r="GN94" i="1"/>
  <c r="GN82" i="1"/>
  <c r="GM70" i="1"/>
  <c r="GN89" i="1"/>
  <c r="I132" i="6"/>
  <c r="U132" i="6"/>
  <c r="K132" i="6" s="1"/>
  <c r="CP101" i="1"/>
  <c r="O101" i="1" s="1"/>
  <c r="GM52" i="1"/>
  <c r="GM83" i="1"/>
  <c r="GN46" i="1"/>
  <c r="GN104" i="1"/>
  <c r="GJ132" i="6"/>
  <c r="GM119" i="1"/>
  <c r="GN119" i="1"/>
  <c r="GN88" i="1"/>
  <c r="GN84" i="1"/>
  <c r="GM114" i="1"/>
  <c r="GN44" i="1"/>
  <c r="HA165" i="6"/>
  <c r="H165" i="6"/>
  <c r="CP25" i="1"/>
  <c r="O25" i="1" s="1"/>
  <c r="GM25" i="1" s="1"/>
  <c r="GN53" i="1"/>
  <c r="DY22" i="1"/>
  <c r="GO115" i="1"/>
  <c r="GN123" i="1"/>
  <c r="GM123" i="1"/>
  <c r="ER179" i="1"/>
  <c r="DN208" i="1"/>
  <c r="DN18" i="1" s="1"/>
  <c r="GN83" i="1"/>
  <c r="GM50" i="1"/>
  <c r="GM89" i="1"/>
  <c r="EA22" i="1"/>
  <c r="GN65" i="1"/>
  <c r="W179" i="1"/>
  <c r="W22" i="1" s="1"/>
  <c r="GN96" i="1"/>
  <c r="GM35" i="1"/>
  <c r="GM44" i="1"/>
  <c r="GO70" i="1"/>
  <c r="GM54" i="1"/>
  <c r="GN67" i="1"/>
  <c r="GO71" i="1"/>
  <c r="GN69" i="1"/>
  <c r="GN62" i="1"/>
  <c r="GN79" i="1"/>
  <c r="GN43" i="1"/>
  <c r="GM84" i="1"/>
  <c r="GM49" i="1"/>
  <c r="GM46" i="1"/>
  <c r="GN54" i="1"/>
  <c r="GM58" i="1"/>
  <c r="GM53" i="1"/>
  <c r="GM67" i="1"/>
  <c r="S129" i="6"/>
  <c r="J129" i="6" s="1"/>
  <c r="GN78" i="1"/>
  <c r="GM41" i="1"/>
  <c r="CP33" i="1"/>
  <c r="O33" i="1" s="1"/>
  <c r="GM33" i="1" s="1"/>
  <c r="U179" i="1"/>
  <c r="U22" i="1" s="1"/>
  <c r="T179" i="1"/>
  <c r="T22" i="1" s="1"/>
  <c r="GM81" i="1"/>
  <c r="ES179" i="1"/>
  <c r="P199" i="1" s="1"/>
  <c r="GO61" i="1"/>
  <c r="DO179" i="1"/>
  <c r="DO22" i="1" s="1"/>
  <c r="GJ88" i="6"/>
  <c r="GM57" i="1"/>
  <c r="HB88" i="6"/>
  <c r="U104" i="6"/>
  <c r="CP39" i="1"/>
  <c r="O39" i="1" s="1"/>
  <c r="I88" i="6"/>
  <c r="R93" i="6"/>
  <c r="H93" i="6" s="1"/>
  <c r="HA112" i="6"/>
  <c r="H112" i="6"/>
  <c r="EI22" i="1"/>
  <c r="AQ208" i="1"/>
  <c r="AQ18" i="1" s="1"/>
  <c r="GN47" i="1"/>
  <c r="GM47" i="1"/>
  <c r="GM43" i="1"/>
  <c r="GM56" i="1"/>
  <c r="AZ179" i="1"/>
  <c r="AZ208" i="1" s="1"/>
  <c r="GN37" i="1"/>
  <c r="GM37" i="1"/>
  <c r="S101" i="6"/>
  <c r="J101" i="6" s="1"/>
  <c r="CP31" i="1"/>
  <c r="O31" i="1" s="1"/>
  <c r="GM31" i="1" s="1"/>
  <c r="S85" i="6"/>
  <c r="J85" i="6" s="1"/>
  <c r="GN35" i="1"/>
  <c r="GJ64" i="6"/>
  <c r="HA101" i="6"/>
  <c r="H101" i="6"/>
  <c r="GN36" i="1"/>
  <c r="GM34" i="1"/>
  <c r="S93" i="6"/>
  <c r="J93" i="6" s="1"/>
  <c r="AL179" i="1"/>
  <c r="Y179" i="1" s="1"/>
  <c r="GN34" i="1"/>
  <c r="F188" i="1"/>
  <c r="G16" i="2" s="1"/>
  <c r="G18" i="2" s="1"/>
  <c r="AP208" i="1"/>
  <c r="AP18" i="1" s="1"/>
  <c r="HB64" i="6"/>
  <c r="R69" i="6"/>
  <c r="HA69" i="6" s="1"/>
  <c r="I64" i="6"/>
  <c r="EH22" i="1"/>
  <c r="HA85" i="6"/>
  <c r="H85" i="6"/>
  <c r="P188" i="1"/>
  <c r="V16" i="2" s="1"/>
  <c r="V18" i="2" s="1"/>
  <c r="GM32" i="1"/>
  <c r="CP27" i="1"/>
  <c r="O27" i="1" s="1"/>
  <c r="GN27" i="1" s="1"/>
  <c r="HA77" i="6"/>
  <c r="H77" i="6"/>
  <c r="ED179" i="1"/>
  <c r="ED22" i="1" s="1"/>
  <c r="S77" i="6"/>
  <c r="J77" i="6" s="1"/>
  <c r="AX179" i="1"/>
  <c r="AX22" i="1" s="1"/>
  <c r="P189" i="1"/>
  <c r="F189" i="1"/>
  <c r="I72" i="6"/>
  <c r="HB72" i="6"/>
  <c r="GL72" i="6"/>
  <c r="GJ72" i="6"/>
  <c r="GN29" i="1"/>
  <c r="FY22" i="1"/>
  <c r="S53" i="6"/>
  <c r="J53" i="6" s="1"/>
  <c r="GM29" i="1"/>
  <c r="U67" i="6"/>
  <c r="GN25" i="1"/>
  <c r="S61" i="6"/>
  <c r="J61" i="6" s="1"/>
  <c r="HA61" i="6"/>
  <c r="H61" i="6"/>
  <c r="HA53" i="6"/>
  <c r="H53" i="6"/>
  <c r="DZ22" i="1"/>
  <c r="DM179" i="1"/>
  <c r="EH18" i="1"/>
  <c r="P217" i="1"/>
  <c r="GO60" i="1"/>
  <c r="GM60" i="1"/>
  <c r="BA22" i="1"/>
  <c r="F199" i="1"/>
  <c r="BA208" i="1"/>
  <c r="DW22" i="1"/>
  <c r="DJ179" i="1"/>
  <c r="FV179" i="1"/>
  <c r="EI18" i="1"/>
  <c r="GN127" i="1"/>
  <c r="GO114" i="1"/>
  <c r="DU22" i="1"/>
  <c r="FZ179" i="1"/>
  <c r="FW179" i="1"/>
  <c r="DH179" i="1"/>
  <c r="DC242" i="6" s="1"/>
  <c r="J248" i="6" s="1"/>
  <c r="FX179" i="1"/>
  <c r="GN155" i="1"/>
  <c r="GN81" i="1"/>
  <c r="GM140" i="1"/>
  <c r="GN169" i="1"/>
  <c r="GN145" i="1"/>
  <c r="DX22" i="1"/>
  <c r="DK179" i="1"/>
  <c r="GN32" i="1"/>
  <c r="GM165" i="1"/>
  <c r="GN165" i="1"/>
  <c r="GN136" i="1"/>
  <c r="AB179" i="1"/>
  <c r="GP172" i="1"/>
  <c r="GM172" i="1"/>
  <c r="EU18" i="1"/>
  <c r="P224" i="1"/>
  <c r="BB18" i="1"/>
  <c r="F221" i="1"/>
  <c r="GN133" i="1"/>
  <c r="GM133" i="1"/>
  <c r="GN137" i="1"/>
  <c r="GM137" i="1"/>
  <c r="AK179" i="1"/>
  <c r="DV179" i="1"/>
  <c r="GN142" i="1"/>
  <c r="GM142" i="1"/>
  <c r="GM176" i="1"/>
  <c r="GP176" i="1"/>
  <c r="AD179" i="1"/>
  <c r="AE22" i="1"/>
  <c r="R179" i="1"/>
  <c r="EP22" i="1"/>
  <c r="P186" i="1"/>
  <c r="EP208" i="1"/>
  <c r="GP174" i="1"/>
  <c r="GM174" i="1"/>
  <c r="AF22" i="1"/>
  <c r="S179" i="1"/>
  <c r="AC22" i="1"/>
  <c r="P179" i="1"/>
  <c r="CH179" i="1"/>
  <c r="CE179" i="1"/>
  <c r="CF179" i="1"/>
  <c r="EC179" i="1"/>
  <c r="GN130" i="1"/>
  <c r="GM36" i="1"/>
  <c r="GN163" i="1"/>
  <c r="BC18" i="1"/>
  <c r="F224" i="1"/>
  <c r="GN56" i="1"/>
  <c r="GN41" i="1"/>
  <c r="DL22" i="1"/>
  <c r="P200" i="1"/>
  <c r="DL208" i="1"/>
  <c r="GN30" i="1"/>
  <c r="GM30" i="1"/>
  <c r="H129" i="6" l="1"/>
  <c r="ER22" i="1"/>
  <c r="DK242" i="6"/>
  <c r="FM242" i="6"/>
  <c r="GN167" i="1"/>
  <c r="GM167" i="1"/>
  <c r="W208" i="1"/>
  <c r="HA211" i="6"/>
  <c r="F201" i="1"/>
  <c r="CD179" i="1"/>
  <c r="AU179" i="1" s="1"/>
  <c r="DO208" i="1"/>
  <c r="DO18" i="1" s="1"/>
  <c r="T208" i="1"/>
  <c r="F229" i="1" s="1"/>
  <c r="V208" i="1"/>
  <c r="F231" i="1" s="1"/>
  <c r="ER208" i="1"/>
  <c r="P219" i="1" s="1"/>
  <c r="P190" i="1"/>
  <c r="HA93" i="6"/>
  <c r="S165" i="6"/>
  <c r="J165" i="6" s="1"/>
  <c r="GM131" i="1"/>
  <c r="GN131" i="1"/>
  <c r="F200" i="1"/>
  <c r="GM101" i="1"/>
  <c r="GN101" i="1"/>
  <c r="F218" i="1"/>
  <c r="U208" i="1"/>
  <c r="U18" i="1" s="1"/>
  <c r="P231" i="1"/>
  <c r="F203" i="1"/>
  <c r="CC179" i="1"/>
  <c r="CC22" i="1" s="1"/>
  <c r="FU179" i="1"/>
  <c r="EL179" i="1" s="1"/>
  <c r="ES22" i="1"/>
  <c r="GN33" i="1"/>
  <c r="P203" i="1"/>
  <c r="ES208" i="1"/>
  <c r="P228" i="1" s="1"/>
  <c r="V18" i="1"/>
  <c r="AZ22" i="1"/>
  <c r="K104" i="6"/>
  <c r="S112" i="6"/>
  <c r="F217" i="1"/>
  <c r="GM39" i="1"/>
  <c r="GN39" i="1"/>
  <c r="F190" i="1"/>
  <c r="GN31" i="1"/>
  <c r="CA179" i="1"/>
  <c r="AR179" i="1" s="1"/>
  <c r="G8" i="1" s="1"/>
  <c r="AL22" i="1"/>
  <c r="GM27" i="1"/>
  <c r="DQ179" i="1"/>
  <c r="DQ22" i="1" s="1"/>
  <c r="F186" i="1"/>
  <c r="DT179" i="1"/>
  <c r="DG179" i="1" s="1"/>
  <c r="H69" i="6"/>
  <c r="CB179" i="1"/>
  <c r="CB22" i="1" s="1"/>
  <c r="AX208" i="1"/>
  <c r="F215" i="1" s="1"/>
  <c r="P232" i="1"/>
  <c r="K67" i="6"/>
  <c r="S69" i="6"/>
  <c r="J69" i="6" s="1"/>
  <c r="P201" i="1"/>
  <c r="DM208" i="1"/>
  <c r="DM22" i="1"/>
  <c r="DV22" i="1"/>
  <c r="DI179" i="1"/>
  <c r="FZ22" i="1"/>
  <c r="EQ179" i="1"/>
  <c r="DH242" i="6" s="1"/>
  <c r="AD22" i="1"/>
  <c r="Q179" i="1"/>
  <c r="AB22" i="1"/>
  <c r="O179" i="1"/>
  <c r="FX22" i="1"/>
  <c r="EO179" i="1"/>
  <c r="DF242" i="6" s="1"/>
  <c r="BA18" i="1"/>
  <c r="F228" i="1"/>
  <c r="EC22" i="1"/>
  <c r="DP179" i="1"/>
  <c r="P22" i="1"/>
  <c r="F182" i="1"/>
  <c r="P208" i="1"/>
  <c r="FV22" i="1"/>
  <c r="EM179" i="1"/>
  <c r="DT242" i="6" s="1"/>
  <c r="J257" i="6" s="1"/>
  <c r="Y22" i="1"/>
  <c r="Y208" i="1"/>
  <c r="F205" i="1"/>
  <c r="CH22" i="1"/>
  <c r="AY179" i="1"/>
  <c r="AK22" i="1"/>
  <c r="X179" i="1"/>
  <c r="CF22" i="1"/>
  <c r="AW179" i="1"/>
  <c r="DK22" i="1"/>
  <c r="P194" i="1"/>
  <c r="Y16" i="2" s="1"/>
  <c r="Y18" i="2" s="1"/>
  <c r="DK208" i="1"/>
  <c r="DH22" i="1"/>
  <c r="P182" i="1"/>
  <c r="DH208" i="1"/>
  <c r="W18" i="1"/>
  <c r="F232" i="1"/>
  <c r="DL18" i="1"/>
  <c r="P229" i="1"/>
  <c r="AZ18" i="1"/>
  <c r="F219" i="1"/>
  <c r="CE22" i="1"/>
  <c r="AV179" i="1"/>
  <c r="S22" i="1"/>
  <c r="S208" i="1"/>
  <c r="F194" i="1"/>
  <c r="J16" i="2" s="1"/>
  <c r="J18" i="2" s="1"/>
  <c r="EP18" i="1"/>
  <c r="P215" i="1"/>
  <c r="R22" i="1"/>
  <c r="F193" i="1"/>
  <c r="R208" i="1"/>
  <c r="FW22" i="1"/>
  <c r="EN179" i="1"/>
  <c r="DE242" i="6" s="1"/>
  <c r="DJ22" i="1"/>
  <c r="P193" i="1"/>
  <c r="DJ208" i="1"/>
  <c r="ER18" i="1" l="1"/>
  <c r="J112" i="6"/>
  <c r="Q242" i="6"/>
  <c r="EL22" i="1"/>
  <c r="DR242" i="6"/>
  <c r="J255" i="6" s="1"/>
  <c r="H252" i="6"/>
  <c r="H259" i="6" s="1"/>
  <c r="I38" i="6" s="1"/>
  <c r="H242" i="6"/>
  <c r="P181" i="1"/>
  <c r="CY242" i="6"/>
  <c r="J244" i="6" s="1"/>
  <c r="CD22" i="1"/>
  <c r="T18" i="1"/>
  <c r="FT179" i="1"/>
  <c r="FT22" i="1" s="1"/>
  <c r="EL208" i="1"/>
  <c r="P226" i="1" s="1"/>
  <c r="F230" i="1"/>
  <c r="P197" i="1"/>
  <c r="U16" i="2" s="1"/>
  <c r="U18" i="2" s="1"/>
  <c r="ES18" i="1"/>
  <c r="FU22" i="1"/>
  <c r="AT179" i="1"/>
  <c r="AT22" i="1" s="1"/>
  <c r="AX18" i="1"/>
  <c r="FS179" i="1"/>
  <c r="EJ179" i="1" s="1"/>
  <c r="CA22" i="1"/>
  <c r="DQ208" i="1"/>
  <c r="DQ18" i="1" s="1"/>
  <c r="P205" i="1"/>
  <c r="DG208" i="1"/>
  <c r="P210" i="1" s="1"/>
  <c r="AS179" i="1"/>
  <c r="AS208" i="1" s="1"/>
  <c r="DG22" i="1"/>
  <c r="DT22" i="1"/>
  <c r="DM18" i="1"/>
  <c r="P230" i="1"/>
  <c r="AW22" i="1"/>
  <c r="F185" i="1"/>
  <c r="AW208" i="1"/>
  <c r="X22" i="1"/>
  <c r="F204" i="1"/>
  <c r="X208" i="1"/>
  <c r="EM22" i="1"/>
  <c r="P198" i="1"/>
  <c r="W16" i="2" s="1"/>
  <c r="W18" i="2" s="1"/>
  <c r="EM208" i="1"/>
  <c r="P18" i="1"/>
  <c r="F211" i="1"/>
  <c r="EL18" i="1"/>
  <c r="AU22" i="1"/>
  <c r="F198" i="1"/>
  <c r="H16" i="2" s="1"/>
  <c r="H18" i="2" s="1"/>
  <c r="AU208" i="1"/>
  <c r="AR22" i="1"/>
  <c r="AR208" i="1"/>
  <c r="F206" i="1"/>
  <c r="AV22" i="1"/>
  <c r="AV208" i="1"/>
  <c r="F184" i="1"/>
  <c r="O22" i="1"/>
  <c r="F181" i="1"/>
  <c r="O208" i="1"/>
  <c r="DK18" i="1"/>
  <c r="P223" i="1"/>
  <c r="AY22" i="1"/>
  <c r="F187" i="1"/>
  <c r="AY208" i="1"/>
  <c r="Y18" i="1"/>
  <c r="F234" i="1"/>
  <c r="EQ22" i="1"/>
  <c r="EQ208" i="1"/>
  <c r="P187" i="1"/>
  <c r="DI22" i="1"/>
  <c r="P191" i="1"/>
  <c r="DI208" i="1"/>
  <c r="DJ18" i="1"/>
  <c r="P222" i="1"/>
  <c r="R18" i="1"/>
  <c r="F222" i="1"/>
  <c r="EN22" i="1"/>
  <c r="P184" i="1"/>
  <c r="EN208" i="1"/>
  <c r="S18" i="1"/>
  <c r="F223" i="1"/>
  <c r="DH18" i="1"/>
  <c r="P211" i="1"/>
  <c r="DP22" i="1"/>
  <c r="P204" i="1"/>
  <c r="DP208" i="1"/>
  <c r="EO22" i="1"/>
  <c r="P185" i="1"/>
  <c r="EO208" i="1"/>
  <c r="Q22" i="1"/>
  <c r="Q208" i="1"/>
  <c r="F191" i="1"/>
  <c r="EJ22" i="1" l="1"/>
  <c r="DP242" i="6"/>
  <c r="EK179" i="1"/>
  <c r="P234" i="1"/>
  <c r="AT208" i="1"/>
  <c r="F226" i="1" s="1"/>
  <c r="F197" i="1"/>
  <c r="F16" i="2" s="1"/>
  <c r="F18" i="2" s="1"/>
  <c r="FS22" i="1"/>
  <c r="EJ208" i="1"/>
  <c r="P235" i="1" s="1"/>
  <c r="P206" i="1"/>
  <c r="DG18" i="1"/>
  <c r="AS22" i="1"/>
  <c r="F196" i="1"/>
  <c r="E16" i="2" s="1"/>
  <c r="E18" i="2" s="1"/>
  <c r="AU18" i="1"/>
  <c r="F227" i="1"/>
  <c r="DP18" i="1"/>
  <c r="P233" i="1"/>
  <c r="EN18" i="1"/>
  <c r="P213" i="1"/>
  <c r="AY18" i="1"/>
  <c r="F216" i="1"/>
  <c r="O18" i="1"/>
  <c r="F210" i="1"/>
  <c r="AW18" i="1"/>
  <c r="F214" i="1"/>
  <c r="EO18" i="1"/>
  <c r="P214" i="1"/>
  <c r="AR18" i="1"/>
  <c r="F235" i="1"/>
  <c r="X18" i="1"/>
  <c r="F233" i="1"/>
  <c r="Q18" i="1"/>
  <c r="F220" i="1"/>
  <c r="DI18" i="1"/>
  <c r="P220" i="1"/>
  <c r="EQ18" i="1"/>
  <c r="P216" i="1"/>
  <c r="AS18" i="1"/>
  <c r="F225" i="1"/>
  <c r="AV18" i="1"/>
  <c r="F213" i="1"/>
  <c r="EM18" i="1"/>
  <c r="P227" i="1"/>
  <c r="EK208" i="1" l="1"/>
  <c r="P225" i="1" s="1"/>
  <c r="DU242" i="6"/>
  <c r="DQ242" i="6"/>
  <c r="J254" i="6" s="1"/>
  <c r="J242" i="6"/>
  <c r="J252" i="6"/>
  <c r="J259" i="6" s="1"/>
  <c r="P196" i="1"/>
  <c r="T16" i="2" s="1"/>
  <c r="X16" i="2" s="1"/>
  <c r="X18" i="2" s="1"/>
  <c r="EK18" i="1"/>
  <c r="EK22" i="1"/>
  <c r="AT18" i="1"/>
  <c r="EJ18" i="1"/>
  <c r="I16" i="2"/>
  <c r="I18" i="2" s="1"/>
  <c r="T18" i="2"/>
  <c r="J260" i="6" l="1"/>
  <c r="J261" i="6" s="1"/>
  <c r="J38" i="6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<sst xmlns="http://schemas.openxmlformats.org/spreadsheetml/2006/main" count="9147" uniqueCount="600">
  <si>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</si>
  <si>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</si>
  <si>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</si>
  <si>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</si>
  <si>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</si>
  <si>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ВЛ 0,4 кВ СИП 2 3х50+54,6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</si>
  <si>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</si>
  <si>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</si>
  <si>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</si>
  <si>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</si>
  <si>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</si>
  <si>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</si>
  <si>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</si>
  <si>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</si>
  <si>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</si>
  <si>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33-04-040-01</t>
  </si>
  <si>
    <t>Демонтаж 3-х проводов ВЛ 0,38 кВ с одной опоры</t>
  </si>
  <si>
    <t>ШТ</t>
  </si>
  <si>
    <t>ФЕР-2001, 33-04-040-01, приказ Минстроя России №1039/пр от 30.12.2016г.</t>
  </si>
  <si>
    <t>Общестроительные и специальные строительные работы</t>
  </si>
  <si>
    <t>Линии элекропередач</t>
  </si>
  <si>
    <t>ФЕР-33</t>
  </si>
  <si>
    <t>*0,85</t>
  </si>
  <si>
    <t>*0,8</t>
  </si>
  <si>
    <t>2</t>
  </si>
  <si>
    <t>33-04-040-02</t>
  </si>
  <si>
    <t>Демонтаж одного дополнительного провода с одной опоры</t>
  </si>
  <si>
    <t>ФЕР-2001, 33-04-040-02, приказ Минстроя России №1039/пр от 30.12.2016г.</t>
  </si>
  <si>
    <t>3</t>
  </si>
  <si>
    <t>33-04-041-02</t>
  </si>
  <si>
    <t>Снятие ответвлений ВЛ 0,38 кВ к зданиям при количестве проводов в ответвлении 2</t>
  </si>
  <si>
    <t>ответвление</t>
  </si>
  <si>
    <t>ФЕР-2001, 33-04-041-02, приказ Минстроя России №1039/пр от 30.12.2016г.</t>
  </si>
  <si>
    <t>4</t>
  </si>
  <si>
    <t>33-04-041-03</t>
  </si>
  <si>
    <t>Снятие ответвлений ВЛ 0,38 кВ к зданиям при количестве проводов в ответвлении 4</t>
  </si>
  <si>
    <t>ФЕР-2001, 33-04-041-03, приказ Минстроя России №1039/пр от 30.12.2016г.</t>
  </si>
  <si>
    <t>5</t>
  </si>
  <si>
    <t>33-04-042-01</t>
  </si>
  <si>
    <t>Демонтаж опор ВЛ 0,38-10 кВ без приставок одностоечных</t>
  </si>
  <si>
    <t>ФЕР-2001, 33-04-042-01, приказ Минстроя России №1039/пр от 30.12.2016г.</t>
  </si>
  <si>
    <t>6</t>
  </si>
  <si>
    <t>33-04-042-02</t>
  </si>
  <si>
    <t>Демонтаж опор ВЛ 0,38-10 кВ без приставок одностоечных с подкосом</t>
  </si>
  <si>
    <t>ФЕР-2001, 33-04-042-02, приказ Минстроя России №1039/пр от 30.12.2016г.</t>
  </si>
  <si>
    <t>7</t>
  </si>
  <si>
    <t>33-04-016-02</t>
  </si>
  <si>
    <t>Развозка конструкций и материалов опор ВЛ 0,38-10 кВ по трассе одностоечных железобетонных опор</t>
  </si>
  <si>
    <t>ФЕР-2001, 33-04-016-02, приказ Минстроя России №1039/пр от 30.12.2016г.</t>
  </si>
  <si>
    <t>8</t>
  </si>
  <si>
    <t>33-04-003-01</t>
  </si>
  <si>
    <t>Установка железобетонных опор ВЛ 0,38; 6-10 кВ с траверсами без приставок одностоечных</t>
  </si>
  <si>
    <t>ФЕР-2001, 33-04-003-01, приказ Минстроя России №1039/пр от 30.12.2016г.</t>
  </si>
  <si>
    <t>)*1,2</t>
  </si>
  <si>
    <t>Поправка: Прил.2, Табл.1, п. 4</t>
  </si>
  <si>
    <t>8,1</t>
  </si>
  <si>
    <t>01.3.01.06-0038</t>
  </si>
  <si>
    <t>Смазка ЗЭС</t>
  </si>
  <si>
    <t>кг</t>
  </si>
  <si>
    <t>ФССЦ-2001, 01.3.01.06-0038,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</si>
  <si>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</si>
  <si>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</si>
  <si>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</si>
  <si>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8,2</t>
  </si>
  <si>
    <t>01.3.01.06-0046</t>
  </si>
  <si>
    <t>Смазка солидол жировой марки «Ж»</t>
  </si>
  <si>
    <t>т</t>
  </si>
  <si>
    <t>ФССЦ-2001, 01.3.01.06-0046, приказ Минстроя России №1039/пр от 30.12.2016г.</t>
  </si>
  <si>
    <t>8,3</t>
  </si>
  <si>
    <t>01.7.15.03-0041</t>
  </si>
  <si>
    <t>Болты с гайками и шайбами строительные</t>
  </si>
  <si>
    <t>ФССЦ-2001, 01.7.15.03-0041, приказ Минстроя России №1039/пр от 30.12.2016г.</t>
  </si>
  <si>
    <t>8,4</t>
  </si>
  <si>
    <t>01.7.20.08-0051</t>
  </si>
  <si>
    <t>Ветошь</t>
  </si>
  <si>
    <t>ФССЦ-2001, 01.7.20.08-0051, приказ Минстроя России №1039/пр от 30.12.2016г.</t>
  </si>
  <si>
    <t>8,5</t>
  </si>
  <si>
    <t>05.1.02.07-0021</t>
  </si>
  <si>
    <t>Опора ж/б  СВ 110</t>
  </si>
  <si>
    <t>шт.</t>
  </si>
  <si>
    <t>ФССЦ-2001, 05.1.02.07-0021, приказ Минстроя России №1039/пр от 30.12.2016г.</t>
  </si>
  <si>
    <t>[7 620 /  7,5]</t>
  </si>
  <si>
    <t>8,6</t>
  </si>
  <si>
    <t>07.2.02.05</t>
  </si>
  <si>
    <t>Траверсы стальные</t>
  </si>
  <si>
    <t>Строка добавленная вручную</t>
  </si>
  <si>
    <t>По умолчанию</t>
  </si>
  <si>
    <t>8,7</t>
  </si>
  <si>
    <t>07.2.07.13</t>
  </si>
  <si>
    <t>Хомуты стальные</t>
  </si>
  <si>
    <t>8,8</t>
  </si>
  <si>
    <t>08.3.04.02</t>
  </si>
  <si>
    <t>Сталь стержневая диаметром до 10 мм</t>
  </si>
  <si>
    <t>8,9</t>
  </si>
  <si>
    <t>14.4.02.04-0015</t>
  </si>
  <si>
    <t>Краска для наружных работ черная, марок МА-015, ПФ-014</t>
  </si>
  <si>
    <t>ФССЦ-2001, 14.4.02.04-0015, приказ Минстроя России №1039/пр от 30.12.2016г.</t>
  </si>
  <si>
    <t>8,10</t>
  </si>
  <si>
    <t>14.4.03.03-0102</t>
  </si>
  <si>
    <t>Лак БТ-577</t>
  </si>
  <si>
    <t>ФССЦ-2001, 14.4.03.03-0102, приказ Минстроя России №1039/пр от 30.12.2016г.</t>
  </si>
  <si>
    <t>8,11</t>
  </si>
  <si>
    <t>20.2.02.04-0006</t>
  </si>
  <si>
    <t>Колпачки полиэтиленовые</t>
  </si>
  <si>
    <t>100 шт.</t>
  </si>
  <si>
    <t>ФССЦ-2001, 20.2.02.04-0006,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</si>
  <si>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</si>
  <si>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</si>
  <si>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</si>
  <si>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8,12</t>
  </si>
  <si>
    <t>22.2.01.04</t>
  </si>
  <si>
    <t>Изоляторы штыревые</t>
  </si>
  <si>
    <t>8,13</t>
  </si>
  <si>
    <t>22.2.02.21</t>
  </si>
  <si>
    <t>Штыри</t>
  </si>
  <si>
    <t>8,14</t>
  </si>
  <si>
    <t>22.2.02.23</t>
  </si>
  <si>
    <t>Металлические плакаты</t>
  </si>
  <si>
    <t>9</t>
  </si>
  <si>
    <t>33-04-003-02</t>
  </si>
  <si>
    <t>Установка железобетонных опор ВЛ 0,38; 6-10 кВ с траверсами без приставок одностоечных с одним подкосом</t>
  </si>
  <si>
    <t>ФЕР-2001, 33-04-003-02, приказ Минстроя России №1039/пр от 30.12.2016г.</t>
  </si>
  <si>
    <t>9,1</t>
  </si>
  <si>
    <t>9,2</t>
  </si>
  <si>
    <t>Опора ж/б  СВ 95-3</t>
  </si>
  <si>
    <t>[6 030 /  7,5]</t>
  </si>
  <si>
    <t>9,3</t>
  </si>
  <si>
    <t>Узел крепления</t>
  </si>
  <si>
    <t>[1 129,94 /  7,5]</t>
  </si>
  <si>
    <t>9,4</t>
  </si>
  <si>
    <t>Зажимы ПС 1-1</t>
  </si>
  <si>
    <t>[73,3 /  7,5]</t>
  </si>
  <si>
    <t>9,5</t>
  </si>
  <si>
    <t>9,6</t>
  </si>
  <si>
    <t>9,7</t>
  </si>
  <si>
    <t>9,8</t>
  </si>
  <si>
    <t>9,9</t>
  </si>
  <si>
    <t>Стойка железобетонная вибрированная для опор</t>
  </si>
  <si>
    <t>9,10</t>
  </si>
  <si>
    <t>07.1.04.02</t>
  </si>
  <si>
    <t>Детали крепления стальные</t>
  </si>
  <si>
    <t>9,11</t>
  </si>
  <si>
    <t>9,12</t>
  </si>
  <si>
    <t>9,13</t>
  </si>
  <si>
    <t>9,14</t>
  </si>
  <si>
    <t>9,15</t>
  </si>
  <si>
    <t>10</t>
  </si>
  <si>
    <t>33-04-017-01</t>
  </si>
  <si>
    <t>Подвеска самонесущих изолированных проводов (СИП-2А) напряжением от 0,4 кВ до 1 кВ (со снятием напряжения) при количестве 29 опор с использованием автогидроподъемника</t>
  </si>
  <si>
    <t>1000 м</t>
  </si>
  <si>
    <t>ФЕР-2001, 33-04-017-01, приказ Минстроя России №1039/пр от 30.12.2016г.</t>
  </si>
  <si>
    <t>1000 М</t>
  </si>
  <si>
    <t>10,1</t>
  </si>
  <si>
    <t>Накладная</t>
  </si>
  <si>
    <t>Колпачок SE</t>
  </si>
  <si>
    <t>[88,59 /  7,5]</t>
  </si>
  <si>
    <t>10,2</t>
  </si>
  <si>
    <t>Зажим време.заземления РС 481</t>
  </si>
  <si>
    <t>[690,69 /  7,5]</t>
  </si>
  <si>
    <t>10,3</t>
  </si>
  <si>
    <t>Наконечник CPTAU 50</t>
  </si>
  <si>
    <t>[363,06 /  7,5]</t>
  </si>
  <si>
    <t>10,4</t>
  </si>
  <si>
    <t>Наконечник CPTAU 54</t>
  </si>
  <si>
    <t>[707,98 /  7,5]</t>
  </si>
  <si>
    <t>10,5</t>
  </si>
  <si>
    <t>Зажим РА 1500</t>
  </si>
  <si>
    <t>[459,82 /  7,5]</t>
  </si>
  <si>
    <t>10,6</t>
  </si>
  <si>
    <t>Хомут Х-89</t>
  </si>
  <si>
    <t>[1 116,82 /  7,5]</t>
  </si>
  <si>
    <t>10,7</t>
  </si>
  <si>
    <t>20.1.01.08-0019</t>
  </si>
  <si>
    <t>Зажим ответвительный с прокалыванием изоляции (СИП) Р95</t>
  </si>
  <si>
    <t>ФССЦ-2001, 20.1.01.08-0019, приказ Минстроя России №1039/пр от 30.12.2016г.</t>
  </si>
  <si>
    <t>[226,36 /  7,5]</t>
  </si>
  <si>
    <t>10,8</t>
  </si>
  <si>
    <t>20.2.02.04-0001</t>
  </si>
  <si>
    <t>Зажим MJPT 54,6</t>
  </si>
  <si>
    <t>ФССЦ-2001, 20.2.02.04-0001, приказ Минстроя России №1039/пр от 30.12.2016г.</t>
  </si>
  <si>
    <t>[364,8 /  7,5]</t>
  </si>
  <si>
    <t>10,9</t>
  </si>
  <si>
    <t>21.2.01.01</t>
  </si>
  <si>
    <t>Провода самонесущие изолированные СИП 2 3х50+54,6 мм2</t>
  </si>
  <si>
    <t>м</t>
  </si>
  <si>
    <t>[158,29 /  7,5]</t>
  </si>
  <si>
    <t>10,10</t>
  </si>
  <si>
    <t>25.2.02.04-0002</t>
  </si>
  <si>
    <t>Кронштейн CS10.3</t>
  </si>
  <si>
    <t>ФССЦ-2001, 25.2.02.04-0002, приказ Минстроя России №1039/пр от 30.12.2016г.</t>
  </si>
  <si>
    <t>[195,05 /  7,5]</t>
  </si>
  <si>
    <t>10,11</t>
  </si>
  <si>
    <t>25.2.02.04-0003</t>
  </si>
  <si>
    <t>Комплект промежуточной подвески (СИП) ES 1500E</t>
  </si>
  <si>
    <t>ФССЦ-2001, 25.2.02.04-0003, приказ Минстроя России №1039/пр от 30.12.2016г.</t>
  </si>
  <si>
    <t>[531,66 /  7,5]</t>
  </si>
  <si>
    <t>10,12</t>
  </si>
  <si>
    <t>25.2.02.09-0011</t>
  </si>
  <si>
    <t>Зажим MJPT 50</t>
  </si>
  <si>
    <t>ФССЦ-2001, 25.2.02.09-0011, приказ Минстроя России №1039/пр от 30.12.2016г.</t>
  </si>
  <si>
    <t>[196,36 /  7,5]</t>
  </si>
  <si>
    <t>10,13</t>
  </si>
  <si>
    <t>25.2.02.11-0021</t>
  </si>
  <si>
    <t>Лента крепления шириной 20 мм, толщиной 0,7 мм, длиной 50 м из нержавеющей стали (в пластмасовой коробке с кабельной бухтой) F207 (СИП)</t>
  </si>
  <si>
    <t>упак.</t>
  </si>
  <si>
    <t>ФССЦ-2001, 25.2.02.11-0021, приказ Минстроя России №1039/пр от 30.12.2016г.</t>
  </si>
  <si>
    <t>[1 054,5 /  7,5]</t>
  </si>
  <si>
    <t>10,14</t>
  </si>
  <si>
    <t>25.2.02.11-0051</t>
  </si>
  <si>
    <t>Скрепа размером 20 мм NC20 (СИП)</t>
  </si>
  <si>
    <t>ФССЦ-2001, 25.2.02.11-0051, приказ Минстроя России №1039/пр от 30.12.2016г.</t>
  </si>
  <si>
    <t>[21,8 /  7,5]</t>
  </si>
  <si>
    <t>11</t>
  </si>
  <si>
    <t>33-04-013-02</t>
  </si>
  <si>
    <t>Устройство ответвлений от ВЛ 0,38 кВ к зданиям с помощью механизмов при количестве проводов в ответвлении 2</t>
  </si>
  <si>
    <t>ФЕР-2001, 33-04-013-02, приказ Минстроя России №1039/пр от 30.12.2016г.</t>
  </si>
  <si>
    <t>11,1</t>
  </si>
  <si>
    <t>Зажим ответвительный Р616</t>
  </si>
  <si>
    <t>[112,43 /  7,5]</t>
  </si>
  <si>
    <t>11,2</t>
  </si>
  <si>
    <t>Провод СИП 4 2х16</t>
  </si>
  <si>
    <t>[23,81 /  7,5]</t>
  </si>
  <si>
    <t>11,3</t>
  </si>
  <si>
    <t>Зажим анкерный DN 123</t>
  </si>
  <si>
    <t>[92,22 /  7,5]</t>
  </si>
  <si>
    <t>11,4</t>
  </si>
  <si>
    <t>11,5</t>
  </si>
  <si>
    <t>Зажим ответвительный Р645</t>
  </si>
  <si>
    <t>[154,25 /  7,5]</t>
  </si>
  <si>
    <t>11,6</t>
  </si>
  <si>
    <t>21.2.01.02</t>
  </si>
  <si>
    <t>Зажим ответвительный Р70</t>
  </si>
  <si>
    <t>[195,5 /  7,5]</t>
  </si>
  <si>
    <t>11,7</t>
  </si>
  <si>
    <t>Крюк монтажный</t>
  </si>
  <si>
    <t>[151,81 /  7,5]</t>
  </si>
  <si>
    <t>11,8</t>
  </si>
  <si>
    <t>22.2.02.09</t>
  </si>
  <si>
    <t>Наконечник ТА 50</t>
  </si>
  <si>
    <t>[15,1 /  7,5]</t>
  </si>
  <si>
    <t>12</t>
  </si>
  <si>
    <t>33-04-013-03</t>
  </si>
  <si>
    <t>Устройство ответвлений от ВЛ 0,38 кВ к зданиям с помощью механизмов при количестве проводов в ответвлении 4</t>
  </si>
  <si>
    <t>ФЕР-2001, 33-04-013-03, приказ Минстроя России №1039/пр от 30.12.2016г.</t>
  </si>
  <si>
    <t>12,1</t>
  </si>
  <si>
    <t>12,2</t>
  </si>
  <si>
    <t>Провод СИП 4 4х16</t>
  </si>
  <si>
    <t>[47,62 /  7,5]</t>
  </si>
  <si>
    <t>12,3</t>
  </si>
  <si>
    <t>[99,22 /  7,5]</t>
  </si>
  <si>
    <t>12,4</t>
  </si>
  <si>
    <t>12,5</t>
  </si>
  <si>
    <t>12,6</t>
  </si>
  <si>
    <t>12,7</t>
  </si>
  <si>
    <t>Ограничитель перенапряжения ОР 600/28</t>
  </si>
  <si>
    <t>[1 703,38 /  7,5]</t>
  </si>
  <si>
    <t>12,8</t>
  </si>
  <si>
    <t>Крюки</t>
  </si>
  <si>
    <t>13</t>
  </si>
  <si>
    <t>33-03-004-01</t>
  </si>
  <si>
    <t>Забивка вертикальных заземлителей механизированная на глубину до 5 м</t>
  </si>
  <si>
    <t>ФЕР-2001, 33-03-004-01, приказ Минстроя России №1039/пр от 30.12.2016г.</t>
  </si>
  <si>
    <t>13,1</t>
  </si>
  <si>
    <t>01.7.11.07-0032</t>
  </si>
  <si>
    <t>Повторное заземление</t>
  </si>
  <si>
    <t>ФССЦ-2001, 01.7.11.07-0032, приказ Минстроя России №1039/пр от 30.12.2016г.</t>
  </si>
  <si>
    <t>[396,28 /  7,5]</t>
  </si>
  <si>
    <t>13,2</t>
  </si>
  <si>
    <t>08.4.03.02-0004</t>
  </si>
  <si>
    <t>Катанка 6,5мм</t>
  </si>
  <si>
    <t>ФССЦ-2001, 08.4.03.02-0004, приказ Минстроя России №1039/пр от 30.12.2016г.</t>
  </si>
  <si>
    <t>[43,96 /  7,5]</t>
  </si>
  <si>
    <t>14</t>
  </si>
  <si>
    <t>п01-11-024-01</t>
  </si>
  <si>
    <t>Фазировка электрической линии или трансформатора с сетью напряжением до 1 кВ</t>
  </si>
  <si>
    <t>ФЕРп-2001, п01-11-024-01,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</si>
  <si>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</si>
  <si>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</si>
  <si>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</si>
  <si>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15</t>
  </si>
  <si>
    <t>п01-11-013-01</t>
  </si>
  <si>
    <t>Замер полного сопротивления цепи "фаза-нуль"</t>
  </si>
  <si>
    <t>ФЕРп-2001, п01-11-013-01, приказ Минстроя России №1039/пр от 30.12.2016г.</t>
  </si>
  <si>
    <t>16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</si>
  <si>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</si>
  <si>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</si>
  <si>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</si>
  <si>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</si>
  <si>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</si>
  <si>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</si>
  <si>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</si>
  <si>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</si>
  <si>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</si>
  <si>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</si>
  <si>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</si>
  <si>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</si>
  <si>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</si>
  <si>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</si>
  <si>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</si>
  <si>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</si>
  <si>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</si>
  <si>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</si>
  <si>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</si>
  <si>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</si>
  <si>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</si>
  <si>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</si>
  <si>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</si>
  <si>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</si>
  <si>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</si>
  <si>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</si>
  <si>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</si>
  <si>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</si>
  <si>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</si>
  <si>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</si>
  <si>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</si>
  <si>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</si>
  <si>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</si>
  <si>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</si>
  <si>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</si>
  <si>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</si>
  <si>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</si>
  <si>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</si>
  <si>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</si>
  <si>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</si>
  <si>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</si>
  <si>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</si>
  <si>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</si>
  <si>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</si>
  <si>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</si>
  <si>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</si>
  <si>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</si>
  <si>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</si>
  <si>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</si>
  <si>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</si>
  <si>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</si>
  <si>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</si>
  <si>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</si>
  <si>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</si>
  <si>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</si>
  <si>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</si>
  <si>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</si>
  <si>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</si>
  <si>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</si>
  <si>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</si>
  <si>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</si>
  <si>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</si>
  <si>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</si>
  <si>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</si>
  <si>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</si>
  <si>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</si>
  <si>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</si>
  <si>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</si>
  <si>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</si>
  <si>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</si>
  <si>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</si>
  <si>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</si>
  <si>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</si>
  <si>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</si>
  <si>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</si>
  <si>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</si>
  <si>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</si>
  <si>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</si>
  <si>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</si>
  <si>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</si>
  <si>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</si>
  <si>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</si>
  <si>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</si>
  <si>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</si>
  <si>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</si>
  <si>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</si>
  <si>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</si>
  <si>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</si>
  <si>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</si>
  <si>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</si>
  <si>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</si>
  <si>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</si>
  <si>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</si>
  <si>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</si>
  <si>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</si>
  <si>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</si>
  <si>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</si>
  <si>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</si>
  <si>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</si>
  <si>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</si>
  <si>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</si>
  <si>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</si>
  <si>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</si>
  <si>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</si>
  <si>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</si>
  <si>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</si>
  <si>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</si>
  <si>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</si>
  <si>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</si>
  <si>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</si>
  <si>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</si>
  <si>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</si>
  <si>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</si>
  <si>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</si>
  <si>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</si>
  <si>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</si>
  <si>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</si>
  <si>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</si>
  <si>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</si>
  <si>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1-100-28</t>
  </si>
  <si>
    <t>Рабочий среднего разряда 2.8</t>
  </si>
  <si>
    <t>чел.-ч.</t>
  </si>
  <si>
    <t>4-100-00</t>
  </si>
  <si>
    <t>Затраты труда машинистов</t>
  </si>
  <si>
    <t>91.06.06-011</t>
  </si>
  <si>
    <t>ФСЭМ-2001, 91.06.06-011, приказ Минстроя России №1039/пр от 30.12.2016г.</t>
  </si>
  <si>
    <t>Автогидроподъемники высотой подъема 12 м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</si>
  <si>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</si>
  <si>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</si>
  <si>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</si>
  <si>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</si>
  <si>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1-100-26</t>
  </si>
  <si>
    <t>Рабочий среднего разряда 2.6</t>
  </si>
  <si>
    <t>1-100-25</t>
  </si>
  <si>
    <t>Рабочий среднего разряда 2.5</t>
  </si>
  <si>
    <t>1-100-35</t>
  </si>
  <si>
    <t>Рабочий среднего разряда 3.5</t>
  </si>
  <si>
    <t>91.04.01-031</t>
  </si>
  <si>
    <t>ФСЭМ-2001, 91.04.01-031, приказ Минстроя России №1039/пр от 30.12.2016г.</t>
  </si>
  <si>
    <t>Машины бурильно-крановые на автомобиле, глубина бурения 3,5 м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</si>
  <si>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</si>
  <si>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</si>
  <si>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</si>
  <si>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91.15.01-001</t>
  </si>
  <si>
    <t>ФСЭМ-2001, 91.15.01-001, приказ Минстроя России №1039/пр от 30.12.2016г.</t>
  </si>
  <si>
    <t>Прицепы тракторные 2 т</t>
  </si>
  <si>
    <t>91.15.03-014</t>
  </si>
  <si>
    <t>ФСЭМ-2001, 91.15.03-014, приказ Минстроя России №1039/пр от 30.12.2016г.</t>
  </si>
  <si>
    <t>Тракторы на пневмоколесном ходу, мощность 59 кВт (80 л.с.)</t>
  </si>
  <si>
    <t>1-100-33</t>
  </si>
  <si>
    <t>Рабочий среднего разряда 3.3</t>
  </si>
  <si>
    <t>1-100-39</t>
  </si>
  <si>
    <t>Рабочий среднего разряда 3.9</t>
  </si>
  <si>
    <t>91.06.01-002</t>
  </si>
  <si>
    <t>ФСЭМ-2001, 91.06.01-002, приказ Минстроя России №1039/пр от 30.12.2016г.</t>
  </si>
  <si>
    <t>Домкраты гидравлические, грузоподъемность 6,3-25 т</t>
  </si>
  <si>
    <t>91.06.03-057</t>
  </si>
  <si>
    <t>ФСЭМ-2001, 91.06.03-057, приказ Минстроя России №1039/пр от 30.12.2016г.</t>
  </si>
  <si>
    <t>Лебедки электрические тяговым усилием 122,62 кН (12,5 т)</t>
  </si>
  <si>
    <t>1-100-29</t>
  </si>
  <si>
    <t>Рабочий среднего разряда 2.9</t>
  </si>
  <si>
    <t>91.17.04-036</t>
  </si>
  <si>
    <t>ФСЭМ-2001, 91.17.04-036, приказ Минстроя России №1039/пр от 30.12.2016г.</t>
  </si>
  <si>
    <t>Агрегаты сварочные передвижные номинальным сварочным током 250-400 А с дизельным двигателем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</si>
  <si>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</si>
  <si>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</si>
  <si>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</si>
  <si>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91.21.22-195</t>
  </si>
  <si>
    <t>ФСЭМ-2001, 91.21.22-195, приказ Минстроя России №1039/пр от 30.12.2016г.</t>
  </si>
  <si>
    <t>Машины пневматические ПУМ-3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</si>
  <si>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</si>
  <si>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</si>
  <si>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</si>
  <si>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</si>
  <si>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Колпачки герметичные СЕ 6.35 (СИП)</t>
  </si>
  <si>
    <t>Провода самонесущие изолированные</t>
  </si>
  <si>
    <t>Комплект для простого анкерного крепления ЕА1500-3 в составе: кронштейн CS10.3, зажим РА1500</t>
  </si>
  <si>
    <t>компл.</t>
  </si>
  <si>
    <t>Хомут стяжной (СИП) Е778</t>
  </si>
  <si>
    <t>Провода неизолированные</t>
  </si>
  <si>
    <t>Электроды диаметром 4 мм Э42</t>
  </si>
  <si>
    <t>Горячекатаная арматурная сталь гладкая класса А-I, диаметром 12 мм</t>
  </si>
  <si>
    <t>Поправка: Прил.2, Табл.1, п. 4  Наименование: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</si>
  <si>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</si>
  <si>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</si>
  <si>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</si>
  <si>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</si>
  <si>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</si>
  <si>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</si>
  <si>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</si>
  <si>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</si>
  <si>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</si>
  <si>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</si>
  <si>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</si>
  <si>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</si>
  <si>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</si>
  <si>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</si>
  <si>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</si>
  <si>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</si>
  <si>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</si>
  <si>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</si>
  <si>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</si>
  <si>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</si>
  <si>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</si>
  <si>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</si>
  <si>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</si>
  <si>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</si>
  <si>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</si>
  <si>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</si>
  <si>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</si>
  <si>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</si>
  <si>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</si>
  <si>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</si>
  <si>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</si>
  <si>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</si>
  <si>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</si>
  <si>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</si>
  <si>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</si>
  <si>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</si>
  <si>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</si>
  <si>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</si>
  <si>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</si>
  <si>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</si>
  <si>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</si>
  <si>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</si>
  <si>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</si>
  <si>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</si>
  <si>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</si>
  <si>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</si>
  <si>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</si>
  <si>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</si>
  <si>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</si>
  <si>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</si>
  <si>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</si>
  <si>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</si>
  <si>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</si>
  <si>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</si>
  <si>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</si>
  <si>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</si>
  <si>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</si>
  <si>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</si>
  <si>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</si>
  <si>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</si>
  <si>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</si>
  <si>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</si>
  <si>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</si>
  <si>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</si>
  <si>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</si>
  <si>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</si>
  <si>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105%*0,85=89%</t>
  </si>
  <si>
    <t xml:space="preserve">   СП от ФОТ</t>
  </si>
  <si>
    <t>60%*0,8=48%</t>
  </si>
  <si>
    <t xml:space="preserve">   Затраты труда рабочих</t>
  </si>
  <si>
    <t>чел-ч</t>
  </si>
  <si>
    <t>*1,2</t>
  </si>
  <si>
    <t xml:space="preserve">   Материальные ресурсы</t>
  </si>
  <si>
    <t xml:space="preserve"> Расчет цены </t>
  </si>
  <si>
    <t xml:space="preserve">   [7 620 /  7,5] = 1016</t>
  </si>
  <si>
    <t xml:space="preserve">   [6 030 /  7,5] = 804</t>
  </si>
  <si>
    <t xml:space="preserve">   [1 129,94 /  7,5] = 150.66</t>
  </si>
  <si>
    <t xml:space="preserve">   [73,3 /  7,5] = 9.77</t>
  </si>
  <si>
    <t xml:space="preserve">   [88,59 /  7,5] = 11.81</t>
  </si>
  <si>
    <t xml:space="preserve">   [690,69 /  7,5] = 92.09</t>
  </si>
  <si>
    <t xml:space="preserve">   [363,06 /  7,5] = 48.41</t>
  </si>
  <si>
    <t xml:space="preserve">   [707,98 /  7,5] = 94.4</t>
  </si>
  <si>
    <t xml:space="preserve">   [459,82 /  7,5] = 61.31</t>
  </si>
  <si>
    <t xml:space="preserve">   [1 116,82 /  7,5] = 148.91</t>
  </si>
  <si>
    <t xml:space="preserve">   [226,36 /  7,5] = 30.18</t>
  </si>
  <si>
    <t xml:space="preserve">   [364,8 /  7,5] = 48.64</t>
  </si>
  <si>
    <t xml:space="preserve">   [158,29 /  7,5] = 21.11</t>
  </si>
  <si>
    <t xml:space="preserve">   [195,05 /  7,5] = 26.01</t>
  </si>
  <si>
    <t xml:space="preserve">   [531,66 /  7,5] = 70.89</t>
  </si>
  <si>
    <t xml:space="preserve">   [196,36 /  7,5] = 26.18</t>
  </si>
  <si>
    <t xml:space="preserve">   [1 054,5 /  7,5] = 140.6</t>
  </si>
  <si>
    <t xml:space="preserve">   [21,8 /  7,5] = 2.91</t>
  </si>
  <si>
    <t xml:space="preserve">   [112,43 /  7,5] = 14.99</t>
  </si>
  <si>
    <t xml:space="preserve">   [23,81 /  7,5] = 3.17</t>
  </si>
  <si>
    <t xml:space="preserve">   [92,22 /  7,5] = 12.3</t>
  </si>
  <si>
    <t xml:space="preserve">   [154,25 /  7,5] = 20.57</t>
  </si>
  <si>
    <t xml:space="preserve">   [195,5 /  7,5] = 26.07</t>
  </si>
  <si>
    <t xml:space="preserve">   [151,81 /  7,5] = 20.24</t>
  </si>
  <si>
    <t xml:space="preserve">   [15,1 /  7,5] = 2.01</t>
  </si>
  <si>
    <t xml:space="preserve">   [47,62 /  7,5] = 6.35</t>
  </si>
  <si>
    <t xml:space="preserve">   [99,22 /  7,5] = 13.23</t>
  </si>
  <si>
    <t xml:space="preserve">   [1 703,38 /  7,5] = 227.12</t>
  </si>
  <si>
    <t xml:space="preserve">   [396,28 /  7,5] = 52.84</t>
  </si>
  <si>
    <t xml:space="preserve">   [43,96 /  7,5] = 5.86</t>
  </si>
  <si>
    <t>65%*0,85=55%</t>
  </si>
  <si>
    <t>40%*0,8=32%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</si>
  <si>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</si>
  <si>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</si>
  <si>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</si>
  <si>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</si>
  <si>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</si>
  <si>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</si>
  <si>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</si>
  <si>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</si>
  <si>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</si>
  <si>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</si>
  <si>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</si>
  <si>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</si>
  <si>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</si>
  <si>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</si>
  <si>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</si>
  <si>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</si>
  <si>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</si>
  <si>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</si>
  <si>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</si>
  <si>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</si>
  <si>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</si>
  <si>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</si>
  <si>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</si>
  <si>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</si>
  <si>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</si>
  <si>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</si>
  <si>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Реконструкция воздушных линий на один км ВЛИ СИП 2 3х50+1х54,6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</si>
</sst>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3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81"/>
  <sheetViews>
    <sheetView tabSelected="1" zoomScale="151" zoomScaleNormal="151" workbookViewId="0">
      <selection activeCell="C31" sqref="C31:K31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472</v>
      </c>
    </row>
    <row r="2" spans="1:255" hidden="1" outlineLevel="1" x14ac:dyDescent="0.2">
      <c r="H2" s="90" t="s">
        <v>473</v>
      </c>
      <c r="I2" s="90"/>
      <c r="J2" s="90"/>
      <c r="K2" s="90"/>
    </row>
    <row r="3" spans="1:255" hidden="1" outlineLevel="1" x14ac:dyDescent="0.2">
      <c r="H3" s="90" t="s">
        <v>474</v>
      </c>
      <c r="I3" s="90"/>
      <c r="J3" s="90"/>
      <c r="K3" s="90"/>
    </row>
    <row r="4" spans="1:255" hidden="1" outlineLevel="1" x14ac:dyDescent="0.2">
      <c r="H4" s="90" t="s">
        <v>475</v>
      </c>
      <c r="I4" s="90"/>
      <c r="J4" s="90"/>
      <c r="K4" s="90"/>
    </row>
    <row r="5" spans="1:255" s="12" customFormat="1" ht="11.25" hidden="1" outlineLevel="1" x14ac:dyDescent="0.2">
      <c r="J5" s="91" t="s">
        <v>476</v>
      </c>
      <c r="K5" s="92"/>
    </row>
    <row r="6" spans="1:255" s="14" customFormat="1" ht="9.75" hidden="1" outlineLevel="1" x14ac:dyDescent="0.2">
      <c r="I6" s="15" t="s">
        <v>477</v>
      </c>
      <c r="J6" s="93" t="s">
        <v>478</v>
      </c>
      <c r="K6" s="94"/>
    </row>
    <row r="7" spans="1:255" hidden="1" outlineLevel="1" x14ac:dyDescent="0.2">
      <c r="A7" s="17" t="s">
        <v>479</v>
      </c>
      <c r="B7" s="16"/>
      <c r="C7" s="95"/>
      <c r="D7" s="96"/>
      <c r="E7" s="96"/>
      <c r="F7" s="96"/>
      <c r="G7" s="96"/>
      <c r="I7" s="15" t="s">
        <v>480</v>
      </c>
      <c r="J7" s="97"/>
      <c r="K7" s="98"/>
      <c r="BR7" s="18">
        <f>C7</f>
        <v>0</v>
      </c>
      <c r="IU7" s="19"/>
    </row>
    <row r="8" spans="1:255" hidden="1" outlineLevel="1" x14ac:dyDescent="0.2">
      <c r="A8" s="17" t="s">
        <v>481</v>
      </c>
      <c r="B8" s="16"/>
      <c r="C8" s="103"/>
      <c r="D8" s="100"/>
      <c r="E8" s="100"/>
      <c r="F8" s="100"/>
      <c r="G8" s="100"/>
      <c r="I8" s="15" t="s">
        <v>480</v>
      </c>
      <c r="J8" s="97"/>
      <c r="K8" s="98"/>
      <c r="BR8" s="18">
        <f>C8</f>
        <v>0</v>
      </c>
      <c r="IU8" s="19"/>
    </row>
    <row r="9" spans="1:255" hidden="1" outlineLevel="1" x14ac:dyDescent="0.2">
      <c r="A9" s="17" t="s">
        <v>482</v>
      </c>
      <c r="B9" s="16"/>
      <c r="C9" s="103"/>
      <c r="D9" s="100"/>
      <c r="E9" s="100"/>
      <c r="F9" s="100"/>
      <c r="G9" s="100"/>
      <c r="I9" s="15" t="s">
        <v>480</v>
      </c>
      <c r="J9" s="97"/>
      <c r="K9" s="98"/>
      <c r="BR9" s="18">
        <f>C9</f>
        <v>0</v>
      </c>
      <c r="IU9" s="19"/>
    </row>
    <row r="10" spans="1:255" hidden="1" outlineLevel="1" x14ac:dyDescent="0.2">
      <c r="A10" s="17" t="s">
        <v>483</v>
      </c>
      <c r="B10" s="16"/>
      <c r="C10" s="103"/>
      <c r="D10" s="100"/>
      <c r="E10" s="100"/>
      <c r="F10" s="100"/>
      <c r="G10" s="100"/>
      <c r="I10" s="15" t="s">
        <v>480</v>
      </c>
      <c r="J10" s="97"/>
      <c r="K10" s="98"/>
      <c r="BR10" s="18">
        <f>C10</f>
        <v>0</v>
      </c>
      <c r="IU10" s="19"/>
    </row>
    <row r="11" spans="1:255" hidden="1" outlineLevel="1" x14ac:dyDescent="0.2">
      <c r="A11" s="17" t="s">
        <v>484</v>
      </c>
      <c r="C11" s="99"/>
      <c r="D11" s="100"/>
      <c r="E11" s="100"/>
      <c r="F11" s="100"/>
      <c r="G11" s="100"/>
      <c r="H11" s="12"/>
      <c r="I11" s="12"/>
      <c r="J11" s="97"/>
      <c r="K11" s="92"/>
      <c r="BS11" s="21">
        <f>C11</f>
        <v>0</v>
      </c>
      <c r="IU11" s="19"/>
    </row>
    <row r="12" spans="1:255" hidden="1" outlineLevel="1" x14ac:dyDescent="0.2">
      <c r="A12" s="17" t="s">
        <v>485</v>
      </c>
      <c r="C12" s="99" t="s">
        <v>5</v>
      </c>
      <c r="D12" s="100"/>
      <c r="E12" s="100"/>
      <c r="F12" s="100"/>
      <c r="G12" s="100"/>
      <c r="H12" s="12"/>
      <c r="I12" s="12"/>
      <c r="J12" s="97"/>
      <c r="K12" s="92"/>
      <c r="BS12" s="21" t="str">
        <f>C12</f>
        <v>ВЛ 0,4 кВ СИП 2 3х50+54,6</v>
      </c>
      <c r="IU12" s="19"/>
    </row>
    <row r="13" spans="1:255" hidden="1" outlineLevel="1" x14ac:dyDescent="0.2">
      <c r="A13" s="17" t="s">
        <v>486</v>
      </c>
      <c r="C13" s="101"/>
      <c r="D13" s="102"/>
      <c r="E13" s="102"/>
      <c r="F13" s="102"/>
      <c r="G13" s="102"/>
      <c r="I13" s="15" t="s">
        <v>487</v>
      </c>
      <c r="J13" s="97"/>
      <c r="K13" s="92"/>
      <c r="BS13" s="21">
        <f>C13</f>
        <v>0</v>
      </c>
      <c r="IU13" s="19"/>
    </row>
    <row r="14" spans="1:255" hidden="1" outlineLevel="1" x14ac:dyDescent="0.2">
      <c r="G14" s="113" t="s">
        <v>488</v>
      </c>
      <c r="H14" s="113"/>
      <c r="I14" s="22" t="s">
        <v>489</v>
      </c>
      <c r="J14" s="114"/>
      <c r="K14" s="115"/>
      <c r="BW14" s="24">
        <f>J14</f>
        <v>0</v>
      </c>
      <c r="IU14" s="19"/>
    </row>
    <row r="15" spans="1:255" hidden="1" outlineLevel="1" x14ac:dyDescent="0.2">
      <c r="I15" s="23" t="s">
        <v>490</v>
      </c>
      <c r="J15" s="116"/>
      <c r="K15" s="117"/>
    </row>
    <row r="16" spans="1:255" s="14" customFormat="1" hidden="1" outlineLevel="1" x14ac:dyDescent="0.2">
      <c r="I16" s="15" t="s">
        <v>491</v>
      </c>
      <c r="J16" s="118"/>
      <c r="K16" s="119"/>
    </row>
    <row r="17" spans="1:255" hidden="1" outlineLevel="1" x14ac:dyDescent="0.2"/>
    <row r="18" spans="1:255" hidden="1" outlineLevel="1" x14ac:dyDescent="0.2">
      <c r="G18" s="120" t="s">
        <v>492</v>
      </c>
      <c r="H18" s="120" t="s">
        <v>493</v>
      </c>
      <c r="I18" s="120" t="s">
        <v>494</v>
      </c>
      <c r="J18" s="122"/>
    </row>
    <row r="19" spans="1:255" ht="13.5" hidden="1" outlineLevel="1" thickBot="1" x14ac:dyDescent="0.25">
      <c r="G19" s="121"/>
      <c r="H19" s="121"/>
      <c r="I19" s="25" t="s">
        <v>495</v>
      </c>
      <c r="J19" s="26" t="s">
        <v>496</v>
      </c>
    </row>
    <row r="20" spans="1:255" ht="14.25" hidden="1" outlineLevel="1" thickBot="1" x14ac:dyDescent="0.3">
      <c r="C20" s="104" t="s">
        <v>497</v>
      </c>
      <c r="D20" s="105"/>
      <c r="E20" s="105"/>
      <c r="F20" s="106"/>
      <c r="G20" s="27"/>
      <c r="H20" s="28"/>
      <c r="I20" s="29"/>
      <c r="J20" s="30"/>
      <c r="K20" s="31"/>
    </row>
    <row r="21" spans="1:255" ht="13.5" hidden="1" outlineLevel="1" x14ac:dyDescent="0.25">
      <c r="C21" s="104" t="s">
        <v>498</v>
      </c>
      <c r="D21" s="105"/>
      <c r="E21" s="105"/>
      <c r="F21" s="105"/>
    </row>
    <row r="22" spans="1:255" hidden="1" outlineLevel="1" x14ac:dyDescent="0.2">
      <c r="A22" s="107"/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255" hidden="1" outlineLevel="1" x14ac:dyDescent="0.2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499</v>
      </c>
    </row>
    <row r="25" spans="1:255" hidden="1" outlineLevel="1" x14ac:dyDescent="0.2">
      <c r="A25" s="14" t="s">
        <v>500</v>
      </c>
    </row>
    <row r="26" spans="1:255" hidden="1" outlineLevel="1" x14ac:dyDescent="0.2">
      <c r="A26" s="14" t="s">
        <v>501</v>
      </c>
      <c r="B26" s="14"/>
      <c r="C26" s="14"/>
      <c r="D26" s="14"/>
      <c r="E26" s="110">
        <f>J259/1000</f>
        <v>1024.7919999999999</v>
      </c>
      <c r="F26" s="111"/>
      <c r="G26" s="14" t="s">
        <v>502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503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484</v>
      </c>
      <c r="B30" s="141"/>
      <c r="C30" s="112"/>
      <c r="D30" s="112"/>
      <c r="E30" s="112"/>
      <c r="F30" s="112"/>
      <c r="G30" s="112"/>
      <c r="H30" s="112"/>
      <c r="I30" s="112"/>
      <c r="J30" s="112"/>
      <c r="K30" s="112"/>
      <c r="BT30" s="34">
        <f>C30</f>
        <v>0</v>
      </c>
      <c r="IU30" s="19"/>
    </row>
    <row r="31" spans="1:255" outlineLevel="1" x14ac:dyDescent="0.2">
      <c r="A31" s="17" t="s">
        <v>485</v>
      </c>
      <c r="B31" s="141"/>
      <c r="C31" s="112"/>
      <c r="D31" s="112"/>
      <c r="E31" s="112"/>
      <c r="F31" s="112"/>
      <c r="G31" s="112"/>
      <c r="H31" s="112"/>
      <c r="I31" s="112"/>
      <c r="J31" s="112"/>
      <c r="K31" s="112"/>
      <c r="BT31" s="34">
        <f>C31</f>
        <v>0</v>
      </c>
      <c r="IU31" s="19"/>
    </row>
    <row r="32" spans="1:255" outlineLevel="1" x14ac:dyDescent="0.2">
      <c r="A32" s="17" t="s">
        <v>504</v>
      </c>
      <c r="B32" s="141"/>
      <c r="C32" s="127" t="s">
        <v>505</v>
      </c>
      <c r="D32" s="112"/>
      <c r="E32" s="112"/>
      <c r="F32" s="112"/>
      <c r="G32" s="112"/>
      <c r="H32" s="112"/>
      <c r="I32" s="112"/>
      <c r="J32" s="112"/>
      <c r="K32" s="112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28" t="s">
        <v>506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255" outlineLevel="1" x14ac:dyDescent="0.2">
      <c r="A35" s="129" t="s">
        <v>599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Y35" s="19">
        <v>3</v>
      </c>
      <c r="Z35" s="19" t="s">
        <v>507</v>
      </c>
      <c r="AA35" s="19"/>
      <c r="AB35" s="19" t="s">
        <v>508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>Реконструкция воздушных линий на один км ВЛИ СИП 2 3х50+1х54,6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509</v>
      </c>
      <c r="B36" s="141"/>
      <c r="C36" s="112"/>
      <c r="D36" s="112"/>
      <c r="E36" s="112"/>
      <c r="F36" s="112"/>
      <c r="G36" s="112"/>
      <c r="H36" s="112"/>
      <c r="I36" s="112"/>
      <c r="J36" s="112"/>
      <c r="K36" s="112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576</v>
      </c>
      <c r="J37" s="36" t="s">
        <v>511</v>
      </c>
      <c r="K37" s="141"/>
    </row>
    <row r="38" spans="1:255" outlineLevel="1" x14ac:dyDescent="0.2">
      <c r="A38" s="14" t="s">
        <v>510</v>
      </c>
      <c r="B38" s="141"/>
      <c r="C38" s="141"/>
      <c r="D38" s="141"/>
      <c r="E38" s="141"/>
      <c r="F38" s="141"/>
      <c r="G38" s="37" t="s">
        <v>512</v>
      </c>
      <c r="H38" s="141"/>
      <c r="I38" s="38">
        <f>H259/1000</f>
        <v>107.803</v>
      </c>
      <c r="J38" s="38">
        <f>J259/1000</f>
        <v>1024.7919999999999</v>
      </c>
      <c r="K38" s="14" t="s">
        <v>513</v>
      </c>
    </row>
    <row r="39" spans="1:255" outlineLevel="1" x14ac:dyDescent="0.2">
      <c r="A39" s="14" t="s">
        <v>500</v>
      </c>
      <c r="B39" s="141"/>
      <c r="C39" s="141"/>
      <c r="D39" s="141"/>
      <c r="E39" s="141"/>
      <c r="F39" s="141"/>
      <c r="G39" s="37" t="s">
        <v>514</v>
      </c>
      <c r="H39" s="141"/>
      <c r="I39" s="38">
        <f>ET242</f>
        <v>458.63</v>
      </c>
      <c r="J39" s="38">
        <f>CW242</f>
        <v>458.63</v>
      </c>
      <c r="K39" s="14" t="s">
        <v>515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516</v>
      </c>
      <c r="H40" s="141"/>
      <c r="I40" s="38">
        <f>(EW242+EY242)/1000</f>
        <v>6.1840000000000002</v>
      </c>
      <c r="J40" s="38">
        <f>(CZ242+DB242)/1000</f>
        <v>113.155</v>
      </c>
      <c r="K40" s="14" t="s">
        <v>513</v>
      </c>
    </row>
    <row r="41" spans="1:255" x14ac:dyDescent="0.2">
      <c r="A41" s="130" t="s">
        <v>517</v>
      </c>
      <c r="B41" s="123" t="s">
        <v>518</v>
      </c>
      <c r="C41" s="123" t="s">
        <v>519</v>
      </c>
      <c r="D41" s="123" t="s">
        <v>520</v>
      </c>
      <c r="E41" s="123" t="s">
        <v>521</v>
      </c>
      <c r="F41" s="123" t="s">
        <v>522</v>
      </c>
      <c r="G41" s="123" t="s">
        <v>523</v>
      </c>
      <c r="H41" s="123" t="s">
        <v>524</v>
      </c>
      <c r="I41" s="123" t="s">
        <v>525</v>
      </c>
      <c r="J41" s="123" t="s">
        <v>526</v>
      </c>
      <c r="K41" s="125" t="s">
        <v>527</v>
      </c>
    </row>
    <row r="42" spans="1:255" x14ac:dyDescent="0.2">
      <c r="A42" s="131"/>
      <c r="B42" s="124"/>
      <c r="C42" s="124"/>
      <c r="D42" s="124"/>
      <c r="E42" s="124"/>
      <c r="F42" s="124"/>
      <c r="G42" s="124"/>
      <c r="H42" s="124"/>
      <c r="I42" s="124"/>
      <c r="J42" s="124"/>
      <c r="K42" s="126"/>
    </row>
    <row r="43" spans="1:255" x14ac:dyDescent="0.2">
      <c r="A43" s="131"/>
      <c r="B43" s="124"/>
      <c r="C43" s="124"/>
      <c r="D43" s="124"/>
      <c r="E43" s="124"/>
      <c r="F43" s="124"/>
      <c r="G43" s="124"/>
      <c r="H43" s="124"/>
      <c r="I43" s="124"/>
      <c r="J43" s="124"/>
      <c r="K43" s="126"/>
    </row>
    <row r="44" spans="1:255" ht="13.5" thickBot="1" x14ac:dyDescent="0.25">
      <c r="A44" s="131"/>
      <c r="B44" s="124"/>
      <c r="C44" s="124"/>
      <c r="D44" s="124"/>
      <c r="E44" s="124"/>
      <c r="F44" s="124"/>
      <c r="G44" s="124"/>
      <c r="H44" s="124"/>
      <c r="I44" s="124"/>
      <c r="J44" s="124"/>
      <c r="K44" s="12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24" x14ac:dyDescent="0.2">
      <c r="A46" s="40">
        <v>1</v>
      </c>
      <c r="B46" s="47" t="s">
        <v>15</v>
      </c>
      <c r="C46" s="41" t="s">
        <v>16</v>
      </c>
      <c r="D46" s="42" t="s">
        <v>17</v>
      </c>
      <c r="E46" s="43">
        <v>29</v>
      </c>
      <c r="F46" s="44">
        <f>Source!AK25</f>
        <v>43.36</v>
      </c>
      <c r="G46" s="142" t="s">
        <v>6</v>
      </c>
      <c r="H46" s="44">
        <f>Source!AB25</f>
        <v>43.36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528</v>
      </c>
      <c r="D47" s="49"/>
      <c r="E47" s="50"/>
      <c r="F47" s="52">
        <v>10.64</v>
      </c>
      <c r="G47" s="144"/>
      <c r="H47" s="52">
        <f>Source!AF25</f>
        <v>10.64</v>
      </c>
      <c r="I47" s="53">
        <f>T47</f>
        <v>309</v>
      </c>
      <c r="J47" s="144">
        <v>18.3</v>
      </c>
      <c r="K47" s="54">
        <f>U47</f>
        <v>5647</v>
      </c>
      <c r="O47" s="19"/>
      <c r="P47" s="19"/>
      <c r="Q47" s="19"/>
      <c r="R47" s="19"/>
      <c r="S47" s="19"/>
      <c r="T47" s="19">
        <f>ROUND(Source!AF25*Source!AV25*Source!I25,0)</f>
        <v>309</v>
      </c>
      <c r="U47" s="19">
        <f>Source!S25</f>
        <v>5647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309</v>
      </c>
      <c r="GK47" s="19">
        <f>T47</f>
        <v>309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309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529</v>
      </c>
      <c r="D48" s="57"/>
      <c r="E48" s="58"/>
      <c r="F48" s="62">
        <v>32.72</v>
      </c>
      <c r="G48" s="59"/>
      <c r="H48" s="62">
        <f>Source!AD25</f>
        <v>32.72</v>
      </c>
      <c r="I48" s="63">
        <f>T48</f>
        <v>949</v>
      </c>
      <c r="J48" s="59">
        <v>12.5</v>
      </c>
      <c r="K48" s="64">
        <f>U48</f>
        <v>11861</v>
      </c>
      <c r="O48" s="19"/>
      <c r="P48" s="19"/>
      <c r="Q48" s="19"/>
      <c r="R48" s="19"/>
      <c r="S48" s="19"/>
      <c r="T48" s="19">
        <f>ROUND(Source!AD25*Source!AV25*Source!I25,0)</f>
        <v>949</v>
      </c>
      <c r="U48" s="19">
        <f>Source!Q25</f>
        <v>11861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949</v>
      </c>
      <c r="GK48" s="19"/>
      <c r="GL48" s="19">
        <f>T48</f>
        <v>949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949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530</v>
      </c>
      <c r="D49" s="57"/>
      <c r="E49" s="58"/>
      <c r="F49" s="62">
        <v>4.22</v>
      </c>
      <c r="G49" s="59"/>
      <c r="H49" s="62">
        <f>Source!AE25</f>
        <v>4.22</v>
      </c>
      <c r="I49" s="63">
        <f>GM49</f>
        <v>122</v>
      </c>
      <c r="J49" s="59">
        <v>18.3</v>
      </c>
      <c r="K49" s="64">
        <f>Source!R25</f>
        <v>2240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122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531</v>
      </c>
      <c r="D50" s="57"/>
      <c r="E50" s="58">
        <v>105</v>
      </c>
      <c r="F50" s="63" t="s">
        <v>532</v>
      </c>
      <c r="G50" s="59"/>
      <c r="H50" s="62">
        <f>ROUND((Source!AF25*Source!AV25+Source!AE25*Source!AV25)*(Source!FX25)/100,2)</f>
        <v>15.6</v>
      </c>
      <c r="I50" s="63">
        <f>T50</f>
        <v>453</v>
      </c>
      <c r="J50" s="59" t="s">
        <v>533</v>
      </c>
      <c r="K50" s="64">
        <f>U50</f>
        <v>7019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453</v>
      </c>
      <c r="U50" s="19">
        <f>Source!X25</f>
        <v>7019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453</v>
      </c>
      <c r="GZ50" s="19"/>
      <c r="HA50" s="19"/>
      <c r="HB50" s="19">
        <f>T50</f>
        <v>453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534</v>
      </c>
      <c r="D51" s="57"/>
      <c r="E51" s="58">
        <v>60</v>
      </c>
      <c r="F51" s="63" t="s">
        <v>532</v>
      </c>
      <c r="G51" s="59"/>
      <c r="H51" s="62">
        <f>ROUND((Source!AF25*Source!AV25+Source!AE25*Source!AV25)*(Source!FY25)/100,2)</f>
        <v>8.92</v>
      </c>
      <c r="I51" s="63">
        <f>T51</f>
        <v>259</v>
      </c>
      <c r="J51" s="59" t="s">
        <v>535</v>
      </c>
      <c r="K51" s="64">
        <f>U51</f>
        <v>3786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259</v>
      </c>
      <c r="U51" s="19">
        <f>Source!Y25</f>
        <v>3786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259</v>
      </c>
      <c r="HA51" s="19"/>
      <c r="HB51" s="19">
        <f>T51</f>
        <v>259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7"/>
      <c r="B52" s="68"/>
      <c r="C52" s="68" t="s">
        <v>536</v>
      </c>
      <c r="D52" s="69" t="s">
        <v>537</v>
      </c>
      <c r="E52" s="70">
        <v>1.27</v>
      </c>
      <c r="F52" s="71"/>
      <c r="G52" s="71"/>
      <c r="H52" s="71">
        <f>ROUND(Source!AH25,2)</f>
        <v>1.27</v>
      </c>
      <c r="I52" s="72">
        <f>Source!U25</f>
        <v>36.83</v>
      </c>
      <c r="J52" s="71"/>
      <c r="K52" s="73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6"/>
      <c r="B53" s="65"/>
      <c r="C53" s="65"/>
      <c r="D53" s="65"/>
      <c r="E53" s="65"/>
      <c r="F53" s="65"/>
      <c r="G53" s="65"/>
      <c r="H53" s="132">
        <f>R53</f>
        <v>1970</v>
      </c>
      <c r="I53" s="133"/>
      <c r="J53" s="132">
        <f>S53</f>
        <v>28313</v>
      </c>
      <c r="K53" s="134"/>
      <c r="O53" s="19"/>
      <c r="P53" s="19"/>
      <c r="Q53" s="19"/>
      <c r="R53" s="19">
        <f>SUM(T46:T52)</f>
        <v>1970</v>
      </c>
      <c r="S53" s="19">
        <f>SUM(U46:U52)</f>
        <v>28313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1970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24" x14ac:dyDescent="0.2">
      <c r="A54" s="74">
        <v>2</v>
      </c>
      <c r="B54" s="81" t="s">
        <v>25</v>
      </c>
      <c r="C54" s="75" t="s">
        <v>26</v>
      </c>
      <c r="D54" s="76" t="s">
        <v>17</v>
      </c>
      <c r="E54" s="77">
        <v>29</v>
      </c>
      <c r="F54" s="78">
        <f>Source!AK27</f>
        <v>7.66</v>
      </c>
      <c r="G54" s="145" t="s">
        <v>6</v>
      </c>
      <c r="H54" s="78">
        <f>Source!AB27</f>
        <v>7.66</v>
      </c>
      <c r="I54" s="79"/>
      <c r="J54" s="146"/>
      <c r="K54" s="80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1"/>
      <c r="B55" s="48"/>
      <c r="C55" s="48" t="s">
        <v>528</v>
      </c>
      <c r="D55" s="49"/>
      <c r="E55" s="50"/>
      <c r="F55" s="52">
        <v>1.24</v>
      </c>
      <c r="G55" s="144"/>
      <c r="H55" s="52">
        <f>Source!AF27</f>
        <v>1.24</v>
      </c>
      <c r="I55" s="53">
        <f>T55</f>
        <v>36</v>
      </c>
      <c r="J55" s="144">
        <v>18.3</v>
      </c>
      <c r="K55" s="54">
        <f>U55</f>
        <v>658</v>
      </c>
      <c r="O55" s="19"/>
      <c r="P55" s="19"/>
      <c r="Q55" s="19"/>
      <c r="R55" s="19"/>
      <c r="S55" s="19"/>
      <c r="T55" s="19">
        <f>ROUND(Source!AF27*Source!AV27*Source!I27,0)</f>
        <v>36</v>
      </c>
      <c r="U55" s="19">
        <f>Source!S27</f>
        <v>658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36</v>
      </c>
      <c r="GK55" s="19">
        <f>T55</f>
        <v>36</v>
      </c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36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60"/>
      <c r="B56" s="56"/>
      <c r="C56" s="56" t="s">
        <v>529</v>
      </c>
      <c r="D56" s="57"/>
      <c r="E56" s="58"/>
      <c r="F56" s="62">
        <v>6.42</v>
      </c>
      <c r="G56" s="59"/>
      <c r="H56" s="62">
        <f>Source!AD27</f>
        <v>6.42</v>
      </c>
      <c r="I56" s="63">
        <f>T56</f>
        <v>186</v>
      </c>
      <c r="J56" s="59">
        <v>12.5</v>
      </c>
      <c r="K56" s="64">
        <f>U56</f>
        <v>2327</v>
      </c>
      <c r="O56" s="19"/>
      <c r="P56" s="19"/>
      <c r="Q56" s="19"/>
      <c r="R56" s="19"/>
      <c r="S56" s="19"/>
      <c r="T56" s="19">
        <f>ROUND(Source!AD27*Source!AV27*Source!I27,0)</f>
        <v>186</v>
      </c>
      <c r="U56" s="19">
        <f>Source!Q27</f>
        <v>2327</v>
      </c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>
        <f>T56</f>
        <v>186</v>
      </c>
      <c r="GK56" s="19"/>
      <c r="GL56" s="19">
        <f>T56</f>
        <v>186</v>
      </c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>
        <f>T56</f>
        <v>186</v>
      </c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0"/>
      <c r="B57" s="56"/>
      <c r="C57" s="56" t="s">
        <v>530</v>
      </c>
      <c r="D57" s="57"/>
      <c r="E57" s="58"/>
      <c r="F57" s="62">
        <v>0.82</v>
      </c>
      <c r="G57" s="59"/>
      <c r="H57" s="62">
        <f>Source!AE27</f>
        <v>0.82</v>
      </c>
      <c r="I57" s="63">
        <f>GM57</f>
        <v>24</v>
      </c>
      <c r="J57" s="59">
        <v>18.3</v>
      </c>
      <c r="K57" s="64">
        <f>Source!R27</f>
        <v>435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>
        <f>ROUND(Source!AE27*Source!AV27*Source!I27,0)</f>
        <v>24</v>
      </c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x14ac:dyDescent="0.2">
      <c r="A58" s="60"/>
      <c r="B58" s="56"/>
      <c r="C58" s="56" t="s">
        <v>531</v>
      </c>
      <c r="D58" s="57"/>
      <c r="E58" s="58">
        <v>105</v>
      </c>
      <c r="F58" s="63" t="s">
        <v>532</v>
      </c>
      <c r="G58" s="59"/>
      <c r="H58" s="62">
        <f>ROUND((Source!AF27*Source!AV27+Source!AE27*Source!AV27)*(Source!FX27)/100,2)</f>
        <v>2.16</v>
      </c>
      <c r="I58" s="63">
        <f>T58</f>
        <v>63</v>
      </c>
      <c r="J58" s="59" t="s">
        <v>533</v>
      </c>
      <c r="K58" s="64">
        <f>U58</f>
        <v>973</v>
      </c>
      <c r="O58" s="19"/>
      <c r="P58" s="19"/>
      <c r="Q58" s="19"/>
      <c r="R58" s="19"/>
      <c r="S58" s="19"/>
      <c r="T58" s="19">
        <f>ROUND((ROUND(Source!AF27*Source!AV27*Source!I27,0)+ROUND(Source!AE27*Source!AV27*Source!I27,0))*(Source!FX27)/100,0)</f>
        <v>63</v>
      </c>
      <c r="U58" s="19">
        <f>Source!X27</f>
        <v>973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>
        <f>T58</f>
        <v>63</v>
      </c>
      <c r="GZ58" s="19"/>
      <c r="HA58" s="19"/>
      <c r="HB58" s="19">
        <f>T58</f>
        <v>63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0"/>
      <c r="B59" s="56"/>
      <c r="C59" s="56" t="s">
        <v>534</v>
      </c>
      <c r="D59" s="57"/>
      <c r="E59" s="58">
        <v>60</v>
      </c>
      <c r="F59" s="63" t="s">
        <v>532</v>
      </c>
      <c r="G59" s="59"/>
      <c r="H59" s="62">
        <f>ROUND((Source!AF27*Source!AV27+Source!AE27*Source!AV27)*(Source!FY27)/100,2)</f>
        <v>1.24</v>
      </c>
      <c r="I59" s="63">
        <f>T59</f>
        <v>36</v>
      </c>
      <c r="J59" s="59" t="s">
        <v>535</v>
      </c>
      <c r="K59" s="64">
        <f>U59</f>
        <v>525</v>
      </c>
      <c r="O59" s="19"/>
      <c r="P59" s="19"/>
      <c r="Q59" s="19"/>
      <c r="R59" s="19"/>
      <c r="S59" s="19"/>
      <c r="T59" s="19">
        <f>ROUND((ROUND(Source!AF27*Source!AV27*Source!I27,0)+ROUND(Source!AE27*Source!AV27*Source!I27,0))*(Source!FY27)/100,0)</f>
        <v>36</v>
      </c>
      <c r="U59" s="19">
        <f>Source!Y27</f>
        <v>525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>
        <f>T59</f>
        <v>36</v>
      </c>
      <c r="HA59" s="19"/>
      <c r="HB59" s="19">
        <f>T59</f>
        <v>36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13.5" thickBot="1" x14ac:dyDescent="0.25">
      <c r="A60" s="67"/>
      <c r="B60" s="68"/>
      <c r="C60" s="68" t="s">
        <v>536</v>
      </c>
      <c r="D60" s="69" t="s">
        <v>537</v>
      </c>
      <c r="E60" s="70">
        <v>0.15</v>
      </c>
      <c r="F60" s="71"/>
      <c r="G60" s="71"/>
      <c r="H60" s="71">
        <f>ROUND(Source!AH27,2)</f>
        <v>0.15</v>
      </c>
      <c r="I60" s="72">
        <f>Source!U27</f>
        <v>4.3499999999999996</v>
      </c>
      <c r="J60" s="71"/>
      <c r="K60" s="73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6"/>
      <c r="B61" s="65"/>
      <c r="C61" s="65"/>
      <c r="D61" s="65"/>
      <c r="E61" s="65"/>
      <c r="F61" s="65"/>
      <c r="G61" s="65"/>
      <c r="H61" s="132">
        <f>R61</f>
        <v>321</v>
      </c>
      <c r="I61" s="133"/>
      <c r="J61" s="132">
        <f>S61</f>
        <v>4483</v>
      </c>
      <c r="K61" s="134"/>
      <c r="O61" s="19"/>
      <c r="P61" s="19"/>
      <c r="Q61" s="19"/>
      <c r="R61" s="19">
        <f>SUM(T54:T60)</f>
        <v>321</v>
      </c>
      <c r="S61" s="19">
        <f>SUM(U54:U60)</f>
        <v>4483</v>
      </c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>
        <f>R61</f>
        <v>321</v>
      </c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t="24" x14ac:dyDescent="0.2">
      <c r="A62" s="74">
        <v>3</v>
      </c>
      <c r="B62" s="81" t="s">
        <v>29</v>
      </c>
      <c r="C62" s="75" t="s">
        <v>30</v>
      </c>
      <c r="D62" s="76" t="s">
        <v>31</v>
      </c>
      <c r="E62" s="77">
        <v>32</v>
      </c>
      <c r="F62" s="78">
        <f>Source!AK29</f>
        <v>7.3599999999999994</v>
      </c>
      <c r="G62" s="145" t="s">
        <v>6</v>
      </c>
      <c r="H62" s="78">
        <f>Source!AB29</f>
        <v>7.36</v>
      </c>
      <c r="I62" s="79"/>
      <c r="J62" s="146"/>
      <c r="K62" s="80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1"/>
      <c r="B63" s="48"/>
      <c r="C63" s="48" t="s">
        <v>528</v>
      </c>
      <c r="D63" s="49"/>
      <c r="E63" s="50"/>
      <c r="F63" s="52">
        <v>5.39</v>
      </c>
      <c r="G63" s="144"/>
      <c r="H63" s="52">
        <f>Source!AF29</f>
        <v>5.39</v>
      </c>
      <c r="I63" s="53">
        <f>T63</f>
        <v>172</v>
      </c>
      <c r="J63" s="144">
        <v>18.3</v>
      </c>
      <c r="K63" s="54">
        <f>U63</f>
        <v>3156</v>
      </c>
      <c r="O63" s="19"/>
      <c r="P63" s="19"/>
      <c r="Q63" s="19"/>
      <c r="R63" s="19"/>
      <c r="S63" s="19"/>
      <c r="T63" s="19">
        <f>ROUND(Source!AF29*Source!AV29*Source!I29,0)</f>
        <v>172</v>
      </c>
      <c r="U63" s="19">
        <f>Source!S29</f>
        <v>3156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>
        <f>T63</f>
        <v>172</v>
      </c>
      <c r="GK63" s="19">
        <f>T63</f>
        <v>172</v>
      </c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>
        <f>T63</f>
        <v>172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60"/>
      <c r="B64" s="56"/>
      <c r="C64" s="56" t="s">
        <v>529</v>
      </c>
      <c r="D64" s="57"/>
      <c r="E64" s="58"/>
      <c r="F64" s="62">
        <v>1.97</v>
      </c>
      <c r="G64" s="59"/>
      <c r="H64" s="62">
        <f>Source!AD29</f>
        <v>1.97</v>
      </c>
      <c r="I64" s="63">
        <f>T64</f>
        <v>63</v>
      </c>
      <c r="J64" s="59">
        <v>12.5</v>
      </c>
      <c r="K64" s="64">
        <f>U64</f>
        <v>788</v>
      </c>
      <c r="O64" s="19"/>
      <c r="P64" s="19"/>
      <c r="Q64" s="19"/>
      <c r="R64" s="19"/>
      <c r="S64" s="19"/>
      <c r="T64" s="19">
        <f>ROUND(Source!AD29*Source!AV29*Source!I29,0)</f>
        <v>63</v>
      </c>
      <c r="U64" s="19">
        <f>Source!Q29</f>
        <v>788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>
        <f>T64</f>
        <v>63</v>
      </c>
      <c r="GK64" s="19"/>
      <c r="GL64" s="19">
        <f>T64</f>
        <v>63</v>
      </c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>
        <f>T64</f>
        <v>63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0"/>
      <c r="B65" s="56"/>
      <c r="C65" s="56" t="s">
        <v>530</v>
      </c>
      <c r="D65" s="57"/>
      <c r="E65" s="58"/>
      <c r="F65" s="62">
        <v>0.35</v>
      </c>
      <c r="G65" s="59"/>
      <c r="H65" s="62">
        <f>Source!AE29</f>
        <v>0.35</v>
      </c>
      <c r="I65" s="63">
        <f>GM65</f>
        <v>11</v>
      </c>
      <c r="J65" s="59">
        <v>18.3</v>
      </c>
      <c r="K65" s="64">
        <f>Source!R29</f>
        <v>205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>
        <f>ROUND(Source!AE29*Source!AV29*Source!I29,0)</f>
        <v>11</v>
      </c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0"/>
      <c r="B66" s="56"/>
      <c r="C66" s="56" t="s">
        <v>531</v>
      </c>
      <c r="D66" s="57"/>
      <c r="E66" s="58">
        <v>105</v>
      </c>
      <c r="F66" s="63" t="s">
        <v>532</v>
      </c>
      <c r="G66" s="59"/>
      <c r="H66" s="62">
        <f>ROUND((Source!AF29*Source!AV29+Source!AE29*Source!AV29)*(Source!FX29)/100,2)</f>
        <v>6.03</v>
      </c>
      <c r="I66" s="63">
        <f>T66</f>
        <v>192</v>
      </c>
      <c r="J66" s="59" t="s">
        <v>533</v>
      </c>
      <c r="K66" s="64">
        <f>U66</f>
        <v>2991</v>
      </c>
      <c r="O66" s="19"/>
      <c r="P66" s="19"/>
      <c r="Q66" s="19"/>
      <c r="R66" s="19"/>
      <c r="S66" s="19"/>
      <c r="T66" s="19">
        <f>ROUND((ROUND(Source!AF29*Source!AV29*Source!I29,0)+ROUND(Source!AE29*Source!AV29*Source!I29,0))*(Source!FX29)/100,0)</f>
        <v>192</v>
      </c>
      <c r="U66" s="19">
        <f>Source!X29</f>
        <v>2991</v>
      </c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>
        <f>T66</f>
        <v>192</v>
      </c>
      <c r="GZ66" s="19"/>
      <c r="HA66" s="19"/>
      <c r="HB66" s="19">
        <f>T66</f>
        <v>192</v>
      </c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60"/>
      <c r="B67" s="56"/>
      <c r="C67" s="56" t="s">
        <v>534</v>
      </c>
      <c r="D67" s="57"/>
      <c r="E67" s="58">
        <v>60</v>
      </c>
      <c r="F67" s="63" t="s">
        <v>532</v>
      </c>
      <c r="G67" s="59"/>
      <c r="H67" s="62">
        <f>ROUND((Source!AF29*Source!AV29+Source!AE29*Source!AV29)*(Source!FY29)/100,2)</f>
        <v>3.44</v>
      </c>
      <c r="I67" s="63">
        <f>T67</f>
        <v>110</v>
      </c>
      <c r="J67" s="59" t="s">
        <v>535</v>
      </c>
      <c r="K67" s="64">
        <f>U67</f>
        <v>1613</v>
      </c>
      <c r="O67" s="19"/>
      <c r="P67" s="19"/>
      <c r="Q67" s="19"/>
      <c r="R67" s="19"/>
      <c r="S67" s="19"/>
      <c r="T67" s="19">
        <f>ROUND((ROUND(Source!AF29*Source!AV29*Source!I29,0)+ROUND(Source!AE29*Source!AV29*Source!I29,0))*(Source!FY29)/100,0)</f>
        <v>110</v>
      </c>
      <c r="U67" s="19">
        <f>Source!Y29</f>
        <v>1613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>
        <f>T67</f>
        <v>110</v>
      </c>
      <c r="HA67" s="19"/>
      <c r="HB67" s="19">
        <f>T67</f>
        <v>110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ht="13.5" thickBot="1" x14ac:dyDescent="0.25">
      <c r="A68" s="67"/>
      <c r="B68" s="68"/>
      <c r="C68" s="68" t="s">
        <v>536</v>
      </c>
      <c r="D68" s="69" t="s">
        <v>537</v>
      </c>
      <c r="E68" s="70">
        <v>0.66</v>
      </c>
      <c r="F68" s="71"/>
      <c r="G68" s="71"/>
      <c r="H68" s="71">
        <f>ROUND(Source!AH29,2)</f>
        <v>0.66</v>
      </c>
      <c r="I68" s="72">
        <f>Source!U29</f>
        <v>21.12</v>
      </c>
      <c r="J68" s="71"/>
      <c r="K68" s="73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66"/>
      <c r="B69" s="65"/>
      <c r="C69" s="65"/>
      <c r="D69" s="65"/>
      <c r="E69" s="65"/>
      <c r="F69" s="65"/>
      <c r="G69" s="65"/>
      <c r="H69" s="132">
        <f>R69</f>
        <v>537</v>
      </c>
      <c r="I69" s="133"/>
      <c r="J69" s="132">
        <f>S69</f>
        <v>8548</v>
      </c>
      <c r="K69" s="134"/>
      <c r="O69" s="19"/>
      <c r="P69" s="19"/>
      <c r="Q69" s="19"/>
      <c r="R69" s="19">
        <f>SUM(T62:T68)</f>
        <v>537</v>
      </c>
      <c r="S69" s="19">
        <f>SUM(U62:U68)</f>
        <v>8548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>
        <f>R69</f>
        <v>537</v>
      </c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ht="24" x14ac:dyDescent="0.2">
      <c r="A70" s="74">
        <v>4</v>
      </c>
      <c r="B70" s="81" t="s">
        <v>34</v>
      </c>
      <c r="C70" s="75" t="s">
        <v>35</v>
      </c>
      <c r="D70" s="76" t="s">
        <v>31</v>
      </c>
      <c r="E70" s="77">
        <v>10</v>
      </c>
      <c r="F70" s="78">
        <f>Source!AK31</f>
        <v>11.71</v>
      </c>
      <c r="G70" s="145" t="s">
        <v>6</v>
      </c>
      <c r="H70" s="78">
        <f>Source!AB31</f>
        <v>11.71</v>
      </c>
      <c r="I70" s="79"/>
      <c r="J70" s="146"/>
      <c r="K70" s="80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1"/>
      <c r="B71" s="48"/>
      <c r="C71" s="48" t="s">
        <v>528</v>
      </c>
      <c r="D71" s="49"/>
      <c r="E71" s="50"/>
      <c r="F71" s="52">
        <v>8.42</v>
      </c>
      <c r="G71" s="144"/>
      <c r="H71" s="52">
        <f>Source!AF31</f>
        <v>8.42</v>
      </c>
      <c r="I71" s="53">
        <f>T71</f>
        <v>84</v>
      </c>
      <c r="J71" s="144">
        <v>18.3</v>
      </c>
      <c r="K71" s="54">
        <f>U71</f>
        <v>1541</v>
      </c>
      <c r="O71" s="19"/>
      <c r="P71" s="19"/>
      <c r="Q71" s="19"/>
      <c r="R71" s="19"/>
      <c r="S71" s="19"/>
      <c r="T71" s="19">
        <f>ROUND(Source!AF31*Source!AV31*Source!I31,0)</f>
        <v>84</v>
      </c>
      <c r="U71" s="19">
        <f>Source!S31</f>
        <v>1541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84</v>
      </c>
      <c r="GK71" s="19">
        <f>T71</f>
        <v>84</v>
      </c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>
        <f>T71</f>
        <v>84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60"/>
      <c r="B72" s="56"/>
      <c r="C72" s="56" t="s">
        <v>529</v>
      </c>
      <c r="D72" s="57"/>
      <c r="E72" s="58"/>
      <c r="F72" s="62">
        <v>3.29</v>
      </c>
      <c r="G72" s="59"/>
      <c r="H72" s="62">
        <f>Source!AD31</f>
        <v>3.29</v>
      </c>
      <c r="I72" s="63">
        <f>T72</f>
        <v>33</v>
      </c>
      <c r="J72" s="59">
        <v>12.5</v>
      </c>
      <c r="K72" s="64">
        <f>U72</f>
        <v>411</v>
      </c>
      <c r="O72" s="19"/>
      <c r="P72" s="19"/>
      <c r="Q72" s="19"/>
      <c r="R72" s="19"/>
      <c r="S72" s="19"/>
      <c r="T72" s="19">
        <f>ROUND(Source!AD31*Source!AV31*Source!I31,0)</f>
        <v>33</v>
      </c>
      <c r="U72" s="19">
        <f>Source!Q31</f>
        <v>411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>
        <f>T72</f>
        <v>33</v>
      </c>
      <c r="GK72" s="19"/>
      <c r="GL72" s="19">
        <f>T72</f>
        <v>33</v>
      </c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>
        <f>T72</f>
        <v>33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0"/>
      <c r="B73" s="56"/>
      <c r="C73" s="56" t="s">
        <v>530</v>
      </c>
      <c r="D73" s="57"/>
      <c r="E73" s="58"/>
      <c r="F73" s="62">
        <v>0.57999999999999996</v>
      </c>
      <c r="G73" s="59"/>
      <c r="H73" s="62">
        <f>Source!AE31</f>
        <v>0.57999999999999996</v>
      </c>
      <c r="I73" s="63">
        <f>GM73</f>
        <v>6</v>
      </c>
      <c r="J73" s="59">
        <v>18.3</v>
      </c>
      <c r="K73" s="64">
        <f>Source!R31</f>
        <v>106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>
        <f>ROUND(Source!AE31*Source!AV31*Source!I31,0)</f>
        <v>6</v>
      </c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531</v>
      </c>
      <c r="D74" s="57"/>
      <c r="E74" s="58">
        <v>105</v>
      </c>
      <c r="F74" s="63" t="s">
        <v>532</v>
      </c>
      <c r="G74" s="59"/>
      <c r="H74" s="62">
        <f>ROUND((Source!AF31*Source!AV31+Source!AE31*Source!AV31)*(Source!FX31)/100,2)</f>
        <v>9.4499999999999993</v>
      </c>
      <c r="I74" s="63">
        <f>T74</f>
        <v>95</v>
      </c>
      <c r="J74" s="59" t="s">
        <v>533</v>
      </c>
      <c r="K74" s="64">
        <f>U74</f>
        <v>1466</v>
      </c>
      <c r="O74" s="19"/>
      <c r="P74" s="19"/>
      <c r="Q74" s="19"/>
      <c r="R74" s="19"/>
      <c r="S74" s="19"/>
      <c r="T74" s="19">
        <f>ROUND((ROUND(Source!AF31*Source!AV31*Source!I31,0)+ROUND(Source!AE31*Source!AV31*Source!I31,0))*(Source!FX31)/100,0)</f>
        <v>95</v>
      </c>
      <c r="U74" s="19">
        <f>Source!X31</f>
        <v>1466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>
        <f>T74</f>
        <v>95</v>
      </c>
      <c r="GZ74" s="19"/>
      <c r="HA74" s="19"/>
      <c r="HB74" s="19">
        <f>T74</f>
        <v>95</v>
      </c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534</v>
      </c>
      <c r="D75" s="57"/>
      <c r="E75" s="58">
        <v>60</v>
      </c>
      <c r="F75" s="63" t="s">
        <v>532</v>
      </c>
      <c r="G75" s="59"/>
      <c r="H75" s="62">
        <f>ROUND((Source!AF31*Source!AV31+Source!AE31*Source!AV31)*(Source!FY31)/100,2)</f>
        <v>5.4</v>
      </c>
      <c r="I75" s="63">
        <f>T75</f>
        <v>54</v>
      </c>
      <c r="J75" s="59" t="s">
        <v>535</v>
      </c>
      <c r="K75" s="64">
        <f>U75</f>
        <v>791</v>
      </c>
      <c r="O75" s="19"/>
      <c r="P75" s="19"/>
      <c r="Q75" s="19"/>
      <c r="R75" s="19"/>
      <c r="S75" s="19"/>
      <c r="T75" s="19">
        <f>ROUND((ROUND(Source!AF31*Source!AV31*Source!I31,0)+ROUND(Source!AE31*Source!AV31*Source!I31,0))*(Source!FY31)/100,0)</f>
        <v>54</v>
      </c>
      <c r="U75" s="19">
        <f>Source!Y31</f>
        <v>791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>
        <f>T75</f>
        <v>54</v>
      </c>
      <c r="HA75" s="19"/>
      <c r="HB75" s="19">
        <f>T75</f>
        <v>54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13.5" thickBot="1" x14ac:dyDescent="0.25">
      <c r="A76" s="67"/>
      <c r="B76" s="68"/>
      <c r="C76" s="68" t="s">
        <v>536</v>
      </c>
      <c r="D76" s="69" t="s">
        <v>537</v>
      </c>
      <c r="E76" s="70">
        <v>1.03</v>
      </c>
      <c r="F76" s="71"/>
      <c r="G76" s="71"/>
      <c r="H76" s="71">
        <f>ROUND(Source!AH31,2)</f>
        <v>1.03</v>
      </c>
      <c r="I76" s="72">
        <f>Source!U31</f>
        <v>10.3</v>
      </c>
      <c r="J76" s="71"/>
      <c r="K76" s="73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66"/>
      <c r="B77" s="65"/>
      <c r="C77" s="65"/>
      <c r="D77" s="65"/>
      <c r="E77" s="65"/>
      <c r="F77" s="65"/>
      <c r="G77" s="65"/>
      <c r="H77" s="132">
        <f>R77</f>
        <v>266</v>
      </c>
      <c r="I77" s="133"/>
      <c r="J77" s="132">
        <f>S77</f>
        <v>4209</v>
      </c>
      <c r="K77" s="134"/>
      <c r="O77" s="19"/>
      <c r="P77" s="19"/>
      <c r="Q77" s="19"/>
      <c r="R77" s="19">
        <f>SUM(T70:T76)</f>
        <v>266</v>
      </c>
      <c r="S77" s="19">
        <f>SUM(U70:U76)</f>
        <v>4209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>
        <f>R77</f>
        <v>266</v>
      </c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ht="24" x14ac:dyDescent="0.2">
      <c r="A78" s="74">
        <v>5</v>
      </c>
      <c r="B78" s="81" t="s">
        <v>38</v>
      </c>
      <c r="C78" s="75" t="s">
        <v>39</v>
      </c>
      <c r="D78" s="76" t="s">
        <v>17</v>
      </c>
      <c r="E78" s="77">
        <v>25</v>
      </c>
      <c r="F78" s="78">
        <f>Source!AK33</f>
        <v>70.94</v>
      </c>
      <c r="G78" s="145" t="s">
        <v>6</v>
      </c>
      <c r="H78" s="78">
        <f>Source!AB33</f>
        <v>70.94</v>
      </c>
      <c r="I78" s="79"/>
      <c r="J78" s="146"/>
      <c r="K78" s="80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1"/>
      <c r="B79" s="48"/>
      <c r="C79" s="48" t="s">
        <v>528</v>
      </c>
      <c r="D79" s="49"/>
      <c r="E79" s="50"/>
      <c r="F79" s="52">
        <v>7.35</v>
      </c>
      <c r="G79" s="144"/>
      <c r="H79" s="52">
        <f>Source!AF33</f>
        <v>7.35</v>
      </c>
      <c r="I79" s="53">
        <f>T79</f>
        <v>184</v>
      </c>
      <c r="J79" s="144">
        <v>18.3</v>
      </c>
      <c r="K79" s="54">
        <f>U79</f>
        <v>3363</v>
      </c>
      <c r="O79" s="19"/>
      <c r="P79" s="19"/>
      <c r="Q79" s="19"/>
      <c r="R79" s="19"/>
      <c r="S79" s="19"/>
      <c r="T79" s="19">
        <f>ROUND(Source!AF33*Source!AV33*Source!I33,0)</f>
        <v>184</v>
      </c>
      <c r="U79" s="19">
        <f>Source!S33</f>
        <v>3363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184</v>
      </c>
      <c r="GK79" s="19">
        <f>T79</f>
        <v>184</v>
      </c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>
        <f>T79</f>
        <v>184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60"/>
      <c r="B80" s="56"/>
      <c r="C80" s="56" t="s">
        <v>529</v>
      </c>
      <c r="D80" s="57"/>
      <c r="E80" s="58"/>
      <c r="F80" s="62">
        <v>63.59</v>
      </c>
      <c r="G80" s="59"/>
      <c r="H80" s="62">
        <f>Source!AD33</f>
        <v>63.59</v>
      </c>
      <c r="I80" s="63">
        <f>T80</f>
        <v>1590</v>
      </c>
      <c r="J80" s="59">
        <v>12.5</v>
      </c>
      <c r="K80" s="64">
        <f>U80</f>
        <v>19872</v>
      </c>
      <c r="O80" s="19"/>
      <c r="P80" s="19"/>
      <c r="Q80" s="19"/>
      <c r="R80" s="19"/>
      <c r="S80" s="19"/>
      <c r="T80" s="19">
        <f>ROUND(Source!AD33*Source!AV33*Source!I33,0)</f>
        <v>1590</v>
      </c>
      <c r="U80" s="19">
        <f>Source!Q33</f>
        <v>19872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1590</v>
      </c>
      <c r="GK80" s="19"/>
      <c r="GL80" s="19">
        <f>T80</f>
        <v>1590</v>
      </c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>
        <f>T80</f>
        <v>1590</v>
      </c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530</v>
      </c>
      <c r="D81" s="57"/>
      <c r="E81" s="58"/>
      <c r="F81" s="62">
        <v>5.56</v>
      </c>
      <c r="G81" s="59"/>
      <c r="H81" s="62">
        <f>Source!AE33</f>
        <v>5.56</v>
      </c>
      <c r="I81" s="63">
        <f>GM81</f>
        <v>139</v>
      </c>
      <c r="J81" s="59">
        <v>18.3</v>
      </c>
      <c r="K81" s="64">
        <f>Source!R33</f>
        <v>2544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>
        <f>ROUND(Source!AE33*Source!AV33*Source!I33,0)</f>
        <v>139</v>
      </c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531</v>
      </c>
      <c r="D82" s="57"/>
      <c r="E82" s="58">
        <v>105</v>
      </c>
      <c r="F82" s="63" t="s">
        <v>532</v>
      </c>
      <c r="G82" s="59"/>
      <c r="H82" s="62">
        <f>ROUND((Source!AF33*Source!AV33+Source!AE33*Source!AV33)*(Source!FX33)/100,2)</f>
        <v>13.56</v>
      </c>
      <c r="I82" s="63">
        <f>T82</f>
        <v>339</v>
      </c>
      <c r="J82" s="59" t="s">
        <v>533</v>
      </c>
      <c r="K82" s="64">
        <f>U82</f>
        <v>5257</v>
      </c>
      <c r="O82" s="19"/>
      <c r="P82" s="19"/>
      <c r="Q82" s="19"/>
      <c r="R82" s="19"/>
      <c r="S82" s="19"/>
      <c r="T82" s="19">
        <f>ROUND((ROUND(Source!AF33*Source!AV33*Source!I33,0)+ROUND(Source!AE33*Source!AV33*Source!I33,0))*(Source!FX33)/100,0)</f>
        <v>339</v>
      </c>
      <c r="U82" s="19">
        <f>Source!X33</f>
        <v>5257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>
        <f>T82</f>
        <v>339</v>
      </c>
      <c r="GZ82" s="19"/>
      <c r="HA82" s="19"/>
      <c r="HB82" s="19">
        <f>T82</f>
        <v>339</v>
      </c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534</v>
      </c>
      <c r="D83" s="57"/>
      <c r="E83" s="58">
        <v>60</v>
      </c>
      <c r="F83" s="63" t="s">
        <v>532</v>
      </c>
      <c r="G83" s="59"/>
      <c r="H83" s="62">
        <f>ROUND((Source!AF33*Source!AV33+Source!AE33*Source!AV33)*(Source!FY33)/100,2)</f>
        <v>7.75</v>
      </c>
      <c r="I83" s="63">
        <f>T83</f>
        <v>194</v>
      </c>
      <c r="J83" s="59" t="s">
        <v>535</v>
      </c>
      <c r="K83" s="64">
        <f>U83</f>
        <v>2835</v>
      </c>
      <c r="O83" s="19"/>
      <c r="P83" s="19"/>
      <c r="Q83" s="19"/>
      <c r="R83" s="19"/>
      <c r="S83" s="19"/>
      <c r="T83" s="19">
        <f>ROUND((ROUND(Source!AF33*Source!AV33*Source!I33,0)+ROUND(Source!AE33*Source!AV33*Source!I33,0))*(Source!FY33)/100,0)</f>
        <v>194</v>
      </c>
      <c r="U83" s="19">
        <f>Source!Y33</f>
        <v>2835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>
        <f>T83</f>
        <v>194</v>
      </c>
      <c r="HA83" s="19"/>
      <c r="HB83" s="19">
        <f>T83</f>
        <v>194</v>
      </c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13.5" thickBot="1" x14ac:dyDescent="0.25">
      <c r="A84" s="67"/>
      <c r="B84" s="68"/>
      <c r="C84" s="68" t="s">
        <v>536</v>
      </c>
      <c r="D84" s="69" t="s">
        <v>537</v>
      </c>
      <c r="E84" s="70">
        <v>0.81</v>
      </c>
      <c r="F84" s="71"/>
      <c r="G84" s="71"/>
      <c r="H84" s="71">
        <f>ROUND(Source!AH33,2)</f>
        <v>0.81</v>
      </c>
      <c r="I84" s="72">
        <f>Source!U33</f>
        <v>20.25</v>
      </c>
      <c r="J84" s="71"/>
      <c r="K84" s="73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6"/>
      <c r="B85" s="65"/>
      <c r="C85" s="65"/>
      <c r="D85" s="65"/>
      <c r="E85" s="65"/>
      <c r="F85" s="65"/>
      <c r="G85" s="65"/>
      <c r="H85" s="132">
        <f>R85</f>
        <v>2307</v>
      </c>
      <c r="I85" s="133"/>
      <c r="J85" s="132">
        <f>S85</f>
        <v>31327</v>
      </c>
      <c r="K85" s="134"/>
      <c r="O85" s="19"/>
      <c r="P85" s="19"/>
      <c r="Q85" s="19"/>
      <c r="R85" s="19">
        <f>SUM(T78:T84)</f>
        <v>2307</v>
      </c>
      <c r="S85" s="19">
        <f>SUM(U78:U84)</f>
        <v>31327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>
        <f>R85</f>
        <v>2307</v>
      </c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ht="24" x14ac:dyDescent="0.2">
      <c r="A86" s="74">
        <v>6</v>
      </c>
      <c r="B86" s="81" t="s">
        <v>42</v>
      </c>
      <c r="C86" s="75" t="s">
        <v>43</v>
      </c>
      <c r="D86" s="76" t="s">
        <v>17</v>
      </c>
      <c r="E86" s="77">
        <v>4</v>
      </c>
      <c r="F86" s="78">
        <f>Source!AK35</f>
        <v>223.84</v>
      </c>
      <c r="G86" s="145" t="s">
        <v>6</v>
      </c>
      <c r="H86" s="78">
        <f>Source!AB35</f>
        <v>223.84</v>
      </c>
      <c r="I86" s="79"/>
      <c r="J86" s="146"/>
      <c r="K86" s="80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1"/>
      <c r="B87" s="48"/>
      <c r="C87" s="48" t="s">
        <v>528</v>
      </c>
      <c r="D87" s="49"/>
      <c r="E87" s="50"/>
      <c r="F87" s="52">
        <v>15.87</v>
      </c>
      <c r="G87" s="144"/>
      <c r="H87" s="52">
        <f>Source!AF35</f>
        <v>15.87</v>
      </c>
      <c r="I87" s="53">
        <f>T87</f>
        <v>63</v>
      </c>
      <c r="J87" s="144">
        <v>18.3</v>
      </c>
      <c r="K87" s="54">
        <f>U87</f>
        <v>1162</v>
      </c>
      <c r="O87" s="19"/>
      <c r="P87" s="19"/>
      <c r="Q87" s="19"/>
      <c r="R87" s="19"/>
      <c r="S87" s="19"/>
      <c r="T87" s="19">
        <f>ROUND(Source!AF35*Source!AV35*Source!I35,0)</f>
        <v>63</v>
      </c>
      <c r="U87" s="19">
        <f>Source!S35</f>
        <v>1162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>
        <f>T87</f>
        <v>63</v>
      </c>
      <c r="GK87" s="19">
        <f>T87</f>
        <v>63</v>
      </c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>
        <f>T87</f>
        <v>63</v>
      </c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60"/>
      <c r="B88" s="56"/>
      <c r="C88" s="56" t="s">
        <v>529</v>
      </c>
      <c r="D88" s="57"/>
      <c r="E88" s="58"/>
      <c r="F88" s="62">
        <v>207.97</v>
      </c>
      <c r="G88" s="59"/>
      <c r="H88" s="62">
        <f>Source!AD35</f>
        <v>207.97</v>
      </c>
      <c r="I88" s="63">
        <f>T88</f>
        <v>832</v>
      </c>
      <c r="J88" s="59">
        <v>12.5</v>
      </c>
      <c r="K88" s="64">
        <f>U88</f>
        <v>10399</v>
      </c>
      <c r="O88" s="19"/>
      <c r="P88" s="19"/>
      <c r="Q88" s="19"/>
      <c r="R88" s="19"/>
      <c r="S88" s="19"/>
      <c r="T88" s="19">
        <f>ROUND(Source!AD35*Source!AV35*Source!I35,0)</f>
        <v>832</v>
      </c>
      <c r="U88" s="19">
        <f>Source!Q35</f>
        <v>10399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>
        <f>T88</f>
        <v>832</v>
      </c>
      <c r="GK88" s="19"/>
      <c r="GL88" s="19">
        <f>T88</f>
        <v>832</v>
      </c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>
        <f>T88</f>
        <v>832</v>
      </c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60"/>
      <c r="B89" s="56"/>
      <c r="C89" s="56" t="s">
        <v>530</v>
      </c>
      <c r="D89" s="57"/>
      <c r="E89" s="58"/>
      <c r="F89" s="62">
        <v>20.63</v>
      </c>
      <c r="G89" s="59"/>
      <c r="H89" s="62">
        <f>Source!AE35</f>
        <v>20.63</v>
      </c>
      <c r="I89" s="63">
        <f>GM89</f>
        <v>83</v>
      </c>
      <c r="J89" s="59">
        <v>18.3</v>
      </c>
      <c r="K89" s="64">
        <f>Source!R35</f>
        <v>1510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>
        <f>ROUND(Source!AE35*Source!AV35*Source!I35,0)</f>
        <v>83</v>
      </c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531</v>
      </c>
      <c r="D90" s="57"/>
      <c r="E90" s="58">
        <v>105</v>
      </c>
      <c r="F90" s="63" t="s">
        <v>532</v>
      </c>
      <c r="G90" s="59"/>
      <c r="H90" s="62">
        <f>ROUND((Source!AF35*Source!AV35+Source!AE35*Source!AV35)*(Source!FX35)/100,2)</f>
        <v>38.33</v>
      </c>
      <c r="I90" s="63">
        <f>T90</f>
        <v>153</v>
      </c>
      <c r="J90" s="59" t="s">
        <v>533</v>
      </c>
      <c r="K90" s="64">
        <f>U90</f>
        <v>2378</v>
      </c>
      <c r="O90" s="19"/>
      <c r="P90" s="19"/>
      <c r="Q90" s="19"/>
      <c r="R90" s="19"/>
      <c r="S90" s="19"/>
      <c r="T90" s="19">
        <f>ROUND((ROUND(Source!AF35*Source!AV35*Source!I35,0)+ROUND(Source!AE35*Source!AV35*Source!I35,0))*(Source!FX35)/100,0)</f>
        <v>153</v>
      </c>
      <c r="U90" s="19">
        <f>Source!X35</f>
        <v>2378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>
        <f>T90</f>
        <v>153</v>
      </c>
      <c r="GZ90" s="19"/>
      <c r="HA90" s="19"/>
      <c r="HB90" s="19">
        <f>T90</f>
        <v>153</v>
      </c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0"/>
      <c r="B91" s="56"/>
      <c r="C91" s="56" t="s">
        <v>534</v>
      </c>
      <c r="D91" s="57"/>
      <c r="E91" s="58">
        <v>60</v>
      </c>
      <c r="F91" s="63" t="s">
        <v>532</v>
      </c>
      <c r="G91" s="59"/>
      <c r="H91" s="62">
        <f>ROUND((Source!AF35*Source!AV35+Source!AE35*Source!AV35)*(Source!FY35)/100,2)</f>
        <v>21.9</v>
      </c>
      <c r="I91" s="63">
        <f>T91</f>
        <v>88</v>
      </c>
      <c r="J91" s="59" t="s">
        <v>535</v>
      </c>
      <c r="K91" s="64">
        <f>U91</f>
        <v>1283</v>
      </c>
      <c r="O91" s="19"/>
      <c r="P91" s="19"/>
      <c r="Q91" s="19"/>
      <c r="R91" s="19"/>
      <c r="S91" s="19"/>
      <c r="T91" s="19">
        <f>ROUND((ROUND(Source!AF35*Source!AV35*Source!I35,0)+ROUND(Source!AE35*Source!AV35*Source!I35,0))*(Source!FY35)/100,0)</f>
        <v>88</v>
      </c>
      <c r="U91" s="19">
        <f>Source!Y35</f>
        <v>1283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>
        <f>T91</f>
        <v>88</v>
      </c>
      <c r="HA91" s="19"/>
      <c r="HB91" s="19">
        <f>T91</f>
        <v>88</v>
      </c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13.5" thickBot="1" x14ac:dyDescent="0.25">
      <c r="A92" s="67"/>
      <c r="B92" s="68"/>
      <c r="C92" s="68" t="s">
        <v>536</v>
      </c>
      <c r="D92" s="69" t="s">
        <v>537</v>
      </c>
      <c r="E92" s="70">
        <v>1.75</v>
      </c>
      <c r="F92" s="71"/>
      <c r="G92" s="71"/>
      <c r="H92" s="71">
        <f>ROUND(Source!AH35,2)</f>
        <v>1.75</v>
      </c>
      <c r="I92" s="72">
        <f>Source!U35</f>
        <v>7</v>
      </c>
      <c r="J92" s="71"/>
      <c r="K92" s="73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6"/>
      <c r="B93" s="65"/>
      <c r="C93" s="65"/>
      <c r="D93" s="65"/>
      <c r="E93" s="65"/>
      <c r="F93" s="65"/>
      <c r="G93" s="65"/>
      <c r="H93" s="132">
        <f>R93</f>
        <v>1136</v>
      </c>
      <c r="I93" s="133"/>
      <c r="J93" s="132">
        <f>S93</f>
        <v>15222</v>
      </c>
      <c r="K93" s="134"/>
      <c r="O93" s="19"/>
      <c r="P93" s="19"/>
      <c r="Q93" s="19"/>
      <c r="R93" s="19">
        <f>SUM(T86:T92)</f>
        <v>1136</v>
      </c>
      <c r="S93" s="19">
        <f>SUM(U86:U92)</f>
        <v>15222</v>
      </c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>
        <f>R93</f>
        <v>1136</v>
      </c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ht="36" x14ac:dyDescent="0.2">
      <c r="A94" s="74">
        <v>7</v>
      </c>
      <c r="B94" s="81" t="s">
        <v>46</v>
      </c>
      <c r="C94" s="75" t="s">
        <v>47</v>
      </c>
      <c r="D94" s="76" t="s">
        <v>17</v>
      </c>
      <c r="E94" s="77">
        <v>29</v>
      </c>
      <c r="F94" s="78">
        <f>Source!AK37</f>
        <v>49.34</v>
      </c>
      <c r="G94" s="145" t="s">
        <v>6</v>
      </c>
      <c r="H94" s="78">
        <f>Source!AB37</f>
        <v>49.34</v>
      </c>
      <c r="I94" s="79"/>
      <c r="J94" s="146"/>
      <c r="K94" s="80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1"/>
      <c r="B95" s="48"/>
      <c r="C95" s="48" t="s">
        <v>528</v>
      </c>
      <c r="D95" s="49"/>
      <c r="E95" s="50"/>
      <c r="F95" s="52">
        <v>3.59</v>
      </c>
      <c r="G95" s="144"/>
      <c r="H95" s="52">
        <f>Source!AF37</f>
        <v>3.59</v>
      </c>
      <c r="I95" s="53">
        <f>T95</f>
        <v>104</v>
      </c>
      <c r="J95" s="144">
        <v>18.3</v>
      </c>
      <c r="K95" s="54">
        <f>U95</f>
        <v>1905</v>
      </c>
      <c r="O95" s="19"/>
      <c r="P95" s="19"/>
      <c r="Q95" s="19"/>
      <c r="R95" s="19"/>
      <c r="S95" s="19"/>
      <c r="T95" s="19">
        <f>ROUND(Source!AF37*Source!AV37*Source!I37,0)</f>
        <v>104</v>
      </c>
      <c r="U95" s="19">
        <f>Source!S37</f>
        <v>1905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>
        <f>T95</f>
        <v>104</v>
      </c>
      <c r="GK95" s="19">
        <f>T95</f>
        <v>104</v>
      </c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>
        <f>T95</f>
        <v>104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0"/>
      <c r="B96" s="56"/>
      <c r="C96" s="56" t="s">
        <v>529</v>
      </c>
      <c r="D96" s="57"/>
      <c r="E96" s="58"/>
      <c r="F96" s="62">
        <v>45.75</v>
      </c>
      <c r="G96" s="59"/>
      <c r="H96" s="62">
        <f>Source!AD37</f>
        <v>45.75</v>
      </c>
      <c r="I96" s="63">
        <f>T96</f>
        <v>1327</v>
      </c>
      <c r="J96" s="59">
        <v>12.5</v>
      </c>
      <c r="K96" s="64">
        <f>U96</f>
        <v>16584</v>
      </c>
      <c r="O96" s="19"/>
      <c r="P96" s="19"/>
      <c r="Q96" s="19"/>
      <c r="R96" s="19"/>
      <c r="S96" s="19"/>
      <c r="T96" s="19">
        <f>ROUND(Source!AD37*Source!AV37*Source!I37,0)</f>
        <v>1327</v>
      </c>
      <c r="U96" s="19">
        <f>Source!Q37</f>
        <v>16584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1327</v>
      </c>
      <c r="GK96" s="19"/>
      <c r="GL96" s="19">
        <f>T96</f>
        <v>1327</v>
      </c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>
        <f>T96</f>
        <v>1327</v>
      </c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60"/>
      <c r="B97" s="56"/>
      <c r="C97" s="56" t="s">
        <v>530</v>
      </c>
      <c r="D97" s="57"/>
      <c r="E97" s="58"/>
      <c r="F97" s="62">
        <v>6.48</v>
      </c>
      <c r="G97" s="59"/>
      <c r="H97" s="62">
        <f>Source!AE37</f>
        <v>6.48</v>
      </c>
      <c r="I97" s="63">
        <f>GM97</f>
        <v>188</v>
      </c>
      <c r="J97" s="59">
        <v>18.3</v>
      </c>
      <c r="K97" s="64">
        <f>Source!R37</f>
        <v>3439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>
        <f>ROUND(Source!AE37*Source!AV37*Source!I37,0)</f>
        <v>188</v>
      </c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60"/>
      <c r="B98" s="56"/>
      <c r="C98" s="56" t="s">
        <v>531</v>
      </c>
      <c r="D98" s="57"/>
      <c r="E98" s="58">
        <v>105</v>
      </c>
      <c r="F98" s="63" t="s">
        <v>532</v>
      </c>
      <c r="G98" s="59"/>
      <c r="H98" s="62">
        <f>ROUND((Source!AF37*Source!AV37+Source!AE37*Source!AV37)*(Source!FX37)/100,2)</f>
        <v>10.57</v>
      </c>
      <c r="I98" s="63">
        <f>T98</f>
        <v>307</v>
      </c>
      <c r="J98" s="59" t="s">
        <v>533</v>
      </c>
      <c r="K98" s="64">
        <f>U98</f>
        <v>4756</v>
      </c>
      <c r="O98" s="19"/>
      <c r="P98" s="19"/>
      <c r="Q98" s="19"/>
      <c r="R98" s="19"/>
      <c r="S98" s="19"/>
      <c r="T98" s="19">
        <f>ROUND((ROUND(Source!AF37*Source!AV37*Source!I37,0)+ROUND(Source!AE37*Source!AV37*Source!I37,0))*(Source!FX37)/100,0)</f>
        <v>307</v>
      </c>
      <c r="U98" s="19">
        <f>Source!X37</f>
        <v>4756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>
        <f>T98</f>
        <v>307</v>
      </c>
      <c r="GZ98" s="19"/>
      <c r="HA98" s="19"/>
      <c r="HB98" s="19">
        <f>T98</f>
        <v>307</v>
      </c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534</v>
      </c>
      <c r="D99" s="57"/>
      <c r="E99" s="58">
        <v>60</v>
      </c>
      <c r="F99" s="63" t="s">
        <v>532</v>
      </c>
      <c r="G99" s="59"/>
      <c r="H99" s="62">
        <f>ROUND((Source!AF37*Source!AV37+Source!AE37*Source!AV37)*(Source!FY37)/100,2)</f>
        <v>6.04</v>
      </c>
      <c r="I99" s="63">
        <f>T99</f>
        <v>175</v>
      </c>
      <c r="J99" s="59" t="s">
        <v>535</v>
      </c>
      <c r="K99" s="64">
        <f>U99</f>
        <v>2565</v>
      </c>
      <c r="O99" s="19"/>
      <c r="P99" s="19"/>
      <c r="Q99" s="19"/>
      <c r="R99" s="19"/>
      <c r="S99" s="19"/>
      <c r="T99" s="19">
        <f>ROUND((ROUND(Source!AF37*Source!AV37*Source!I37,0)+ROUND(Source!AE37*Source!AV37*Source!I37,0))*(Source!FY37)/100,0)</f>
        <v>175</v>
      </c>
      <c r="U99" s="19">
        <f>Source!Y37</f>
        <v>2565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>
        <f>T99</f>
        <v>175</v>
      </c>
      <c r="HA99" s="19"/>
      <c r="HB99" s="19">
        <f>T99</f>
        <v>175</v>
      </c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ht="13.5" thickBot="1" x14ac:dyDescent="0.25">
      <c r="A100" s="67"/>
      <c r="B100" s="68"/>
      <c r="C100" s="68" t="s">
        <v>536</v>
      </c>
      <c r="D100" s="69" t="s">
        <v>537</v>
      </c>
      <c r="E100" s="70">
        <v>0.44</v>
      </c>
      <c r="F100" s="71"/>
      <c r="G100" s="71"/>
      <c r="H100" s="71">
        <f>ROUND(Source!AH37,2)</f>
        <v>0.44</v>
      </c>
      <c r="I100" s="72">
        <f>Source!U37</f>
        <v>12.76</v>
      </c>
      <c r="J100" s="71"/>
      <c r="K100" s="73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6"/>
      <c r="B101" s="65"/>
      <c r="C101" s="65"/>
      <c r="D101" s="65"/>
      <c r="E101" s="65"/>
      <c r="F101" s="65"/>
      <c r="G101" s="65"/>
      <c r="H101" s="132">
        <f>R101</f>
        <v>1913</v>
      </c>
      <c r="I101" s="133"/>
      <c r="J101" s="132">
        <f>S101</f>
        <v>25810</v>
      </c>
      <c r="K101" s="134"/>
      <c r="O101" s="19"/>
      <c r="P101" s="19"/>
      <c r="Q101" s="19"/>
      <c r="R101" s="19">
        <f>SUM(T94:T100)</f>
        <v>1913</v>
      </c>
      <c r="S101" s="19">
        <f>SUM(U94:U100)</f>
        <v>25810</v>
      </c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>
        <f>R101</f>
        <v>1913</v>
      </c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ht="36" x14ac:dyDescent="0.2">
      <c r="A102" s="74">
        <v>8</v>
      </c>
      <c r="B102" s="81" t="s">
        <v>50</v>
      </c>
      <c r="C102" s="75" t="s">
        <v>51</v>
      </c>
      <c r="D102" s="76" t="s">
        <v>17</v>
      </c>
      <c r="E102" s="77">
        <v>21</v>
      </c>
      <c r="F102" s="78">
        <f>Source!AK39</f>
        <v>199.82</v>
      </c>
      <c r="G102" s="145" t="s">
        <v>54</v>
      </c>
      <c r="H102" s="78">
        <f>Source!AB39</f>
        <v>185.06</v>
      </c>
      <c r="I102" s="79"/>
      <c r="J102" s="146"/>
      <c r="K102" s="80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1"/>
      <c r="B103" s="48"/>
      <c r="C103" s="48" t="s">
        <v>528</v>
      </c>
      <c r="D103" s="49"/>
      <c r="E103" s="50"/>
      <c r="F103" s="52">
        <v>33.67</v>
      </c>
      <c r="G103" s="144" t="s">
        <v>538</v>
      </c>
      <c r="H103" s="52">
        <f>Source!AF39</f>
        <v>40.4</v>
      </c>
      <c r="I103" s="53">
        <f>T103</f>
        <v>848</v>
      </c>
      <c r="J103" s="144">
        <v>18.3</v>
      </c>
      <c r="K103" s="54">
        <f>U103</f>
        <v>15526</v>
      </c>
      <c r="O103" s="19"/>
      <c r="P103" s="19"/>
      <c r="Q103" s="19"/>
      <c r="R103" s="19"/>
      <c r="S103" s="19"/>
      <c r="T103" s="19">
        <f>ROUND(Source!AF39*Source!AV39*Source!I39,0)</f>
        <v>848</v>
      </c>
      <c r="U103" s="19">
        <f>Source!S39</f>
        <v>15526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848</v>
      </c>
      <c r="GK103" s="19">
        <f>T103</f>
        <v>848</v>
      </c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>
        <f>T103</f>
        <v>848</v>
      </c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60"/>
      <c r="B104" s="56"/>
      <c r="C104" s="56" t="s">
        <v>529</v>
      </c>
      <c r="D104" s="57"/>
      <c r="E104" s="58"/>
      <c r="F104" s="62">
        <v>120.54</v>
      </c>
      <c r="G104" s="59" t="s">
        <v>538</v>
      </c>
      <c r="H104" s="62">
        <f>Source!AD39</f>
        <v>144.65</v>
      </c>
      <c r="I104" s="63">
        <f>T104</f>
        <v>3038</v>
      </c>
      <c r="J104" s="59">
        <v>12.5</v>
      </c>
      <c r="K104" s="64">
        <f>U104</f>
        <v>37971</v>
      </c>
      <c r="O104" s="19"/>
      <c r="P104" s="19"/>
      <c r="Q104" s="19"/>
      <c r="R104" s="19"/>
      <c r="S104" s="19"/>
      <c r="T104" s="19">
        <f>ROUND(Source!AD39*Source!AV39*Source!I39,0)</f>
        <v>3038</v>
      </c>
      <c r="U104" s="19">
        <f>Source!Q39</f>
        <v>37971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3038</v>
      </c>
      <c r="GK104" s="19"/>
      <c r="GL104" s="19">
        <f>T104</f>
        <v>3038</v>
      </c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>
        <f>T104</f>
        <v>3038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60"/>
      <c r="B105" s="56"/>
      <c r="C105" s="56" t="s">
        <v>530</v>
      </c>
      <c r="D105" s="57"/>
      <c r="E105" s="58"/>
      <c r="F105" s="62">
        <v>11.25</v>
      </c>
      <c r="G105" s="59" t="s">
        <v>538</v>
      </c>
      <c r="H105" s="62">
        <f>Source!AE39</f>
        <v>13.5</v>
      </c>
      <c r="I105" s="63">
        <f>GM105</f>
        <v>284</v>
      </c>
      <c r="J105" s="59">
        <v>18.3</v>
      </c>
      <c r="K105" s="64">
        <f>Source!R39</f>
        <v>5188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>
        <f>ROUND(Source!AE39*Source!AV39*Source!I39,0)</f>
        <v>284</v>
      </c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60"/>
      <c r="B106" s="56"/>
      <c r="C106" s="56" t="s">
        <v>539</v>
      </c>
      <c r="D106" s="57"/>
      <c r="E106" s="58"/>
      <c r="F106" s="62">
        <v>45.61</v>
      </c>
      <c r="G106" s="59"/>
      <c r="H106" s="62">
        <f>Source!AC39</f>
        <v>0.01</v>
      </c>
      <c r="I106" s="63">
        <f>T106</f>
        <v>0</v>
      </c>
      <c r="J106" s="59">
        <v>7.5</v>
      </c>
      <c r="K106" s="64">
        <f>U106</f>
        <v>2</v>
      </c>
      <c r="O106" s="19"/>
      <c r="P106" s="19"/>
      <c r="Q106" s="19"/>
      <c r="R106" s="19"/>
      <c r="S106" s="19"/>
      <c r="T106" s="19">
        <f>ROUND(Source!AC39*Source!AW39*Source!I39,0)</f>
        <v>0</v>
      </c>
      <c r="U106" s="19">
        <f>Source!P39</f>
        <v>2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>
        <f>T106</f>
        <v>0</v>
      </c>
      <c r="GK106" s="19"/>
      <c r="GL106" s="19"/>
      <c r="GM106" s="19"/>
      <c r="GN106" s="19">
        <f>T106</f>
        <v>0</v>
      </c>
      <c r="GO106" s="19"/>
      <c r="GP106" s="19">
        <f>T106</f>
        <v>0</v>
      </c>
      <c r="GQ106" s="19">
        <f>T106</f>
        <v>0</v>
      </c>
      <c r="GR106" s="19"/>
      <c r="GS106" s="19">
        <f>T106</f>
        <v>0</v>
      </c>
      <c r="GT106" s="19"/>
      <c r="GU106" s="19"/>
      <c r="GV106" s="19"/>
      <c r="GW106" s="19">
        <f>ROUND(Source!AG39*Source!I39,0)</f>
        <v>0</v>
      </c>
      <c r="GX106" s="19">
        <f>ROUND(Source!AJ39*Source!I39,0)</f>
        <v>0</v>
      </c>
      <c r="GY106" s="19"/>
      <c r="GZ106" s="19"/>
      <c r="HA106" s="19"/>
      <c r="HB106" s="19">
        <f>T106</f>
        <v>0</v>
      </c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60"/>
      <c r="B107" s="56"/>
      <c r="C107" s="56" t="s">
        <v>531</v>
      </c>
      <c r="D107" s="57"/>
      <c r="E107" s="58">
        <v>105</v>
      </c>
      <c r="F107" s="63" t="s">
        <v>532</v>
      </c>
      <c r="G107" s="59"/>
      <c r="H107" s="62">
        <f>ROUND((Source!AF39*Source!AV39+Source!AE39*Source!AV39)*(Source!FX39)/100,2)</f>
        <v>56.6</v>
      </c>
      <c r="I107" s="63">
        <f>T107</f>
        <v>1189</v>
      </c>
      <c r="J107" s="59" t="s">
        <v>533</v>
      </c>
      <c r="K107" s="64">
        <f>U107</f>
        <v>18435</v>
      </c>
      <c r="O107" s="19"/>
      <c r="P107" s="19"/>
      <c r="Q107" s="19"/>
      <c r="R107" s="19"/>
      <c r="S107" s="19"/>
      <c r="T107" s="19">
        <f>ROUND((ROUND(Source!AF39*Source!AV39*Source!I39,0)+ROUND(Source!AE39*Source!AV39*Source!I39,0))*(Source!FX39)/100,0)</f>
        <v>1189</v>
      </c>
      <c r="U107" s="19">
        <f>Source!X39</f>
        <v>18435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>
        <f>T107</f>
        <v>1189</v>
      </c>
      <c r="GZ107" s="19"/>
      <c r="HA107" s="19"/>
      <c r="HB107" s="19">
        <f>T107</f>
        <v>1189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0"/>
      <c r="B108" s="56"/>
      <c r="C108" s="56" t="s">
        <v>534</v>
      </c>
      <c r="D108" s="57"/>
      <c r="E108" s="58">
        <v>60</v>
      </c>
      <c r="F108" s="63" t="s">
        <v>532</v>
      </c>
      <c r="G108" s="59"/>
      <c r="H108" s="62">
        <f>ROUND((Source!AF39*Source!AV39+Source!AE39*Source!AV39)*(Source!FY39)/100,2)</f>
        <v>32.340000000000003</v>
      </c>
      <c r="I108" s="63">
        <f>T108</f>
        <v>679</v>
      </c>
      <c r="J108" s="59" t="s">
        <v>535</v>
      </c>
      <c r="K108" s="64">
        <f>U108</f>
        <v>9943</v>
      </c>
      <c r="O108" s="19"/>
      <c r="P108" s="19"/>
      <c r="Q108" s="19"/>
      <c r="R108" s="19"/>
      <c r="S108" s="19"/>
      <c r="T108" s="19">
        <f>ROUND((ROUND(Source!AF39*Source!AV39*Source!I39,0)+ROUND(Source!AE39*Source!AV39*Source!I39,0))*(Source!FY39)/100,0)</f>
        <v>679</v>
      </c>
      <c r="U108" s="19">
        <f>Source!Y39</f>
        <v>9943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>
        <f>T108</f>
        <v>679</v>
      </c>
      <c r="HA108" s="19"/>
      <c r="HB108" s="19">
        <f>T108</f>
        <v>679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536</v>
      </c>
      <c r="D109" s="57" t="s">
        <v>537</v>
      </c>
      <c r="E109" s="58">
        <v>3.8</v>
      </c>
      <c r="F109" s="59"/>
      <c r="G109" s="59" t="s">
        <v>538</v>
      </c>
      <c r="H109" s="59">
        <f>ROUND(Source!AH39,2)</f>
        <v>4.5599999999999996</v>
      </c>
      <c r="I109" s="62">
        <f>Source!U39</f>
        <v>95.759999999999991</v>
      </c>
      <c r="J109" s="59"/>
      <c r="K109" s="61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74" t="s">
        <v>76</v>
      </c>
      <c r="B110" s="81" t="s">
        <v>153</v>
      </c>
      <c r="C110" s="75" t="s">
        <v>78</v>
      </c>
      <c r="D110" s="76" t="s">
        <v>79</v>
      </c>
      <c r="E110" s="77">
        <f>Source!I49</f>
        <v>21</v>
      </c>
      <c r="F110" s="78">
        <v>1016</v>
      </c>
      <c r="G110" s="147"/>
      <c r="H110" s="78">
        <f>Source!AC49</f>
        <v>1016</v>
      </c>
      <c r="I110" s="79">
        <f>T110</f>
        <v>21336</v>
      </c>
      <c r="J110" s="147">
        <v>7.5</v>
      </c>
      <c r="K110" s="80">
        <f>U110</f>
        <v>160020</v>
      </c>
      <c r="O110" s="19"/>
      <c r="P110" s="19"/>
      <c r="Q110" s="19"/>
      <c r="R110" s="19"/>
      <c r="S110" s="19"/>
      <c r="T110" s="19">
        <f>ROUND(Source!AC49*Source!AW49*Source!I49,0)</f>
        <v>21336</v>
      </c>
      <c r="U110" s="19">
        <f>Source!P49</f>
        <v>160020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21336</v>
      </c>
      <c r="GK110" s="19"/>
      <c r="GL110" s="19"/>
      <c r="GM110" s="19"/>
      <c r="GN110" s="19">
        <f>T110</f>
        <v>21336</v>
      </c>
      <c r="GO110" s="19"/>
      <c r="GP110" s="19">
        <f>T110</f>
        <v>21336</v>
      </c>
      <c r="GQ110" s="19">
        <f>T110</f>
        <v>21336</v>
      </c>
      <c r="GR110" s="19"/>
      <c r="GS110" s="19">
        <f>T110</f>
        <v>21336</v>
      </c>
      <c r="GT110" s="19"/>
      <c r="GU110" s="19"/>
      <c r="GV110" s="19"/>
      <c r="GW110" s="19">
        <f>ROUND(Source!AG49*Source!I49,0)</f>
        <v>0</v>
      </c>
      <c r="GX110" s="19">
        <f>ROUND(Source!AJ49*Source!I49,0)</f>
        <v>0</v>
      </c>
      <c r="GY110" s="19"/>
      <c r="GZ110" s="19"/>
      <c r="HA110" s="19"/>
      <c r="HB110" s="19">
        <f>T110</f>
        <v>21336</v>
      </c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13.5" thickBot="1" x14ac:dyDescent="0.25">
      <c r="A111" s="148"/>
      <c r="B111" s="149" t="s">
        <v>540</v>
      </c>
      <c r="C111" s="149" t="s">
        <v>541</v>
      </c>
      <c r="D111" s="150"/>
      <c r="E111" s="150"/>
      <c r="F111" s="150"/>
      <c r="G111" s="150"/>
      <c r="H111" s="150"/>
      <c r="I111" s="150"/>
      <c r="J111" s="150"/>
      <c r="K111" s="151"/>
    </row>
    <row r="112" spans="1:255" x14ac:dyDescent="0.2">
      <c r="A112" s="66"/>
      <c r="B112" s="65"/>
      <c r="C112" s="65"/>
      <c r="D112" s="65"/>
      <c r="E112" s="65"/>
      <c r="F112" s="65"/>
      <c r="G112" s="65"/>
      <c r="H112" s="132">
        <f>R112</f>
        <v>27090</v>
      </c>
      <c r="I112" s="133"/>
      <c r="J112" s="132">
        <f>S112</f>
        <v>241897</v>
      </c>
      <c r="K112" s="134"/>
      <c r="O112" s="19"/>
      <c r="P112" s="19"/>
      <c r="Q112" s="19"/>
      <c r="R112" s="19">
        <f>SUM(T102:T111)</f>
        <v>27090</v>
      </c>
      <c r="S112" s="19">
        <f>SUM(U102:U111)</f>
        <v>241897</v>
      </c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>
        <f>R112</f>
        <v>27090</v>
      </c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t="36" x14ac:dyDescent="0.2">
      <c r="A113" s="74">
        <v>9</v>
      </c>
      <c r="B113" s="81" t="s">
        <v>119</v>
      </c>
      <c r="C113" s="75" t="s">
        <v>120</v>
      </c>
      <c r="D113" s="76" t="s">
        <v>17</v>
      </c>
      <c r="E113" s="77">
        <v>4</v>
      </c>
      <c r="F113" s="78">
        <f>Source!AK69</f>
        <v>399.56</v>
      </c>
      <c r="G113" s="145" t="s">
        <v>54</v>
      </c>
      <c r="H113" s="78">
        <f>Source!AB69</f>
        <v>424.75</v>
      </c>
      <c r="I113" s="79"/>
      <c r="J113" s="146"/>
      <c r="K113" s="80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1"/>
      <c r="B114" s="48"/>
      <c r="C114" s="48" t="s">
        <v>528</v>
      </c>
      <c r="D114" s="49"/>
      <c r="E114" s="50"/>
      <c r="F114" s="52">
        <v>69.989999999999995</v>
      </c>
      <c r="G114" s="144" t="s">
        <v>538</v>
      </c>
      <c r="H114" s="52">
        <f>Source!AF69</f>
        <v>83.99</v>
      </c>
      <c r="I114" s="53">
        <f>T114</f>
        <v>336</v>
      </c>
      <c r="J114" s="144">
        <v>18.3</v>
      </c>
      <c r="K114" s="54">
        <f>U114</f>
        <v>6148</v>
      </c>
      <c r="O114" s="19"/>
      <c r="P114" s="19"/>
      <c r="Q114" s="19"/>
      <c r="R114" s="19"/>
      <c r="S114" s="19"/>
      <c r="T114" s="19">
        <f>ROUND(Source!AF69*Source!AV69*Source!I69,0)</f>
        <v>336</v>
      </c>
      <c r="U114" s="19">
        <f>Source!S69</f>
        <v>6148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336</v>
      </c>
      <c r="GK114" s="19">
        <f>T114</f>
        <v>336</v>
      </c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>
        <f>T114</f>
        <v>336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60"/>
      <c r="B115" s="56"/>
      <c r="C115" s="56" t="s">
        <v>529</v>
      </c>
      <c r="D115" s="57"/>
      <c r="E115" s="58"/>
      <c r="F115" s="62">
        <v>283.95999999999998</v>
      </c>
      <c r="G115" s="59" t="s">
        <v>538</v>
      </c>
      <c r="H115" s="62">
        <f>Source!AD69</f>
        <v>340.75</v>
      </c>
      <c r="I115" s="63">
        <f>T115</f>
        <v>1363</v>
      </c>
      <c r="J115" s="59">
        <v>12.5</v>
      </c>
      <c r="K115" s="64">
        <f>U115</f>
        <v>17038</v>
      </c>
      <c r="O115" s="19"/>
      <c r="P115" s="19"/>
      <c r="Q115" s="19"/>
      <c r="R115" s="19"/>
      <c r="S115" s="19"/>
      <c r="T115" s="19">
        <f>ROUND(Source!AD69*Source!AV69*Source!I69,0)</f>
        <v>1363</v>
      </c>
      <c r="U115" s="19">
        <f>Source!Q69</f>
        <v>17038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>
        <f>T115</f>
        <v>1363</v>
      </c>
      <c r="GK115" s="19"/>
      <c r="GL115" s="19">
        <f>T115</f>
        <v>1363</v>
      </c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>
        <f>T115</f>
        <v>1363</v>
      </c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0"/>
      <c r="B116" s="56"/>
      <c r="C116" s="56" t="s">
        <v>530</v>
      </c>
      <c r="D116" s="57"/>
      <c r="E116" s="58"/>
      <c r="F116" s="62">
        <v>26.22</v>
      </c>
      <c r="G116" s="59" t="s">
        <v>538</v>
      </c>
      <c r="H116" s="62">
        <f>Source!AE69</f>
        <v>31.46</v>
      </c>
      <c r="I116" s="63">
        <f>GM116</f>
        <v>126</v>
      </c>
      <c r="J116" s="59">
        <v>18.3</v>
      </c>
      <c r="K116" s="64">
        <f>Source!R69</f>
        <v>2303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>
        <f>ROUND(Source!AE69*Source!AV69*Source!I69,0)</f>
        <v>126</v>
      </c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0"/>
      <c r="B117" s="56"/>
      <c r="C117" s="56" t="s">
        <v>539</v>
      </c>
      <c r="D117" s="57"/>
      <c r="E117" s="58"/>
      <c r="F117" s="62">
        <v>45.61</v>
      </c>
      <c r="G117" s="59"/>
      <c r="H117" s="62">
        <f>Source!AC69</f>
        <v>0.01</v>
      </c>
      <c r="I117" s="63">
        <f>T117</f>
        <v>0</v>
      </c>
      <c r="J117" s="59">
        <v>7.5</v>
      </c>
      <c r="K117" s="64">
        <f>U117</f>
        <v>0</v>
      </c>
      <c r="O117" s="19"/>
      <c r="P117" s="19"/>
      <c r="Q117" s="19"/>
      <c r="R117" s="19"/>
      <c r="S117" s="19"/>
      <c r="T117" s="19">
        <f>ROUND(Source!AC69*Source!AW69*Source!I69,0)</f>
        <v>0</v>
      </c>
      <c r="U117" s="19">
        <f>Source!P69</f>
        <v>0</v>
      </c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>
        <f>T117</f>
        <v>0</v>
      </c>
      <c r="GK117" s="19"/>
      <c r="GL117" s="19"/>
      <c r="GM117" s="19"/>
      <c r="GN117" s="19">
        <f>T117</f>
        <v>0</v>
      </c>
      <c r="GO117" s="19"/>
      <c r="GP117" s="19">
        <f>T117</f>
        <v>0</v>
      </c>
      <c r="GQ117" s="19">
        <f>T117</f>
        <v>0</v>
      </c>
      <c r="GR117" s="19"/>
      <c r="GS117" s="19">
        <f>T117</f>
        <v>0</v>
      </c>
      <c r="GT117" s="19"/>
      <c r="GU117" s="19"/>
      <c r="GV117" s="19"/>
      <c r="GW117" s="19">
        <f>ROUND(Source!AG69*Source!I69,0)</f>
        <v>0</v>
      </c>
      <c r="GX117" s="19">
        <f>ROUND(Source!AJ69*Source!I69,0)</f>
        <v>0</v>
      </c>
      <c r="GY117" s="19"/>
      <c r="GZ117" s="19"/>
      <c r="HA117" s="19"/>
      <c r="HB117" s="19">
        <f>T117</f>
        <v>0</v>
      </c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60"/>
      <c r="B118" s="56"/>
      <c r="C118" s="56" t="s">
        <v>531</v>
      </c>
      <c r="D118" s="57"/>
      <c r="E118" s="58">
        <v>105</v>
      </c>
      <c r="F118" s="63" t="s">
        <v>532</v>
      </c>
      <c r="G118" s="59"/>
      <c r="H118" s="62">
        <f>ROUND((Source!AF69*Source!AV69+Source!AE69*Source!AV69)*(Source!FX69)/100,2)</f>
        <v>121.22</v>
      </c>
      <c r="I118" s="63">
        <f>T118</f>
        <v>485</v>
      </c>
      <c r="J118" s="59" t="s">
        <v>533</v>
      </c>
      <c r="K118" s="64">
        <f>U118</f>
        <v>7521</v>
      </c>
      <c r="O118" s="19"/>
      <c r="P118" s="19"/>
      <c r="Q118" s="19"/>
      <c r="R118" s="19"/>
      <c r="S118" s="19"/>
      <c r="T118" s="19">
        <f>ROUND((ROUND(Source!AF69*Source!AV69*Source!I69,0)+ROUND(Source!AE69*Source!AV69*Source!I69,0))*(Source!FX69)/100,0)</f>
        <v>485</v>
      </c>
      <c r="U118" s="19">
        <f>Source!X69</f>
        <v>7521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>
        <f>T118</f>
        <v>485</v>
      </c>
      <c r="GZ118" s="19"/>
      <c r="HA118" s="19"/>
      <c r="HB118" s="19">
        <f>T118</f>
        <v>485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60"/>
      <c r="B119" s="56"/>
      <c r="C119" s="56" t="s">
        <v>534</v>
      </c>
      <c r="D119" s="57"/>
      <c r="E119" s="58">
        <v>60</v>
      </c>
      <c r="F119" s="63" t="s">
        <v>532</v>
      </c>
      <c r="G119" s="59"/>
      <c r="H119" s="62">
        <f>ROUND((Source!AF69*Source!AV69+Source!AE69*Source!AV69)*(Source!FY69)/100,2)</f>
        <v>69.27</v>
      </c>
      <c r="I119" s="63">
        <f>T119</f>
        <v>277</v>
      </c>
      <c r="J119" s="59" t="s">
        <v>535</v>
      </c>
      <c r="K119" s="64">
        <f>U119</f>
        <v>4056</v>
      </c>
      <c r="O119" s="19"/>
      <c r="P119" s="19"/>
      <c r="Q119" s="19"/>
      <c r="R119" s="19"/>
      <c r="S119" s="19"/>
      <c r="T119" s="19">
        <f>ROUND((ROUND(Source!AF69*Source!AV69*Source!I69,0)+ROUND(Source!AE69*Source!AV69*Source!I69,0))*(Source!FY69)/100,0)</f>
        <v>277</v>
      </c>
      <c r="U119" s="19">
        <f>Source!Y69</f>
        <v>4056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>
        <f>T119</f>
        <v>277</v>
      </c>
      <c r="HA119" s="19"/>
      <c r="HB119" s="19">
        <f>T119</f>
        <v>277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60"/>
      <c r="B120" s="56"/>
      <c r="C120" s="56" t="s">
        <v>536</v>
      </c>
      <c r="D120" s="57" t="s">
        <v>537</v>
      </c>
      <c r="E120" s="58">
        <v>7.9</v>
      </c>
      <c r="F120" s="59"/>
      <c r="G120" s="59" t="s">
        <v>538</v>
      </c>
      <c r="H120" s="59">
        <f>ROUND(Source!AH69,2)</f>
        <v>9.48</v>
      </c>
      <c r="I120" s="62">
        <f>Source!U69</f>
        <v>37.92</v>
      </c>
      <c r="J120" s="59"/>
      <c r="K120" s="61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74" t="s">
        <v>122</v>
      </c>
      <c r="B121" s="81" t="s">
        <v>153</v>
      </c>
      <c r="C121" s="75" t="s">
        <v>78</v>
      </c>
      <c r="D121" s="76" t="s">
        <v>79</v>
      </c>
      <c r="E121" s="77">
        <f>Source!I71</f>
        <v>4</v>
      </c>
      <c r="F121" s="78">
        <v>1016</v>
      </c>
      <c r="G121" s="147"/>
      <c r="H121" s="78">
        <f>Source!AC71</f>
        <v>1016</v>
      </c>
      <c r="I121" s="79">
        <f>T121</f>
        <v>4064</v>
      </c>
      <c r="J121" s="147">
        <v>7.5</v>
      </c>
      <c r="K121" s="80">
        <f>U121</f>
        <v>30480</v>
      </c>
      <c r="O121" s="19"/>
      <c r="P121" s="19"/>
      <c r="Q121" s="19"/>
      <c r="R121" s="19"/>
      <c r="S121" s="19"/>
      <c r="T121" s="19">
        <f>ROUND(Source!AC71*Source!AW71*Source!I71,0)</f>
        <v>4064</v>
      </c>
      <c r="U121" s="19">
        <f>Source!P71</f>
        <v>30480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>
        <f>T121</f>
        <v>4064</v>
      </c>
      <c r="GK121" s="19"/>
      <c r="GL121" s="19"/>
      <c r="GM121" s="19"/>
      <c r="GN121" s="19">
        <f>T121</f>
        <v>4064</v>
      </c>
      <c r="GO121" s="19"/>
      <c r="GP121" s="19">
        <f>T121</f>
        <v>4064</v>
      </c>
      <c r="GQ121" s="19">
        <f>T121</f>
        <v>4064</v>
      </c>
      <c r="GR121" s="19"/>
      <c r="GS121" s="19">
        <f>T121</f>
        <v>4064</v>
      </c>
      <c r="GT121" s="19"/>
      <c r="GU121" s="19"/>
      <c r="GV121" s="19"/>
      <c r="GW121" s="19">
        <f>ROUND(Source!AG71*Source!I71,0)</f>
        <v>0</v>
      </c>
      <c r="GX121" s="19">
        <f>ROUND(Source!AJ71*Source!I71,0)</f>
        <v>0</v>
      </c>
      <c r="GY121" s="19"/>
      <c r="GZ121" s="19"/>
      <c r="HA121" s="19"/>
      <c r="HB121" s="19"/>
      <c r="HC121" s="19">
        <f>T121</f>
        <v>4064</v>
      </c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152"/>
      <c r="B122" s="153" t="s">
        <v>540</v>
      </c>
      <c r="C122" s="153" t="s">
        <v>541</v>
      </c>
      <c r="D122" s="154"/>
      <c r="E122" s="154"/>
      <c r="F122" s="154"/>
      <c r="G122" s="154"/>
      <c r="H122" s="154"/>
      <c r="I122" s="154"/>
      <c r="J122" s="154"/>
      <c r="K122" s="155"/>
    </row>
    <row r="123" spans="1:255" x14ac:dyDescent="0.2">
      <c r="A123" s="74" t="s">
        <v>123</v>
      </c>
      <c r="B123" s="81" t="s">
        <v>153</v>
      </c>
      <c r="C123" s="75" t="s">
        <v>124</v>
      </c>
      <c r="D123" s="76" t="s">
        <v>79</v>
      </c>
      <c r="E123" s="77">
        <f>Source!I73</f>
        <v>4</v>
      </c>
      <c r="F123" s="78">
        <v>804</v>
      </c>
      <c r="G123" s="147"/>
      <c r="H123" s="78">
        <f>Source!AC73</f>
        <v>804</v>
      </c>
      <c r="I123" s="79">
        <f>T123</f>
        <v>3216</v>
      </c>
      <c r="J123" s="147">
        <v>7.5</v>
      </c>
      <c r="K123" s="80">
        <f>U123</f>
        <v>24120</v>
      </c>
      <c r="O123" s="19"/>
      <c r="P123" s="19"/>
      <c r="Q123" s="19"/>
      <c r="R123" s="19"/>
      <c r="S123" s="19"/>
      <c r="T123" s="19">
        <f>ROUND(Source!AC73*Source!AW73*Source!I73,0)</f>
        <v>3216</v>
      </c>
      <c r="U123" s="19">
        <f>Source!P73</f>
        <v>24120</v>
      </c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>
        <f>T123</f>
        <v>3216</v>
      </c>
      <c r="GK123" s="19"/>
      <c r="GL123" s="19"/>
      <c r="GM123" s="19"/>
      <c r="GN123" s="19">
        <f>T123</f>
        <v>3216</v>
      </c>
      <c r="GO123" s="19"/>
      <c r="GP123" s="19">
        <f>T123</f>
        <v>3216</v>
      </c>
      <c r="GQ123" s="19">
        <f>T123</f>
        <v>3216</v>
      </c>
      <c r="GR123" s="19"/>
      <c r="GS123" s="19">
        <f>T123</f>
        <v>3216</v>
      </c>
      <c r="GT123" s="19"/>
      <c r="GU123" s="19"/>
      <c r="GV123" s="19"/>
      <c r="GW123" s="19">
        <f>ROUND(Source!AG73*Source!I73,0)</f>
        <v>0</v>
      </c>
      <c r="GX123" s="19">
        <f>ROUND(Source!AJ73*Source!I73,0)</f>
        <v>0</v>
      </c>
      <c r="GY123" s="19"/>
      <c r="GZ123" s="19"/>
      <c r="HA123" s="19"/>
      <c r="HB123" s="19">
        <f>T123</f>
        <v>3216</v>
      </c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152"/>
      <c r="B124" s="153" t="s">
        <v>540</v>
      </c>
      <c r="C124" s="153" t="s">
        <v>542</v>
      </c>
      <c r="D124" s="154"/>
      <c r="E124" s="154"/>
      <c r="F124" s="154"/>
      <c r="G124" s="154"/>
      <c r="H124" s="154"/>
      <c r="I124" s="154"/>
      <c r="J124" s="154"/>
      <c r="K124" s="155"/>
    </row>
    <row r="125" spans="1:255" x14ac:dyDescent="0.2">
      <c r="A125" s="74" t="s">
        <v>126</v>
      </c>
      <c r="B125" s="81" t="s">
        <v>153</v>
      </c>
      <c r="C125" s="75" t="s">
        <v>127</v>
      </c>
      <c r="D125" s="76" t="s">
        <v>79</v>
      </c>
      <c r="E125" s="77">
        <f>Source!I75</f>
        <v>4</v>
      </c>
      <c r="F125" s="78">
        <v>150.66</v>
      </c>
      <c r="G125" s="147"/>
      <c r="H125" s="78">
        <f>Source!AC75</f>
        <v>150.66</v>
      </c>
      <c r="I125" s="79">
        <f>T125</f>
        <v>603</v>
      </c>
      <c r="J125" s="147">
        <v>7.5</v>
      </c>
      <c r="K125" s="80">
        <f>U125</f>
        <v>4520</v>
      </c>
      <c r="O125" s="19"/>
      <c r="P125" s="19"/>
      <c r="Q125" s="19"/>
      <c r="R125" s="19"/>
      <c r="S125" s="19"/>
      <c r="T125" s="19">
        <f>ROUND(Source!AC75*Source!AW75*Source!I75,0)</f>
        <v>603</v>
      </c>
      <c r="U125" s="19">
        <f>Source!P75</f>
        <v>4520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>
        <f>T125</f>
        <v>603</v>
      </c>
      <c r="GK125" s="19"/>
      <c r="GL125" s="19"/>
      <c r="GM125" s="19"/>
      <c r="GN125" s="19">
        <f>T125</f>
        <v>603</v>
      </c>
      <c r="GO125" s="19"/>
      <c r="GP125" s="19">
        <f>T125</f>
        <v>603</v>
      </c>
      <c r="GQ125" s="19">
        <f>T125</f>
        <v>603</v>
      </c>
      <c r="GR125" s="19"/>
      <c r="GS125" s="19">
        <f>T125</f>
        <v>603</v>
      </c>
      <c r="GT125" s="19"/>
      <c r="GU125" s="19"/>
      <c r="GV125" s="19"/>
      <c r="GW125" s="19">
        <f>ROUND(Source!AG75*Source!I75,0)</f>
        <v>0</v>
      </c>
      <c r="GX125" s="19">
        <f>ROUND(Source!AJ75*Source!I75,0)</f>
        <v>0</v>
      </c>
      <c r="GY125" s="19"/>
      <c r="GZ125" s="19"/>
      <c r="HA125" s="19"/>
      <c r="HB125" s="19">
        <f>T125</f>
        <v>603</v>
      </c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152"/>
      <c r="B126" s="153" t="s">
        <v>540</v>
      </c>
      <c r="C126" s="153" t="s">
        <v>543</v>
      </c>
      <c r="D126" s="154"/>
      <c r="E126" s="154"/>
      <c r="F126" s="154"/>
      <c r="G126" s="154"/>
      <c r="H126" s="154"/>
      <c r="I126" s="154"/>
      <c r="J126" s="154"/>
      <c r="K126" s="155"/>
    </row>
    <row r="127" spans="1:255" x14ac:dyDescent="0.2">
      <c r="A127" s="74" t="s">
        <v>129</v>
      </c>
      <c r="B127" s="81" t="s">
        <v>153</v>
      </c>
      <c r="C127" s="75" t="s">
        <v>130</v>
      </c>
      <c r="D127" s="76" t="s">
        <v>79</v>
      </c>
      <c r="E127" s="77">
        <f>Source!I77</f>
        <v>42</v>
      </c>
      <c r="F127" s="78">
        <v>9.77</v>
      </c>
      <c r="G127" s="147"/>
      <c r="H127" s="78">
        <f>Source!AC77</f>
        <v>9.77</v>
      </c>
      <c r="I127" s="79">
        <f>T127</f>
        <v>410</v>
      </c>
      <c r="J127" s="147">
        <v>7.5</v>
      </c>
      <c r="K127" s="80">
        <f>U127</f>
        <v>3078</v>
      </c>
      <c r="O127" s="19"/>
      <c r="P127" s="19"/>
      <c r="Q127" s="19"/>
      <c r="R127" s="19"/>
      <c r="S127" s="19"/>
      <c r="T127" s="19">
        <f>ROUND(Source!AC77*Source!AW77*Source!I77,0)</f>
        <v>410</v>
      </c>
      <c r="U127" s="19">
        <f>Source!P77</f>
        <v>3078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>
        <f>T127</f>
        <v>410</v>
      </c>
      <c r="GK127" s="19"/>
      <c r="GL127" s="19"/>
      <c r="GM127" s="19"/>
      <c r="GN127" s="19">
        <f>T127</f>
        <v>410</v>
      </c>
      <c r="GO127" s="19"/>
      <c r="GP127" s="19">
        <f>T127</f>
        <v>410</v>
      </c>
      <c r="GQ127" s="19">
        <f>T127</f>
        <v>410</v>
      </c>
      <c r="GR127" s="19"/>
      <c r="GS127" s="19">
        <f>T127</f>
        <v>410</v>
      </c>
      <c r="GT127" s="19"/>
      <c r="GU127" s="19"/>
      <c r="GV127" s="19"/>
      <c r="GW127" s="19">
        <f>ROUND(Source!AG77*Source!I77,0)</f>
        <v>0</v>
      </c>
      <c r="GX127" s="19">
        <f>ROUND(Source!AJ77*Source!I77,0)</f>
        <v>0</v>
      </c>
      <c r="GY127" s="19"/>
      <c r="GZ127" s="19"/>
      <c r="HA127" s="19"/>
      <c r="HB127" s="19">
        <f>T127</f>
        <v>410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13.5" thickBot="1" x14ac:dyDescent="0.25">
      <c r="A128" s="148"/>
      <c r="B128" s="149" t="s">
        <v>540</v>
      </c>
      <c r="C128" s="149" t="s">
        <v>544</v>
      </c>
      <c r="D128" s="150"/>
      <c r="E128" s="150"/>
      <c r="F128" s="150"/>
      <c r="G128" s="150"/>
      <c r="H128" s="150"/>
      <c r="I128" s="150"/>
      <c r="J128" s="150"/>
      <c r="K128" s="151"/>
    </row>
    <row r="129" spans="1:255" x14ac:dyDescent="0.2">
      <c r="A129" s="66"/>
      <c r="B129" s="65"/>
      <c r="C129" s="65"/>
      <c r="D129" s="65"/>
      <c r="E129" s="65"/>
      <c r="F129" s="65"/>
      <c r="G129" s="65"/>
      <c r="H129" s="132">
        <f>R129</f>
        <v>10754</v>
      </c>
      <c r="I129" s="133"/>
      <c r="J129" s="132">
        <f>S129</f>
        <v>96961</v>
      </c>
      <c r="K129" s="134"/>
      <c r="O129" s="19"/>
      <c r="P129" s="19"/>
      <c r="Q129" s="19"/>
      <c r="R129" s="19">
        <f>SUM(T113:T128)</f>
        <v>10754</v>
      </c>
      <c r="S129" s="19">
        <f>SUM(U113:U128)</f>
        <v>96961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>
        <f>R129</f>
        <v>10754</v>
      </c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ht="60" x14ac:dyDescent="0.2">
      <c r="A130" s="74">
        <v>10</v>
      </c>
      <c r="B130" s="81" t="s">
        <v>147</v>
      </c>
      <c r="C130" s="75" t="s">
        <v>148</v>
      </c>
      <c r="D130" s="76" t="s">
        <v>151</v>
      </c>
      <c r="E130" s="77">
        <v>1</v>
      </c>
      <c r="F130" s="78">
        <f>Source!AK101</f>
        <v>11146.19</v>
      </c>
      <c r="G130" s="145" t="s">
        <v>54</v>
      </c>
      <c r="H130" s="78">
        <f>Source!AB101</f>
        <v>4452.55</v>
      </c>
      <c r="I130" s="79"/>
      <c r="J130" s="146"/>
      <c r="K130" s="80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1"/>
      <c r="B131" s="48"/>
      <c r="C131" s="48" t="s">
        <v>528</v>
      </c>
      <c r="D131" s="49"/>
      <c r="E131" s="50"/>
      <c r="F131" s="52">
        <v>620.42999999999995</v>
      </c>
      <c r="G131" s="144" t="s">
        <v>538</v>
      </c>
      <c r="H131" s="52">
        <f>Source!AF101</f>
        <v>744.52</v>
      </c>
      <c r="I131" s="53">
        <f>T131</f>
        <v>745</v>
      </c>
      <c r="J131" s="144">
        <v>18.3</v>
      </c>
      <c r="K131" s="54">
        <f>U131</f>
        <v>13625</v>
      </c>
      <c r="O131" s="19"/>
      <c r="P131" s="19"/>
      <c r="Q131" s="19"/>
      <c r="R131" s="19"/>
      <c r="S131" s="19"/>
      <c r="T131" s="19">
        <f>ROUND(Source!AF101*Source!AV101*Source!I101,0)</f>
        <v>745</v>
      </c>
      <c r="U131" s="19">
        <f>Source!S101</f>
        <v>13625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745</v>
      </c>
      <c r="GK131" s="19">
        <f>T131</f>
        <v>745</v>
      </c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>
        <f>T131</f>
        <v>745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60"/>
      <c r="B132" s="56"/>
      <c r="C132" s="56" t="s">
        <v>529</v>
      </c>
      <c r="D132" s="57"/>
      <c r="E132" s="58"/>
      <c r="F132" s="62">
        <v>3090.02</v>
      </c>
      <c r="G132" s="59" t="s">
        <v>538</v>
      </c>
      <c r="H132" s="62">
        <f>Source!AD101</f>
        <v>3708.03</v>
      </c>
      <c r="I132" s="63">
        <f>T132</f>
        <v>3708</v>
      </c>
      <c r="J132" s="59">
        <v>12.5</v>
      </c>
      <c r="K132" s="64">
        <f>U132</f>
        <v>46350</v>
      </c>
      <c r="O132" s="19"/>
      <c r="P132" s="19"/>
      <c r="Q132" s="19"/>
      <c r="R132" s="19"/>
      <c r="S132" s="19"/>
      <c r="T132" s="19">
        <f>ROUND(Source!AD101*Source!AV101*Source!I101,0)</f>
        <v>3708</v>
      </c>
      <c r="U132" s="19">
        <f>Source!Q101</f>
        <v>46350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3708</v>
      </c>
      <c r="GK132" s="19"/>
      <c r="GL132" s="19">
        <f>T132</f>
        <v>3708</v>
      </c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>
        <f>T132</f>
        <v>3708</v>
      </c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60"/>
      <c r="B133" s="56"/>
      <c r="C133" s="56" t="s">
        <v>530</v>
      </c>
      <c r="D133" s="57"/>
      <c r="E133" s="58"/>
      <c r="F133" s="62">
        <v>399.08</v>
      </c>
      <c r="G133" s="59" t="s">
        <v>538</v>
      </c>
      <c r="H133" s="62">
        <f>Source!AE101</f>
        <v>478.9</v>
      </c>
      <c r="I133" s="63">
        <f>GM133</f>
        <v>479</v>
      </c>
      <c r="J133" s="59">
        <v>18.3</v>
      </c>
      <c r="K133" s="64">
        <f>Source!R101</f>
        <v>8764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>
        <f>ROUND(Source!AE101*Source!AV101*Source!I101,0)</f>
        <v>479</v>
      </c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60"/>
      <c r="B134" s="56"/>
      <c r="C134" s="56" t="s">
        <v>531</v>
      </c>
      <c r="D134" s="57"/>
      <c r="E134" s="58">
        <v>105</v>
      </c>
      <c r="F134" s="63" t="s">
        <v>532</v>
      </c>
      <c r="G134" s="59"/>
      <c r="H134" s="62">
        <f>ROUND((Source!AF101*Source!AV101+Source!AE101*Source!AV101)*(Source!FX101)/100,2)</f>
        <v>1284.5899999999999</v>
      </c>
      <c r="I134" s="63">
        <f>T134</f>
        <v>1285</v>
      </c>
      <c r="J134" s="59" t="s">
        <v>533</v>
      </c>
      <c r="K134" s="64">
        <f>U134</f>
        <v>19926</v>
      </c>
      <c r="O134" s="19"/>
      <c r="P134" s="19"/>
      <c r="Q134" s="19"/>
      <c r="R134" s="19"/>
      <c r="S134" s="19"/>
      <c r="T134" s="19">
        <f>ROUND((ROUND(Source!AF101*Source!AV101*Source!I101,0)+ROUND(Source!AE101*Source!AV101*Source!I101,0))*(Source!FX101)/100,0)</f>
        <v>1285</v>
      </c>
      <c r="U134" s="19">
        <f>Source!X101</f>
        <v>19926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>
        <f>T134</f>
        <v>1285</v>
      </c>
      <c r="GZ134" s="19"/>
      <c r="HA134" s="19"/>
      <c r="HB134" s="19">
        <f>T134</f>
        <v>1285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60"/>
      <c r="B135" s="56"/>
      <c r="C135" s="56" t="s">
        <v>534</v>
      </c>
      <c r="D135" s="57"/>
      <c r="E135" s="58">
        <v>60</v>
      </c>
      <c r="F135" s="63" t="s">
        <v>532</v>
      </c>
      <c r="G135" s="59"/>
      <c r="H135" s="62">
        <f>ROUND((Source!AF101*Source!AV101+Source!AE101*Source!AV101)*(Source!FY101)/100,2)</f>
        <v>734.05</v>
      </c>
      <c r="I135" s="63">
        <f>T135</f>
        <v>734</v>
      </c>
      <c r="J135" s="59" t="s">
        <v>535</v>
      </c>
      <c r="K135" s="64">
        <f>U135</f>
        <v>10747</v>
      </c>
      <c r="O135" s="19"/>
      <c r="P135" s="19"/>
      <c r="Q135" s="19"/>
      <c r="R135" s="19"/>
      <c r="S135" s="19"/>
      <c r="T135" s="19">
        <f>ROUND((ROUND(Source!AF101*Source!AV101*Source!I101,0)+ROUND(Source!AE101*Source!AV101*Source!I101,0))*(Source!FY101)/100,0)</f>
        <v>734</v>
      </c>
      <c r="U135" s="19">
        <f>Source!Y101</f>
        <v>10747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>
        <f>T135</f>
        <v>734</v>
      </c>
      <c r="HA135" s="19"/>
      <c r="HB135" s="19">
        <f>T135</f>
        <v>734</v>
      </c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60"/>
      <c r="B136" s="56"/>
      <c r="C136" s="56" t="s">
        <v>536</v>
      </c>
      <c r="D136" s="57" t="s">
        <v>537</v>
      </c>
      <c r="E136" s="58">
        <v>65.239999999999995</v>
      </c>
      <c r="F136" s="59"/>
      <c r="G136" s="59" t="s">
        <v>538</v>
      </c>
      <c r="H136" s="59">
        <f>ROUND(Source!AH101,2)</f>
        <v>78.290000000000006</v>
      </c>
      <c r="I136" s="62">
        <f>Source!U101</f>
        <v>78.287999999999997</v>
      </c>
      <c r="J136" s="59"/>
      <c r="K136" s="61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74" t="s">
        <v>152</v>
      </c>
      <c r="B137" s="81" t="s">
        <v>153</v>
      </c>
      <c r="C137" s="75" t="s">
        <v>154</v>
      </c>
      <c r="D137" s="76" t="s">
        <v>79</v>
      </c>
      <c r="E137" s="77">
        <f>Source!I103</f>
        <v>32</v>
      </c>
      <c r="F137" s="78">
        <v>11.81</v>
      </c>
      <c r="G137" s="147"/>
      <c r="H137" s="78">
        <f>Source!AC103</f>
        <v>11.81</v>
      </c>
      <c r="I137" s="79">
        <f>T137</f>
        <v>378</v>
      </c>
      <c r="J137" s="147">
        <v>7.5</v>
      </c>
      <c r="K137" s="80">
        <f>U137</f>
        <v>2834</v>
      </c>
      <c r="O137" s="19"/>
      <c r="P137" s="19"/>
      <c r="Q137" s="19"/>
      <c r="R137" s="19"/>
      <c r="S137" s="19"/>
      <c r="T137" s="19">
        <f>ROUND(Source!AC103*Source!AW103*Source!I103,0)</f>
        <v>378</v>
      </c>
      <c r="U137" s="19">
        <f>Source!P103</f>
        <v>2834</v>
      </c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>
        <f>T137</f>
        <v>378</v>
      </c>
      <c r="GK137" s="19"/>
      <c r="GL137" s="19"/>
      <c r="GM137" s="19"/>
      <c r="GN137" s="19">
        <f>T137</f>
        <v>378</v>
      </c>
      <c r="GO137" s="19"/>
      <c r="GP137" s="19">
        <f>T137</f>
        <v>378</v>
      </c>
      <c r="GQ137" s="19">
        <f>T137</f>
        <v>378</v>
      </c>
      <c r="GR137" s="19"/>
      <c r="GS137" s="19">
        <f>T137</f>
        <v>378</v>
      </c>
      <c r="GT137" s="19"/>
      <c r="GU137" s="19"/>
      <c r="GV137" s="19"/>
      <c r="GW137" s="19">
        <f>ROUND(Source!AG103*Source!I103,0)</f>
        <v>0</v>
      </c>
      <c r="GX137" s="19">
        <f>ROUND(Source!AJ103*Source!I103,0)</f>
        <v>0</v>
      </c>
      <c r="GY137" s="19"/>
      <c r="GZ137" s="19"/>
      <c r="HA137" s="19"/>
      <c r="HB137" s="19">
        <f>T137</f>
        <v>378</v>
      </c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152"/>
      <c r="B138" s="153" t="s">
        <v>540</v>
      </c>
      <c r="C138" s="153" t="s">
        <v>545</v>
      </c>
      <c r="D138" s="154"/>
      <c r="E138" s="154"/>
      <c r="F138" s="154"/>
      <c r="G138" s="154"/>
      <c r="H138" s="154"/>
      <c r="I138" s="154"/>
      <c r="J138" s="154"/>
      <c r="K138" s="155"/>
    </row>
    <row r="139" spans="1:255" x14ac:dyDescent="0.2">
      <c r="A139" s="74" t="s">
        <v>156</v>
      </c>
      <c r="B139" s="81" t="s">
        <v>153</v>
      </c>
      <c r="C139" s="75" t="s">
        <v>157</v>
      </c>
      <c r="D139" s="76" t="s">
        <v>79</v>
      </c>
      <c r="E139" s="77">
        <f>Source!I105</f>
        <v>11</v>
      </c>
      <c r="F139" s="78">
        <v>92.09</v>
      </c>
      <c r="G139" s="147"/>
      <c r="H139" s="78">
        <f>Source!AC105</f>
        <v>92.09</v>
      </c>
      <c r="I139" s="79">
        <f>T139</f>
        <v>1013</v>
      </c>
      <c r="J139" s="147">
        <v>7.5</v>
      </c>
      <c r="K139" s="80">
        <f>U139</f>
        <v>7597</v>
      </c>
      <c r="O139" s="19"/>
      <c r="P139" s="19"/>
      <c r="Q139" s="19"/>
      <c r="R139" s="19"/>
      <c r="S139" s="19"/>
      <c r="T139" s="19">
        <f>ROUND(Source!AC105*Source!AW105*Source!I105,0)</f>
        <v>1013</v>
      </c>
      <c r="U139" s="19">
        <f>Source!P105</f>
        <v>7597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1013</v>
      </c>
      <c r="GK139" s="19"/>
      <c r="GL139" s="19"/>
      <c r="GM139" s="19"/>
      <c r="GN139" s="19">
        <f>T139</f>
        <v>1013</v>
      </c>
      <c r="GO139" s="19"/>
      <c r="GP139" s="19">
        <f>T139</f>
        <v>1013</v>
      </c>
      <c r="GQ139" s="19">
        <f>T139</f>
        <v>1013</v>
      </c>
      <c r="GR139" s="19"/>
      <c r="GS139" s="19">
        <f>T139</f>
        <v>1013</v>
      </c>
      <c r="GT139" s="19"/>
      <c r="GU139" s="19"/>
      <c r="GV139" s="19"/>
      <c r="GW139" s="19">
        <f>ROUND(Source!AG105*Source!I105,0)</f>
        <v>0</v>
      </c>
      <c r="GX139" s="19">
        <f>ROUND(Source!AJ105*Source!I105,0)</f>
        <v>0</v>
      </c>
      <c r="GY139" s="19"/>
      <c r="GZ139" s="19"/>
      <c r="HA139" s="19"/>
      <c r="HB139" s="19">
        <f>T139</f>
        <v>1013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152"/>
      <c r="B140" s="153" t="s">
        <v>540</v>
      </c>
      <c r="C140" s="153" t="s">
        <v>546</v>
      </c>
      <c r="D140" s="154"/>
      <c r="E140" s="154"/>
      <c r="F140" s="154"/>
      <c r="G140" s="154"/>
      <c r="H140" s="154"/>
      <c r="I140" s="154"/>
      <c r="J140" s="154"/>
      <c r="K140" s="155"/>
    </row>
    <row r="141" spans="1:255" x14ac:dyDescent="0.2">
      <c r="A141" s="74" t="s">
        <v>159</v>
      </c>
      <c r="B141" s="81" t="s">
        <v>153</v>
      </c>
      <c r="C141" s="75" t="s">
        <v>160</v>
      </c>
      <c r="D141" s="76" t="s">
        <v>79</v>
      </c>
      <c r="E141" s="77">
        <f>Source!I107</f>
        <v>4</v>
      </c>
      <c r="F141" s="78">
        <v>48.41</v>
      </c>
      <c r="G141" s="147"/>
      <c r="H141" s="78">
        <f>Source!AC107</f>
        <v>48.41</v>
      </c>
      <c r="I141" s="79">
        <f>T141</f>
        <v>194</v>
      </c>
      <c r="J141" s="147">
        <v>7.5</v>
      </c>
      <c r="K141" s="80">
        <f>U141</f>
        <v>1452</v>
      </c>
      <c r="O141" s="19"/>
      <c r="P141" s="19"/>
      <c r="Q141" s="19"/>
      <c r="R141" s="19"/>
      <c r="S141" s="19"/>
      <c r="T141" s="19">
        <f>ROUND(Source!AC107*Source!AW107*Source!I107,0)</f>
        <v>194</v>
      </c>
      <c r="U141" s="19">
        <f>Source!P107</f>
        <v>1452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>
        <f>T141</f>
        <v>194</v>
      </c>
      <c r="GK141" s="19"/>
      <c r="GL141" s="19"/>
      <c r="GM141" s="19"/>
      <c r="GN141" s="19">
        <f>T141</f>
        <v>194</v>
      </c>
      <c r="GO141" s="19"/>
      <c r="GP141" s="19">
        <f>T141</f>
        <v>194</v>
      </c>
      <c r="GQ141" s="19">
        <f>T141</f>
        <v>194</v>
      </c>
      <c r="GR141" s="19"/>
      <c r="GS141" s="19">
        <f>T141</f>
        <v>194</v>
      </c>
      <c r="GT141" s="19"/>
      <c r="GU141" s="19"/>
      <c r="GV141" s="19"/>
      <c r="GW141" s="19">
        <f>ROUND(Source!AG107*Source!I107,0)</f>
        <v>0</v>
      </c>
      <c r="GX141" s="19">
        <f>ROUND(Source!AJ107*Source!I107,0)</f>
        <v>0</v>
      </c>
      <c r="GY141" s="19"/>
      <c r="GZ141" s="19"/>
      <c r="HA141" s="19"/>
      <c r="HB141" s="19">
        <f>T141</f>
        <v>194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152"/>
      <c r="B142" s="153" t="s">
        <v>540</v>
      </c>
      <c r="C142" s="153" t="s">
        <v>547</v>
      </c>
      <c r="D142" s="154"/>
      <c r="E142" s="154"/>
      <c r="F142" s="154"/>
      <c r="G142" s="154"/>
      <c r="H142" s="154"/>
      <c r="I142" s="154"/>
      <c r="J142" s="154"/>
      <c r="K142" s="155"/>
    </row>
    <row r="143" spans="1:255" x14ac:dyDescent="0.2">
      <c r="A143" s="74" t="s">
        <v>162</v>
      </c>
      <c r="B143" s="81" t="s">
        <v>153</v>
      </c>
      <c r="C143" s="75" t="s">
        <v>163</v>
      </c>
      <c r="D143" s="76" t="s">
        <v>79</v>
      </c>
      <c r="E143" s="77">
        <f>Source!I109</f>
        <v>4</v>
      </c>
      <c r="F143" s="78">
        <v>94.4</v>
      </c>
      <c r="G143" s="147"/>
      <c r="H143" s="78">
        <f>Source!AC109</f>
        <v>94.4</v>
      </c>
      <c r="I143" s="79">
        <f>T143</f>
        <v>378</v>
      </c>
      <c r="J143" s="147">
        <v>7.5</v>
      </c>
      <c r="K143" s="80">
        <f>U143</f>
        <v>2832</v>
      </c>
      <c r="O143" s="19"/>
      <c r="P143" s="19"/>
      <c r="Q143" s="19"/>
      <c r="R143" s="19"/>
      <c r="S143" s="19"/>
      <c r="T143" s="19">
        <f>ROUND(Source!AC109*Source!AW109*Source!I109,0)</f>
        <v>378</v>
      </c>
      <c r="U143" s="19">
        <f>Source!P109</f>
        <v>2832</v>
      </c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>
        <f>T143</f>
        <v>378</v>
      </c>
      <c r="GK143" s="19"/>
      <c r="GL143" s="19"/>
      <c r="GM143" s="19"/>
      <c r="GN143" s="19">
        <f>T143</f>
        <v>378</v>
      </c>
      <c r="GO143" s="19"/>
      <c r="GP143" s="19">
        <f>T143</f>
        <v>378</v>
      </c>
      <c r="GQ143" s="19">
        <f>T143</f>
        <v>378</v>
      </c>
      <c r="GR143" s="19"/>
      <c r="GS143" s="19">
        <f>T143</f>
        <v>378</v>
      </c>
      <c r="GT143" s="19"/>
      <c r="GU143" s="19"/>
      <c r="GV143" s="19"/>
      <c r="GW143" s="19">
        <f>ROUND(Source!AG109*Source!I109,0)</f>
        <v>0</v>
      </c>
      <c r="GX143" s="19">
        <f>ROUND(Source!AJ109*Source!I109,0)</f>
        <v>0</v>
      </c>
      <c r="GY143" s="19"/>
      <c r="GZ143" s="19"/>
      <c r="HA143" s="19"/>
      <c r="HB143" s="19">
        <f>T143</f>
        <v>378</v>
      </c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152"/>
      <c r="B144" s="153" t="s">
        <v>540</v>
      </c>
      <c r="C144" s="153" t="s">
        <v>548</v>
      </c>
      <c r="D144" s="154"/>
      <c r="E144" s="154"/>
      <c r="F144" s="154"/>
      <c r="G144" s="154"/>
      <c r="H144" s="154"/>
      <c r="I144" s="154"/>
      <c r="J144" s="154"/>
      <c r="K144" s="155"/>
    </row>
    <row r="145" spans="1:255" x14ac:dyDescent="0.2">
      <c r="A145" s="74" t="s">
        <v>165</v>
      </c>
      <c r="B145" s="81" t="s">
        <v>153</v>
      </c>
      <c r="C145" s="75" t="s">
        <v>166</v>
      </c>
      <c r="D145" s="76" t="s">
        <v>79</v>
      </c>
      <c r="E145" s="77">
        <f>Source!I111</f>
        <v>18</v>
      </c>
      <c r="F145" s="78">
        <v>61.31</v>
      </c>
      <c r="G145" s="147"/>
      <c r="H145" s="78">
        <f>Source!AC111</f>
        <v>61.31</v>
      </c>
      <c r="I145" s="79">
        <f>T145</f>
        <v>1104</v>
      </c>
      <c r="J145" s="147">
        <v>7.5</v>
      </c>
      <c r="K145" s="80">
        <f>U145</f>
        <v>8277</v>
      </c>
      <c r="O145" s="19"/>
      <c r="P145" s="19"/>
      <c r="Q145" s="19"/>
      <c r="R145" s="19"/>
      <c r="S145" s="19"/>
      <c r="T145" s="19">
        <f>ROUND(Source!AC111*Source!AW111*Source!I111,0)</f>
        <v>1104</v>
      </c>
      <c r="U145" s="19">
        <f>Source!P111</f>
        <v>8277</v>
      </c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>
        <f>T145</f>
        <v>1104</v>
      </c>
      <c r="GK145" s="19"/>
      <c r="GL145" s="19"/>
      <c r="GM145" s="19"/>
      <c r="GN145" s="19">
        <f>T145</f>
        <v>1104</v>
      </c>
      <c r="GO145" s="19"/>
      <c r="GP145" s="19">
        <f>T145</f>
        <v>1104</v>
      </c>
      <c r="GQ145" s="19">
        <f>T145</f>
        <v>1104</v>
      </c>
      <c r="GR145" s="19"/>
      <c r="GS145" s="19">
        <f>T145</f>
        <v>1104</v>
      </c>
      <c r="GT145" s="19"/>
      <c r="GU145" s="19"/>
      <c r="GV145" s="19"/>
      <c r="GW145" s="19">
        <f>ROUND(Source!AG111*Source!I111,0)</f>
        <v>0</v>
      </c>
      <c r="GX145" s="19">
        <f>ROUND(Source!AJ111*Source!I111,0)</f>
        <v>0</v>
      </c>
      <c r="GY145" s="19"/>
      <c r="GZ145" s="19"/>
      <c r="HA145" s="19"/>
      <c r="HB145" s="19">
        <f>T145</f>
        <v>1104</v>
      </c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152"/>
      <c r="B146" s="153" t="s">
        <v>540</v>
      </c>
      <c r="C146" s="153" t="s">
        <v>549</v>
      </c>
      <c r="D146" s="154"/>
      <c r="E146" s="154"/>
      <c r="F146" s="154"/>
      <c r="G146" s="154"/>
      <c r="H146" s="154"/>
      <c r="I146" s="154"/>
      <c r="J146" s="154"/>
      <c r="K146" s="155"/>
    </row>
    <row r="147" spans="1:255" x14ac:dyDescent="0.2">
      <c r="A147" s="74" t="s">
        <v>168</v>
      </c>
      <c r="B147" s="81" t="s">
        <v>153</v>
      </c>
      <c r="C147" s="75" t="s">
        <v>169</v>
      </c>
      <c r="D147" s="76" t="s">
        <v>79</v>
      </c>
      <c r="E147" s="77">
        <f>Source!I113</f>
        <v>1</v>
      </c>
      <c r="F147" s="78">
        <v>148.91</v>
      </c>
      <c r="G147" s="147"/>
      <c r="H147" s="78">
        <f>Source!AC113</f>
        <v>148.91</v>
      </c>
      <c r="I147" s="79">
        <f>T147</f>
        <v>149</v>
      </c>
      <c r="J147" s="147">
        <v>7.5</v>
      </c>
      <c r="K147" s="80">
        <f>U147</f>
        <v>1117</v>
      </c>
      <c r="O147" s="19"/>
      <c r="P147" s="19"/>
      <c r="Q147" s="19"/>
      <c r="R147" s="19"/>
      <c r="S147" s="19"/>
      <c r="T147" s="19">
        <f>ROUND(Source!AC113*Source!AW113*Source!I113,0)</f>
        <v>149</v>
      </c>
      <c r="U147" s="19">
        <f>Source!P113</f>
        <v>1117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149</v>
      </c>
      <c r="GK147" s="19"/>
      <c r="GL147" s="19"/>
      <c r="GM147" s="19"/>
      <c r="GN147" s="19">
        <f>T147</f>
        <v>149</v>
      </c>
      <c r="GO147" s="19"/>
      <c r="GP147" s="19">
        <f>T147</f>
        <v>149</v>
      </c>
      <c r="GQ147" s="19">
        <f>T147</f>
        <v>149</v>
      </c>
      <c r="GR147" s="19"/>
      <c r="GS147" s="19">
        <f>T147</f>
        <v>149</v>
      </c>
      <c r="GT147" s="19"/>
      <c r="GU147" s="19"/>
      <c r="GV147" s="19"/>
      <c r="GW147" s="19">
        <f>ROUND(Source!AG113*Source!I113,0)</f>
        <v>0</v>
      </c>
      <c r="GX147" s="19">
        <f>ROUND(Source!AJ113*Source!I113,0)</f>
        <v>0</v>
      </c>
      <c r="GY147" s="19"/>
      <c r="GZ147" s="19"/>
      <c r="HA147" s="19"/>
      <c r="HB147" s="19">
        <f>T147</f>
        <v>149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152"/>
      <c r="B148" s="153" t="s">
        <v>540</v>
      </c>
      <c r="C148" s="153" t="s">
        <v>550</v>
      </c>
      <c r="D148" s="154"/>
      <c r="E148" s="154"/>
      <c r="F148" s="154"/>
      <c r="G148" s="154"/>
      <c r="H148" s="154"/>
      <c r="I148" s="154"/>
      <c r="J148" s="154"/>
      <c r="K148" s="155"/>
    </row>
    <row r="149" spans="1:255" ht="24" x14ac:dyDescent="0.2">
      <c r="A149" s="74" t="s">
        <v>171</v>
      </c>
      <c r="B149" s="81" t="s">
        <v>153</v>
      </c>
      <c r="C149" s="75" t="s">
        <v>173</v>
      </c>
      <c r="D149" s="76" t="s">
        <v>79</v>
      </c>
      <c r="E149" s="77">
        <f>Source!I115</f>
        <v>13</v>
      </c>
      <c r="F149" s="78">
        <v>30.18</v>
      </c>
      <c r="G149" s="147"/>
      <c r="H149" s="78">
        <f>Source!AC115</f>
        <v>30.18</v>
      </c>
      <c r="I149" s="79">
        <f>T149</f>
        <v>392</v>
      </c>
      <c r="J149" s="147">
        <v>7.5</v>
      </c>
      <c r="K149" s="80">
        <f>U149</f>
        <v>2943</v>
      </c>
      <c r="O149" s="19"/>
      <c r="P149" s="19"/>
      <c r="Q149" s="19"/>
      <c r="R149" s="19"/>
      <c r="S149" s="19"/>
      <c r="T149" s="19">
        <f>ROUND(Source!AC115*Source!AW115*Source!I115,0)</f>
        <v>392</v>
      </c>
      <c r="U149" s="19">
        <f>Source!P115</f>
        <v>2943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>
        <f>T149</f>
        <v>392</v>
      </c>
      <c r="GK149" s="19"/>
      <c r="GL149" s="19"/>
      <c r="GM149" s="19"/>
      <c r="GN149" s="19">
        <f>T149</f>
        <v>392</v>
      </c>
      <c r="GO149" s="19"/>
      <c r="GP149" s="19">
        <f>T149</f>
        <v>392</v>
      </c>
      <c r="GQ149" s="19">
        <f>T149</f>
        <v>392</v>
      </c>
      <c r="GR149" s="19"/>
      <c r="GS149" s="19">
        <f>T149</f>
        <v>392</v>
      </c>
      <c r="GT149" s="19"/>
      <c r="GU149" s="19"/>
      <c r="GV149" s="19"/>
      <c r="GW149" s="19">
        <f>ROUND(Source!AG115*Source!I115,0)</f>
        <v>0</v>
      </c>
      <c r="GX149" s="19">
        <f>ROUND(Source!AJ115*Source!I115,0)</f>
        <v>0</v>
      </c>
      <c r="GY149" s="19"/>
      <c r="GZ149" s="19"/>
      <c r="HA149" s="19"/>
      <c r="HB149" s="19"/>
      <c r="HC149" s="19">
        <f>T149</f>
        <v>392</v>
      </c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152"/>
      <c r="B150" s="153" t="s">
        <v>540</v>
      </c>
      <c r="C150" s="153" t="s">
        <v>551</v>
      </c>
      <c r="D150" s="154"/>
      <c r="E150" s="154"/>
      <c r="F150" s="154"/>
      <c r="G150" s="154"/>
      <c r="H150" s="154"/>
      <c r="I150" s="154"/>
      <c r="J150" s="154"/>
      <c r="K150" s="155"/>
    </row>
    <row r="151" spans="1:255" x14ac:dyDescent="0.2">
      <c r="A151" s="74" t="s">
        <v>176</v>
      </c>
      <c r="B151" s="81" t="s">
        <v>153</v>
      </c>
      <c r="C151" s="75" t="s">
        <v>178</v>
      </c>
      <c r="D151" s="76" t="s">
        <v>79</v>
      </c>
      <c r="E151" s="77">
        <f>Source!I117</f>
        <v>5</v>
      </c>
      <c r="F151" s="78">
        <v>48.64</v>
      </c>
      <c r="G151" s="147"/>
      <c r="H151" s="78">
        <f>Source!AC117</f>
        <v>48.64</v>
      </c>
      <c r="I151" s="79">
        <f>T151</f>
        <v>243</v>
      </c>
      <c r="J151" s="147">
        <v>7.5</v>
      </c>
      <c r="K151" s="80">
        <f>U151</f>
        <v>1824</v>
      </c>
      <c r="O151" s="19"/>
      <c r="P151" s="19"/>
      <c r="Q151" s="19"/>
      <c r="R151" s="19"/>
      <c r="S151" s="19"/>
      <c r="T151" s="19">
        <f>ROUND(Source!AC117*Source!AW117*Source!I117,0)</f>
        <v>243</v>
      </c>
      <c r="U151" s="19">
        <f>Source!P117</f>
        <v>1824</v>
      </c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>
        <f>T151</f>
        <v>243</v>
      </c>
      <c r="GK151" s="19"/>
      <c r="GL151" s="19"/>
      <c r="GM151" s="19"/>
      <c r="GN151" s="19">
        <f>T151</f>
        <v>243</v>
      </c>
      <c r="GO151" s="19"/>
      <c r="GP151" s="19">
        <f>T151</f>
        <v>243</v>
      </c>
      <c r="GQ151" s="19">
        <f>T151</f>
        <v>243</v>
      </c>
      <c r="GR151" s="19"/>
      <c r="GS151" s="19">
        <f>T151</f>
        <v>243</v>
      </c>
      <c r="GT151" s="19"/>
      <c r="GU151" s="19"/>
      <c r="GV151" s="19"/>
      <c r="GW151" s="19">
        <f>ROUND(Source!AG117*Source!I117,0)</f>
        <v>0</v>
      </c>
      <c r="GX151" s="19">
        <f>ROUND(Source!AJ117*Source!I117,0)</f>
        <v>0</v>
      </c>
      <c r="GY151" s="19"/>
      <c r="GZ151" s="19"/>
      <c r="HA151" s="19"/>
      <c r="HB151" s="19"/>
      <c r="HC151" s="19">
        <f>T151</f>
        <v>243</v>
      </c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152"/>
      <c r="B152" s="153" t="s">
        <v>540</v>
      </c>
      <c r="C152" s="153" t="s">
        <v>552</v>
      </c>
      <c r="D152" s="154"/>
      <c r="E152" s="154"/>
      <c r="F152" s="154"/>
      <c r="G152" s="154"/>
      <c r="H152" s="154"/>
      <c r="I152" s="154"/>
      <c r="J152" s="154"/>
      <c r="K152" s="155"/>
    </row>
    <row r="153" spans="1:255" ht="24" x14ac:dyDescent="0.2">
      <c r="A153" s="74" t="s">
        <v>181</v>
      </c>
      <c r="B153" s="81" t="s">
        <v>153</v>
      </c>
      <c r="C153" s="75" t="s">
        <v>183</v>
      </c>
      <c r="D153" s="76" t="s">
        <v>184</v>
      </c>
      <c r="E153" s="77">
        <f>Source!I119</f>
        <v>1000</v>
      </c>
      <c r="F153" s="78">
        <v>21.11</v>
      </c>
      <c r="G153" s="147"/>
      <c r="H153" s="78">
        <f>Source!AC119</f>
        <v>21.11</v>
      </c>
      <c r="I153" s="79">
        <f>T153</f>
        <v>21110</v>
      </c>
      <c r="J153" s="147">
        <v>7.5</v>
      </c>
      <c r="K153" s="80">
        <f>U153</f>
        <v>158325</v>
      </c>
      <c r="O153" s="19"/>
      <c r="P153" s="19"/>
      <c r="Q153" s="19"/>
      <c r="R153" s="19"/>
      <c r="S153" s="19"/>
      <c r="T153" s="19">
        <f>ROUND(Source!AC119*Source!AW119*Source!I119,0)</f>
        <v>21110</v>
      </c>
      <c r="U153" s="19">
        <f>Source!P119</f>
        <v>158325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21110</v>
      </c>
      <c r="GK153" s="19"/>
      <c r="GL153" s="19"/>
      <c r="GM153" s="19"/>
      <c r="GN153" s="19">
        <f>T153</f>
        <v>21110</v>
      </c>
      <c r="GO153" s="19"/>
      <c r="GP153" s="19">
        <f>T153</f>
        <v>21110</v>
      </c>
      <c r="GQ153" s="19">
        <f>T153</f>
        <v>21110</v>
      </c>
      <c r="GR153" s="19"/>
      <c r="GS153" s="19">
        <f>T153</f>
        <v>21110</v>
      </c>
      <c r="GT153" s="19"/>
      <c r="GU153" s="19"/>
      <c r="GV153" s="19"/>
      <c r="GW153" s="19">
        <f>ROUND(Source!AG119*Source!I119,0)</f>
        <v>0</v>
      </c>
      <c r="GX153" s="19">
        <f>ROUND(Source!AJ119*Source!I119,0)</f>
        <v>0</v>
      </c>
      <c r="GY153" s="19"/>
      <c r="GZ153" s="19"/>
      <c r="HA153" s="19"/>
      <c r="HB153" s="19">
        <f>T153</f>
        <v>21110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152"/>
      <c r="B154" s="153" t="s">
        <v>540</v>
      </c>
      <c r="C154" s="153" t="s">
        <v>553</v>
      </c>
      <c r="D154" s="154"/>
      <c r="E154" s="154"/>
      <c r="F154" s="154"/>
      <c r="G154" s="154"/>
      <c r="H154" s="154"/>
      <c r="I154" s="154"/>
      <c r="J154" s="154"/>
      <c r="K154" s="155"/>
    </row>
    <row r="155" spans="1:255" ht="22.5" x14ac:dyDescent="0.2">
      <c r="A155" s="74" t="s">
        <v>186</v>
      </c>
      <c r="B155" s="81" t="s">
        <v>153</v>
      </c>
      <c r="C155" s="75" t="s">
        <v>188</v>
      </c>
      <c r="D155" s="76" t="s">
        <v>79</v>
      </c>
      <c r="E155" s="77">
        <f>Source!I121</f>
        <v>18</v>
      </c>
      <c r="F155" s="78">
        <v>26.01</v>
      </c>
      <c r="G155" s="147"/>
      <c r="H155" s="78">
        <f>Source!AC121</f>
        <v>26.01</v>
      </c>
      <c r="I155" s="79">
        <f>T155</f>
        <v>468</v>
      </c>
      <c r="J155" s="147">
        <v>7.5</v>
      </c>
      <c r="K155" s="80">
        <f>U155</f>
        <v>3511</v>
      </c>
      <c r="O155" s="19"/>
      <c r="P155" s="19"/>
      <c r="Q155" s="19"/>
      <c r="R155" s="19"/>
      <c r="S155" s="19"/>
      <c r="T155" s="19">
        <f>ROUND(Source!AC121*Source!AW121*Source!I121,0)</f>
        <v>468</v>
      </c>
      <c r="U155" s="19">
        <f>Source!P121</f>
        <v>3511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>
        <f>T155</f>
        <v>468</v>
      </c>
      <c r="GK155" s="19"/>
      <c r="GL155" s="19"/>
      <c r="GM155" s="19"/>
      <c r="GN155" s="19">
        <f>T155</f>
        <v>468</v>
      </c>
      <c r="GO155" s="19"/>
      <c r="GP155" s="19">
        <f>T155</f>
        <v>468</v>
      </c>
      <c r="GQ155" s="19">
        <f>T155</f>
        <v>468</v>
      </c>
      <c r="GR155" s="19"/>
      <c r="GS155" s="19">
        <f>T155</f>
        <v>468</v>
      </c>
      <c r="GT155" s="19"/>
      <c r="GU155" s="19"/>
      <c r="GV155" s="19"/>
      <c r="GW155" s="19">
        <f>ROUND(Source!AG121*Source!I121,0)</f>
        <v>0</v>
      </c>
      <c r="GX155" s="19">
        <f>ROUND(Source!AJ121*Source!I121,0)</f>
        <v>0</v>
      </c>
      <c r="GY155" s="19"/>
      <c r="GZ155" s="19"/>
      <c r="HA155" s="19"/>
      <c r="HB155" s="19">
        <f>T155</f>
        <v>468</v>
      </c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152"/>
      <c r="B156" s="153" t="s">
        <v>540</v>
      </c>
      <c r="C156" s="153" t="s">
        <v>554</v>
      </c>
      <c r="D156" s="154"/>
      <c r="E156" s="154"/>
      <c r="F156" s="154"/>
      <c r="G156" s="154"/>
      <c r="H156" s="154"/>
      <c r="I156" s="154"/>
      <c r="J156" s="154"/>
      <c r="K156" s="155"/>
    </row>
    <row r="157" spans="1:255" ht="24" x14ac:dyDescent="0.2">
      <c r="A157" s="74" t="s">
        <v>191</v>
      </c>
      <c r="B157" s="81" t="s">
        <v>153</v>
      </c>
      <c r="C157" s="75" t="s">
        <v>193</v>
      </c>
      <c r="D157" s="76" t="s">
        <v>79</v>
      </c>
      <c r="E157" s="77">
        <f>Source!I123</f>
        <v>35</v>
      </c>
      <c r="F157" s="78">
        <v>70.89</v>
      </c>
      <c r="G157" s="147"/>
      <c r="H157" s="78">
        <f>Source!AC123</f>
        <v>70.89</v>
      </c>
      <c r="I157" s="79">
        <f>T157</f>
        <v>2481</v>
      </c>
      <c r="J157" s="147">
        <v>7.5</v>
      </c>
      <c r="K157" s="80">
        <f>U157</f>
        <v>18609</v>
      </c>
      <c r="O157" s="19"/>
      <c r="P157" s="19"/>
      <c r="Q157" s="19"/>
      <c r="R157" s="19"/>
      <c r="S157" s="19"/>
      <c r="T157" s="19">
        <f>ROUND(Source!AC123*Source!AW123*Source!I123,0)</f>
        <v>2481</v>
      </c>
      <c r="U157" s="19">
        <f>Source!P123</f>
        <v>18609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>
        <f>T157</f>
        <v>2481</v>
      </c>
      <c r="GK157" s="19"/>
      <c r="GL157" s="19"/>
      <c r="GM157" s="19"/>
      <c r="GN157" s="19">
        <f>T157</f>
        <v>2481</v>
      </c>
      <c r="GO157" s="19"/>
      <c r="GP157" s="19">
        <f>T157</f>
        <v>2481</v>
      </c>
      <c r="GQ157" s="19">
        <f>T157</f>
        <v>2481</v>
      </c>
      <c r="GR157" s="19"/>
      <c r="GS157" s="19">
        <f>T157</f>
        <v>2481</v>
      </c>
      <c r="GT157" s="19"/>
      <c r="GU157" s="19"/>
      <c r="GV157" s="19"/>
      <c r="GW157" s="19">
        <f>ROUND(Source!AG123*Source!I123,0)</f>
        <v>0</v>
      </c>
      <c r="GX157" s="19">
        <f>ROUND(Source!AJ123*Source!I123,0)</f>
        <v>0</v>
      </c>
      <c r="GY157" s="19"/>
      <c r="GZ157" s="19"/>
      <c r="HA157" s="19"/>
      <c r="HB157" s="19">
        <f>T157</f>
        <v>2481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x14ac:dyDescent="0.2">
      <c r="A158" s="152"/>
      <c r="B158" s="153" t="s">
        <v>540</v>
      </c>
      <c r="C158" s="153" t="s">
        <v>555</v>
      </c>
      <c r="D158" s="154"/>
      <c r="E158" s="154"/>
      <c r="F158" s="154"/>
      <c r="G158" s="154"/>
      <c r="H158" s="154"/>
      <c r="I158" s="154"/>
      <c r="J158" s="154"/>
      <c r="K158" s="155"/>
    </row>
    <row r="159" spans="1:255" ht="22.5" x14ac:dyDescent="0.2">
      <c r="A159" s="74" t="s">
        <v>196</v>
      </c>
      <c r="B159" s="81" t="s">
        <v>153</v>
      </c>
      <c r="C159" s="75" t="s">
        <v>198</v>
      </c>
      <c r="D159" s="76" t="s">
        <v>79</v>
      </c>
      <c r="E159" s="77">
        <f>Source!I125</f>
        <v>9</v>
      </c>
      <c r="F159" s="78">
        <v>26.18</v>
      </c>
      <c r="G159" s="147"/>
      <c r="H159" s="78">
        <f>Source!AC125</f>
        <v>26.18</v>
      </c>
      <c r="I159" s="79">
        <f>T159</f>
        <v>236</v>
      </c>
      <c r="J159" s="147">
        <v>7.5</v>
      </c>
      <c r="K159" s="80">
        <f>U159</f>
        <v>1767</v>
      </c>
      <c r="O159" s="19"/>
      <c r="P159" s="19"/>
      <c r="Q159" s="19"/>
      <c r="R159" s="19"/>
      <c r="S159" s="19"/>
      <c r="T159" s="19">
        <f>ROUND(Source!AC125*Source!AW125*Source!I125,0)</f>
        <v>236</v>
      </c>
      <c r="U159" s="19">
        <f>Source!P125</f>
        <v>1767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236</v>
      </c>
      <c r="GK159" s="19"/>
      <c r="GL159" s="19"/>
      <c r="GM159" s="19"/>
      <c r="GN159" s="19">
        <f>T159</f>
        <v>236</v>
      </c>
      <c r="GO159" s="19"/>
      <c r="GP159" s="19">
        <f>T159</f>
        <v>236</v>
      </c>
      <c r="GQ159" s="19">
        <f>T159</f>
        <v>236</v>
      </c>
      <c r="GR159" s="19"/>
      <c r="GS159" s="19">
        <f>T159</f>
        <v>236</v>
      </c>
      <c r="GT159" s="19"/>
      <c r="GU159" s="19"/>
      <c r="GV159" s="19"/>
      <c r="GW159" s="19">
        <f>ROUND(Source!AG125*Source!I125,0)</f>
        <v>0</v>
      </c>
      <c r="GX159" s="19">
        <f>ROUND(Source!AJ125*Source!I125,0)</f>
        <v>0</v>
      </c>
      <c r="GY159" s="19"/>
      <c r="GZ159" s="19"/>
      <c r="HA159" s="19"/>
      <c r="HB159" s="19">
        <f>T159</f>
        <v>236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x14ac:dyDescent="0.2">
      <c r="A160" s="152"/>
      <c r="B160" s="153" t="s">
        <v>540</v>
      </c>
      <c r="C160" s="153" t="s">
        <v>556</v>
      </c>
      <c r="D160" s="154"/>
      <c r="E160" s="154"/>
      <c r="F160" s="154"/>
      <c r="G160" s="154"/>
      <c r="H160" s="154"/>
      <c r="I160" s="154"/>
      <c r="J160" s="154"/>
      <c r="K160" s="155"/>
    </row>
    <row r="161" spans="1:255" ht="48" x14ac:dyDescent="0.2">
      <c r="A161" s="74" t="s">
        <v>201</v>
      </c>
      <c r="B161" s="81" t="s">
        <v>153</v>
      </c>
      <c r="C161" s="75" t="s">
        <v>203</v>
      </c>
      <c r="D161" s="76" t="s">
        <v>204</v>
      </c>
      <c r="E161" s="77">
        <f>Source!I127</f>
        <v>10</v>
      </c>
      <c r="F161" s="78">
        <v>140.6</v>
      </c>
      <c r="G161" s="147"/>
      <c r="H161" s="78">
        <f>Source!AC127</f>
        <v>140.6</v>
      </c>
      <c r="I161" s="79">
        <f>T161</f>
        <v>1406</v>
      </c>
      <c r="J161" s="147">
        <v>7.5</v>
      </c>
      <c r="K161" s="80">
        <f>U161</f>
        <v>10545</v>
      </c>
      <c r="O161" s="19"/>
      <c r="P161" s="19"/>
      <c r="Q161" s="19"/>
      <c r="R161" s="19"/>
      <c r="S161" s="19"/>
      <c r="T161" s="19">
        <f>ROUND(Source!AC127*Source!AW127*Source!I127,0)</f>
        <v>1406</v>
      </c>
      <c r="U161" s="19">
        <f>Source!P127</f>
        <v>10545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>
        <f>T161</f>
        <v>1406</v>
      </c>
      <c r="GK161" s="19"/>
      <c r="GL161" s="19"/>
      <c r="GM161" s="19"/>
      <c r="GN161" s="19">
        <f>T161</f>
        <v>1406</v>
      </c>
      <c r="GO161" s="19"/>
      <c r="GP161" s="19">
        <f>T161</f>
        <v>1406</v>
      </c>
      <c r="GQ161" s="19">
        <f>T161</f>
        <v>1406</v>
      </c>
      <c r="GR161" s="19"/>
      <c r="GS161" s="19">
        <f>T161</f>
        <v>1406</v>
      </c>
      <c r="GT161" s="19"/>
      <c r="GU161" s="19"/>
      <c r="GV161" s="19"/>
      <c r="GW161" s="19">
        <f>ROUND(Source!AG127*Source!I127,0)</f>
        <v>0</v>
      </c>
      <c r="GX161" s="19">
        <f>ROUND(Source!AJ127*Source!I127,0)</f>
        <v>0</v>
      </c>
      <c r="GY161" s="19"/>
      <c r="GZ161" s="19"/>
      <c r="HA161" s="19"/>
      <c r="HB161" s="19">
        <f>T161</f>
        <v>1406</v>
      </c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152"/>
      <c r="B162" s="153" t="s">
        <v>540</v>
      </c>
      <c r="C162" s="153" t="s">
        <v>557</v>
      </c>
      <c r="D162" s="154"/>
      <c r="E162" s="154"/>
      <c r="F162" s="154"/>
      <c r="G162" s="154"/>
      <c r="H162" s="154"/>
      <c r="I162" s="154"/>
      <c r="J162" s="154"/>
      <c r="K162" s="155"/>
    </row>
    <row r="163" spans="1:255" ht="22.5" x14ac:dyDescent="0.2">
      <c r="A163" s="74" t="s">
        <v>207</v>
      </c>
      <c r="B163" s="81" t="s">
        <v>153</v>
      </c>
      <c r="C163" s="75" t="s">
        <v>209</v>
      </c>
      <c r="D163" s="76" t="s">
        <v>79</v>
      </c>
      <c r="E163" s="77">
        <f>Source!I129</f>
        <v>200</v>
      </c>
      <c r="F163" s="78">
        <v>2.91</v>
      </c>
      <c r="G163" s="147"/>
      <c r="H163" s="78">
        <f>Source!AC129</f>
        <v>2.91</v>
      </c>
      <c r="I163" s="79">
        <f>T163</f>
        <v>582</v>
      </c>
      <c r="J163" s="147">
        <v>7.5</v>
      </c>
      <c r="K163" s="80">
        <f>U163</f>
        <v>4365</v>
      </c>
      <c r="O163" s="19"/>
      <c r="P163" s="19"/>
      <c r="Q163" s="19"/>
      <c r="R163" s="19"/>
      <c r="S163" s="19"/>
      <c r="T163" s="19">
        <f>ROUND(Source!AC129*Source!AW129*Source!I129,0)</f>
        <v>582</v>
      </c>
      <c r="U163" s="19">
        <f>Source!P129</f>
        <v>4365</v>
      </c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>
        <f>T163</f>
        <v>582</v>
      </c>
      <c r="GK163" s="19"/>
      <c r="GL163" s="19"/>
      <c r="GM163" s="19"/>
      <c r="GN163" s="19">
        <f>T163</f>
        <v>582</v>
      </c>
      <c r="GO163" s="19"/>
      <c r="GP163" s="19">
        <f>T163</f>
        <v>582</v>
      </c>
      <c r="GQ163" s="19">
        <f>T163</f>
        <v>582</v>
      </c>
      <c r="GR163" s="19"/>
      <c r="GS163" s="19">
        <f>T163</f>
        <v>582</v>
      </c>
      <c r="GT163" s="19"/>
      <c r="GU163" s="19"/>
      <c r="GV163" s="19"/>
      <c r="GW163" s="19">
        <f>ROUND(Source!AG129*Source!I129,0)</f>
        <v>0</v>
      </c>
      <c r="GX163" s="19">
        <f>ROUND(Source!AJ129*Source!I129,0)</f>
        <v>0</v>
      </c>
      <c r="GY163" s="19"/>
      <c r="GZ163" s="19"/>
      <c r="HA163" s="19"/>
      <c r="HB163" s="19">
        <f>T163</f>
        <v>582</v>
      </c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ht="13.5" thickBot="1" x14ac:dyDescent="0.25">
      <c r="A164" s="148"/>
      <c r="B164" s="149" t="s">
        <v>540</v>
      </c>
      <c r="C164" s="149" t="s">
        <v>558</v>
      </c>
      <c r="D164" s="150"/>
      <c r="E164" s="150"/>
      <c r="F164" s="150"/>
      <c r="G164" s="150"/>
      <c r="H164" s="150"/>
      <c r="I164" s="150"/>
      <c r="J164" s="150"/>
      <c r="K164" s="151"/>
    </row>
    <row r="165" spans="1:255" x14ac:dyDescent="0.2">
      <c r="A165" s="66"/>
      <c r="B165" s="65"/>
      <c r="C165" s="65"/>
      <c r="D165" s="65"/>
      <c r="E165" s="65"/>
      <c r="F165" s="65"/>
      <c r="G165" s="65"/>
      <c r="H165" s="132">
        <f>R165</f>
        <v>36606</v>
      </c>
      <c r="I165" s="133"/>
      <c r="J165" s="132">
        <f>S165</f>
        <v>316646</v>
      </c>
      <c r="K165" s="134"/>
      <c r="O165" s="19"/>
      <c r="P165" s="19"/>
      <c r="Q165" s="19"/>
      <c r="R165" s="19">
        <f>SUM(T130:T164)</f>
        <v>36606</v>
      </c>
      <c r="S165" s="19">
        <f>SUM(U130:U164)</f>
        <v>316646</v>
      </c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>
        <f>R165</f>
        <v>36606</v>
      </c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36" x14ac:dyDescent="0.2">
      <c r="A166" s="74">
        <v>11</v>
      </c>
      <c r="B166" s="81" t="s">
        <v>213</v>
      </c>
      <c r="C166" s="75" t="s">
        <v>214</v>
      </c>
      <c r="D166" s="76" t="s">
        <v>31</v>
      </c>
      <c r="E166" s="77">
        <v>32</v>
      </c>
      <c r="F166" s="78">
        <f>Source!AK131</f>
        <v>86.72</v>
      </c>
      <c r="G166" s="145" t="s">
        <v>54</v>
      </c>
      <c r="H166" s="78">
        <f>Source!AB131</f>
        <v>102.33</v>
      </c>
      <c r="I166" s="79"/>
      <c r="J166" s="146"/>
      <c r="K166" s="80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51"/>
      <c r="B167" s="48"/>
      <c r="C167" s="48" t="s">
        <v>528</v>
      </c>
      <c r="D167" s="49"/>
      <c r="E167" s="50"/>
      <c r="F167" s="52">
        <v>17.87</v>
      </c>
      <c r="G167" s="144" t="s">
        <v>538</v>
      </c>
      <c r="H167" s="52">
        <f>Source!AF131</f>
        <v>21.44</v>
      </c>
      <c r="I167" s="53">
        <f>T167</f>
        <v>686</v>
      </c>
      <c r="J167" s="144">
        <v>18.3</v>
      </c>
      <c r="K167" s="54">
        <f>U167</f>
        <v>12555</v>
      </c>
      <c r="O167" s="19"/>
      <c r="P167" s="19"/>
      <c r="Q167" s="19"/>
      <c r="R167" s="19"/>
      <c r="S167" s="19"/>
      <c r="T167" s="19">
        <f>ROUND(Source!AF131*Source!AV131*Source!I131,0)</f>
        <v>686</v>
      </c>
      <c r="U167" s="19">
        <f>Source!S131</f>
        <v>12555</v>
      </c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>
        <f>T167</f>
        <v>686</v>
      </c>
      <c r="GK167" s="19">
        <f>T167</f>
        <v>686</v>
      </c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>
        <f>T167</f>
        <v>686</v>
      </c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0"/>
      <c r="B168" s="56"/>
      <c r="C168" s="56" t="s">
        <v>529</v>
      </c>
      <c r="D168" s="57"/>
      <c r="E168" s="58"/>
      <c r="F168" s="62">
        <v>67.41</v>
      </c>
      <c r="G168" s="59" t="s">
        <v>538</v>
      </c>
      <c r="H168" s="62">
        <f>Source!AD131</f>
        <v>80.89</v>
      </c>
      <c r="I168" s="63">
        <f>T168</f>
        <v>2588</v>
      </c>
      <c r="J168" s="59">
        <v>12.5</v>
      </c>
      <c r="K168" s="64">
        <f>U168</f>
        <v>32356</v>
      </c>
      <c r="O168" s="19"/>
      <c r="P168" s="19"/>
      <c r="Q168" s="19"/>
      <c r="R168" s="19"/>
      <c r="S168" s="19"/>
      <c r="T168" s="19">
        <f>ROUND(Source!AD131*Source!AV131*Source!I131,0)</f>
        <v>2588</v>
      </c>
      <c r="U168" s="19">
        <f>Source!Q131</f>
        <v>32356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2588</v>
      </c>
      <c r="GK168" s="19"/>
      <c r="GL168" s="19">
        <f>T168</f>
        <v>2588</v>
      </c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>
        <f>T168</f>
        <v>2588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60"/>
      <c r="B169" s="56"/>
      <c r="C169" s="56" t="s">
        <v>530</v>
      </c>
      <c r="D169" s="57"/>
      <c r="E169" s="58"/>
      <c r="F169" s="62">
        <v>8.6</v>
      </c>
      <c r="G169" s="59" t="s">
        <v>538</v>
      </c>
      <c r="H169" s="62">
        <f>Source!AE131</f>
        <v>10.32</v>
      </c>
      <c r="I169" s="63">
        <f>GM169</f>
        <v>330</v>
      </c>
      <c r="J169" s="59">
        <v>18.3</v>
      </c>
      <c r="K169" s="64">
        <f>Source!R131</f>
        <v>6043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>
        <f>ROUND(Source!AE131*Source!AV131*Source!I131,0)</f>
        <v>330</v>
      </c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60"/>
      <c r="B170" s="56"/>
      <c r="C170" s="56" t="s">
        <v>531</v>
      </c>
      <c r="D170" s="57"/>
      <c r="E170" s="58">
        <v>105</v>
      </c>
      <c r="F170" s="63" t="s">
        <v>532</v>
      </c>
      <c r="G170" s="59"/>
      <c r="H170" s="62">
        <f>ROUND((Source!AF131*Source!AV131+Source!AE131*Source!AV131)*(Source!FX131)/100,2)</f>
        <v>33.35</v>
      </c>
      <c r="I170" s="63">
        <f>T170</f>
        <v>1067</v>
      </c>
      <c r="J170" s="59" t="s">
        <v>533</v>
      </c>
      <c r="K170" s="64">
        <f>U170</f>
        <v>16552</v>
      </c>
      <c r="O170" s="19"/>
      <c r="P170" s="19"/>
      <c r="Q170" s="19"/>
      <c r="R170" s="19"/>
      <c r="S170" s="19"/>
      <c r="T170" s="19">
        <f>ROUND((ROUND(Source!AF131*Source!AV131*Source!I131,0)+ROUND(Source!AE131*Source!AV131*Source!I131,0))*(Source!FX131)/100,0)</f>
        <v>1067</v>
      </c>
      <c r="U170" s="19">
        <f>Source!X131</f>
        <v>16552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>
        <f>T170</f>
        <v>1067</v>
      </c>
      <c r="GZ170" s="19"/>
      <c r="HA170" s="19"/>
      <c r="HB170" s="19">
        <f>T170</f>
        <v>1067</v>
      </c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60"/>
      <c r="B171" s="56"/>
      <c r="C171" s="56" t="s">
        <v>534</v>
      </c>
      <c r="D171" s="57"/>
      <c r="E171" s="58">
        <v>60</v>
      </c>
      <c r="F171" s="63" t="s">
        <v>532</v>
      </c>
      <c r="G171" s="59"/>
      <c r="H171" s="62">
        <f>ROUND((Source!AF131*Source!AV131+Source!AE131*Source!AV131)*(Source!FY131)/100,2)</f>
        <v>19.059999999999999</v>
      </c>
      <c r="I171" s="63">
        <f>T171</f>
        <v>610</v>
      </c>
      <c r="J171" s="59" t="s">
        <v>535</v>
      </c>
      <c r="K171" s="64">
        <f>U171</f>
        <v>8927</v>
      </c>
      <c r="O171" s="19"/>
      <c r="P171" s="19"/>
      <c r="Q171" s="19"/>
      <c r="R171" s="19"/>
      <c r="S171" s="19"/>
      <c r="T171" s="19">
        <f>ROUND((ROUND(Source!AF131*Source!AV131*Source!I131,0)+ROUND(Source!AE131*Source!AV131*Source!I131,0))*(Source!FY131)/100,0)</f>
        <v>610</v>
      </c>
      <c r="U171" s="19">
        <f>Source!Y131</f>
        <v>8927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>
        <f>T171</f>
        <v>610</v>
      </c>
      <c r="HA171" s="19"/>
      <c r="HB171" s="19">
        <f>T171</f>
        <v>610</v>
      </c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60"/>
      <c r="B172" s="56"/>
      <c r="C172" s="56" t="s">
        <v>536</v>
      </c>
      <c r="D172" s="57" t="s">
        <v>537</v>
      </c>
      <c r="E172" s="58">
        <v>1.97</v>
      </c>
      <c r="F172" s="59"/>
      <c r="G172" s="59" t="s">
        <v>538</v>
      </c>
      <c r="H172" s="59">
        <f>ROUND(Source!AH131,2)</f>
        <v>2.36</v>
      </c>
      <c r="I172" s="62">
        <f>Source!U131</f>
        <v>75.647999999999996</v>
      </c>
      <c r="J172" s="59"/>
      <c r="K172" s="61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x14ac:dyDescent="0.2">
      <c r="A173" s="74" t="s">
        <v>216</v>
      </c>
      <c r="B173" s="81" t="s">
        <v>153</v>
      </c>
      <c r="C173" s="75" t="s">
        <v>217</v>
      </c>
      <c r="D173" s="76" t="s">
        <v>79</v>
      </c>
      <c r="E173" s="77">
        <f>Source!I133</f>
        <v>106</v>
      </c>
      <c r="F173" s="78">
        <v>14.99</v>
      </c>
      <c r="G173" s="147"/>
      <c r="H173" s="78">
        <f>Source!AC133</f>
        <v>14.99</v>
      </c>
      <c r="I173" s="79">
        <f>T173</f>
        <v>1589</v>
      </c>
      <c r="J173" s="147">
        <v>7.5</v>
      </c>
      <c r="K173" s="80">
        <f>U173</f>
        <v>11917</v>
      </c>
      <c r="O173" s="19"/>
      <c r="P173" s="19"/>
      <c r="Q173" s="19"/>
      <c r="R173" s="19"/>
      <c r="S173" s="19"/>
      <c r="T173" s="19">
        <f>ROUND(Source!AC133*Source!AW133*Source!I133,0)</f>
        <v>1589</v>
      </c>
      <c r="U173" s="19">
        <f>Source!P133</f>
        <v>11917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>
        <f>T173</f>
        <v>1589</v>
      </c>
      <c r="GK173" s="19"/>
      <c r="GL173" s="19"/>
      <c r="GM173" s="19"/>
      <c r="GN173" s="19">
        <f>T173</f>
        <v>1589</v>
      </c>
      <c r="GO173" s="19"/>
      <c r="GP173" s="19">
        <f>T173</f>
        <v>1589</v>
      </c>
      <c r="GQ173" s="19">
        <f>T173</f>
        <v>1589</v>
      </c>
      <c r="GR173" s="19"/>
      <c r="GS173" s="19">
        <f>T173</f>
        <v>1589</v>
      </c>
      <c r="GT173" s="19"/>
      <c r="GU173" s="19"/>
      <c r="GV173" s="19"/>
      <c r="GW173" s="19">
        <f>ROUND(Source!AG133*Source!I133,0)</f>
        <v>0</v>
      </c>
      <c r="GX173" s="19">
        <f>ROUND(Source!AJ133*Source!I133,0)</f>
        <v>0</v>
      </c>
      <c r="GY173" s="19"/>
      <c r="GZ173" s="19"/>
      <c r="HA173" s="19"/>
      <c r="HB173" s="19">
        <f>T173</f>
        <v>1589</v>
      </c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x14ac:dyDescent="0.2">
      <c r="A174" s="152"/>
      <c r="B174" s="153" t="s">
        <v>540</v>
      </c>
      <c r="C174" s="153" t="s">
        <v>559</v>
      </c>
      <c r="D174" s="154"/>
      <c r="E174" s="154"/>
      <c r="F174" s="154"/>
      <c r="G174" s="154"/>
      <c r="H174" s="154"/>
      <c r="I174" s="154"/>
      <c r="J174" s="154"/>
      <c r="K174" s="155"/>
    </row>
    <row r="175" spans="1:255" x14ac:dyDescent="0.2">
      <c r="A175" s="74" t="s">
        <v>219</v>
      </c>
      <c r="B175" s="81" t="s">
        <v>153</v>
      </c>
      <c r="C175" s="75" t="s">
        <v>220</v>
      </c>
      <c r="D175" s="76" t="s">
        <v>184</v>
      </c>
      <c r="E175" s="77">
        <f>Source!I135</f>
        <v>800</v>
      </c>
      <c r="F175" s="78">
        <v>3.17</v>
      </c>
      <c r="G175" s="147"/>
      <c r="H175" s="78">
        <f>Source!AC135</f>
        <v>3.17</v>
      </c>
      <c r="I175" s="79">
        <f>T175</f>
        <v>2536</v>
      </c>
      <c r="J175" s="147">
        <v>7.5</v>
      </c>
      <c r="K175" s="80">
        <f>U175</f>
        <v>19020</v>
      </c>
      <c r="O175" s="19"/>
      <c r="P175" s="19"/>
      <c r="Q175" s="19"/>
      <c r="R175" s="19"/>
      <c r="S175" s="19"/>
      <c r="T175" s="19">
        <f>ROUND(Source!AC135*Source!AW135*Source!I135,0)</f>
        <v>2536</v>
      </c>
      <c r="U175" s="19">
        <f>Source!P135</f>
        <v>19020</v>
      </c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>
        <f>T175</f>
        <v>2536</v>
      </c>
      <c r="GK175" s="19"/>
      <c r="GL175" s="19"/>
      <c r="GM175" s="19"/>
      <c r="GN175" s="19">
        <f>T175</f>
        <v>2536</v>
      </c>
      <c r="GO175" s="19"/>
      <c r="GP175" s="19">
        <f>T175</f>
        <v>2536</v>
      </c>
      <c r="GQ175" s="19">
        <f>T175</f>
        <v>2536</v>
      </c>
      <c r="GR175" s="19"/>
      <c r="GS175" s="19">
        <f>T175</f>
        <v>2536</v>
      </c>
      <c r="GT175" s="19"/>
      <c r="GU175" s="19"/>
      <c r="GV175" s="19"/>
      <c r="GW175" s="19">
        <f>ROUND(Source!AG135*Source!I135,0)</f>
        <v>0</v>
      </c>
      <c r="GX175" s="19">
        <f>ROUND(Source!AJ135*Source!I135,0)</f>
        <v>0</v>
      </c>
      <c r="GY175" s="19"/>
      <c r="GZ175" s="19"/>
      <c r="HA175" s="19"/>
      <c r="HB175" s="19">
        <f>T175</f>
        <v>2536</v>
      </c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x14ac:dyDescent="0.2">
      <c r="A176" s="152"/>
      <c r="B176" s="153" t="s">
        <v>540</v>
      </c>
      <c r="C176" s="153" t="s">
        <v>560</v>
      </c>
      <c r="D176" s="154"/>
      <c r="E176" s="154"/>
      <c r="F176" s="154"/>
      <c r="G176" s="154"/>
      <c r="H176" s="154"/>
      <c r="I176" s="154"/>
      <c r="J176" s="154"/>
      <c r="K176" s="155"/>
    </row>
    <row r="177" spans="1:255" x14ac:dyDescent="0.2">
      <c r="A177" s="74" t="s">
        <v>222</v>
      </c>
      <c r="B177" s="81" t="s">
        <v>153</v>
      </c>
      <c r="C177" s="75" t="s">
        <v>223</v>
      </c>
      <c r="D177" s="76" t="s">
        <v>79</v>
      </c>
      <c r="E177" s="77">
        <f>Source!I137</f>
        <v>100</v>
      </c>
      <c r="F177" s="78">
        <v>12.3</v>
      </c>
      <c r="G177" s="147"/>
      <c r="H177" s="78">
        <f>Source!AC137</f>
        <v>12.3</v>
      </c>
      <c r="I177" s="79">
        <f>T177</f>
        <v>1230</v>
      </c>
      <c r="J177" s="147">
        <v>7.5</v>
      </c>
      <c r="K177" s="80">
        <f>U177</f>
        <v>9225</v>
      </c>
      <c r="O177" s="19"/>
      <c r="P177" s="19"/>
      <c r="Q177" s="19"/>
      <c r="R177" s="19"/>
      <c r="S177" s="19"/>
      <c r="T177" s="19">
        <f>ROUND(Source!AC137*Source!AW137*Source!I137,0)</f>
        <v>1230</v>
      </c>
      <c r="U177" s="19">
        <f>Source!P137</f>
        <v>9225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1230</v>
      </c>
      <c r="GK177" s="19"/>
      <c r="GL177" s="19"/>
      <c r="GM177" s="19"/>
      <c r="GN177" s="19">
        <f>T177</f>
        <v>1230</v>
      </c>
      <c r="GO177" s="19"/>
      <c r="GP177" s="19">
        <f>T177</f>
        <v>1230</v>
      </c>
      <c r="GQ177" s="19">
        <f>T177</f>
        <v>1230</v>
      </c>
      <c r="GR177" s="19"/>
      <c r="GS177" s="19">
        <f>T177</f>
        <v>1230</v>
      </c>
      <c r="GT177" s="19"/>
      <c r="GU177" s="19"/>
      <c r="GV177" s="19"/>
      <c r="GW177" s="19">
        <f>ROUND(Source!AG137*Source!I137,0)</f>
        <v>0</v>
      </c>
      <c r="GX177" s="19">
        <f>ROUND(Source!AJ137*Source!I137,0)</f>
        <v>0</v>
      </c>
      <c r="GY177" s="19"/>
      <c r="GZ177" s="19"/>
      <c r="HA177" s="19"/>
      <c r="HB177" s="19">
        <f>T177</f>
        <v>1230</v>
      </c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152"/>
      <c r="B178" s="153" t="s">
        <v>540</v>
      </c>
      <c r="C178" s="153" t="s">
        <v>561</v>
      </c>
      <c r="D178" s="154"/>
      <c r="E178" s="154"/>
      <c r="F178" s="154"/>
      <c r="G178" s="154"/>
      <c r="H178" s="154"/>
      <c r="I178" s="154"/>
      <c r="J178" s="154"/>
      <c r="K178" s="155"/>
    </row>
    <row r="179" spans="1:255" x14ac:dyDescent="0.2">
      <c r="A179" s="74" t="s">
        <v>225</v>
      </c>
      <c r="B179" s="81" t="s">
        <v>153</v>
      </c>
      <c r="C179" s="75" t="s">
        <v>188</v>
      </c>
      <c r="D179" s="76" t="s">
        <v>79</v>
      </c>
      <c r="E179" s="77">
        <f>Source!I139</f>
        <v>22</v>
      </c>
      <c r="F179" s="78">
        <v>26.01</v>
      </c>
      <c r="G179" s="147"/>
      <c r="H179" s="78">
        <f>Source!AC139</f>
        <v>26.01</v>
      </c>
      <c r="I179" s="79">
        <f>T179</f>
        <v>572</v>
      </c>
      <c r="J179" s="147">
        <v>7.5</v>
      </c>
      <c r="K179" s="80">
        <f>U179</f>
        <v>4292</v>
      </c>
      <c r="O179" s="19"/>
      <c r="P179" s="19"/>
      <c r="Q179" s="19"/>
      <c r="R179" s="19"/>
      <c r="S179" s="19"/>
      <c r="T179" s="19">
        <f>ROUND(Source!AC139*Source!AW139*Source!I139,0)</f>
        <v>572</v>
      </c>
      <c r="U179" s="19">
        <f>Source!P139</f>
        <v>4292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>
        <f>T179</f>
        <v>572</v>
      </c>
      <c r="GK179" s="19"/>
      <c r="GL179" s="19"/>
      <c r="GM179" s="19"/>
      <c r="GN179" s="19">
        <f>T179</f>
        <v>572</v>
      </c>
      <c r="GO179" s="19"/>
      <c r="GP179" s="19">
        <f>T179</f>
        <v>572</v>
      </c>
      <c r="GQ179" s="19">
        <f>T179</f>
        <v>572</v>
      </c>
      <c r="GR179" s="19"/>
      <c r="GS179" s="19">
        <f>T179</f>
        <v>572</v>
      </c>
      <c r="GT179" s="19"/>
      <c r="GU179" s="19"/>
      <c r="GV179" s="19"/>
      <c r="GW179" s="19">
        <f>ROUND(Source!AG139*Source!I139,0)</f>
        <v>0</v>
      </c>
      <c r="GX179" s="19">
        <f>ROUND(Source!AJ139*Source!I139,0)</f>
        <v>0</v>
      </c>
      <c r="GY179" s="19"/>
      <c r="GZ179" s="19"/>
      <c r="HA179" s="19"/>
      <c r="HB179" s="19">
        <f>T179</f>
        <v>572</v>
      </c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152"/>
      <c r="B180" s="153" t="s">
        <v>540</v>
      </c>
      <c r="C180" s="153" t="s">
        <v>554</v>
      </c>
      <c r="D180" s="154"/>
      <c r="E180" s="154"/>
      <c r="F180" s="154"/>
      <c r="G180" s="154"/>
      <c r="H180" s="154"/>
      <c r="I180" s="154"/>
      <c r="J180" s="154"/>
      <c r="K180" s="155"/>
    </row>
    <row r="181" spans="1:255" x14ac:dyDescent="0.2">
      <c r="A181" s="74" t="s">
        <v>226</v>
      </c>
      <c r="B181" s="81" t="s">
        <v>153</v>
      </c>
      <c r="C181" s="75" t="s">
        <v>227</v>
      </c>
      <c r="D181" s="76" t="s">
        <v>79</v>
      </c>
      <c r="E181" s="77">
        <f>Source!I141</f>
        <v>80</v>
      </c>
      <c r="F181" s="78">
        <v>20.57</v>
      </c>
      <c r="G181" s="147"/>
      <c r="H181" s="78">
        <f>Source!AC141</f>
        <v>20.57</v>
      </c>
      <c r="I181" s="79">
        <f>T181</f>
        <v>1646</v>
      </c>
      <c r="J181" s="147">
        <v>7.5</v>
      </c>
      <c r="K181" s="80">
        <f>U181</f>
        <v>12342</v>
      </c>
      <c r="O181" s="19"/>
      <c r="P181" s="19"/>
      <c r="Q181" s="19"/>
      <c r="R181" s="19"/>
      <c r="S181" s="19"/>
      <c r="T181" s="19">
        <f>ROUND(Source!AC141*Source!AW141*Source!I141,0)</f>
        <v>1646</v>
      </c>
      <c r="U181" s="19">
        <f>Source!P141</f>
        <v>12342</v>
      </c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>
        <f>T181</f>
        <v>1646</v>
      </c>
      <c r="GK181" s="19"/>
      <c r="GL181" s="19"/>
      <c r="GM181" s="19"/>
      <c r="GN181" s="19">
        <f>T181</f>
        <v>1646</v>
      </c>
      <c r="GO181" s="19"/>
      <c r="GP181" s="19">
        <f>T181</f>
        <v>1646</v>
      </c>
      <c r="GQ181" s="19">
        <f>T181</f>
        <v>1646</v>
      </c>
      <c r="GR181" s="19"/>
      <c r="GS181" s="19">
        <f>T181</f>
        <v>1646</v>
      </c>
      <c r="GT181" s="19"/>
      <c r="GU181" s="19"/>
      <c r="GV181" s="19"/>
      <c r="GW181" s="19">
        <f>ROUND(Source!AG141*Source!I141,0)</f>
        <v>0</v>
      </c>
      <c r="GX181" s="19">
        <f>ROUND(Source!AJ141*Source!I141,0)</f>
        <v>0</v>
      </c>
      <c r="GY181" s="19"/>
      <c r="GZ181" s="19"/>
      <c r="HA181" s="19"/>
      <c r="HB181" s="19">
        <f>T181</f>
        <v>1646</v>
      </c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x14ac:dyDescent="0.2">
      <c r="A182" s="152"/>
      <c r="B182" s="153" t="s">
        <v>540</v>
      </c>
      <c r="C182" s="153" t="s">
        <v>562</v>
      </c>
      <c r="D182" s="154"/>
      <c r="E182" s="154"/>
      <c r="F182" s="154"/>
      <c r="G182" s="154"/>
      <c r="H182" s="154"/>
      <c r="I182" s="154"/>
      <c r="J182" s="154"/>
      <c r="K182" s="155"/>
    </row>
    <row r="183" spans="1:255" x14ac:dyDescent="0.2">
      <c r="A183" s="74" t="s">
        <v>229</v>
      </c>
      <c r="B183" s="81" t="s">
        <v>153</v>
      </c>
      <c r="C183" s="75" t="s">
        <v>231</v>
      </c>
      <c r="D183" s="76" t="s">
        <v>79</v>
      </c>
      <c r="E183" s="77">
        <f>Source!I143</f>
        <v>7</v>
      </c>
      <c r="F183" s="78">
        <v>26.07</v>
      </c>
      <c r="G183" s="147"/>
      <c r="H183" s="78">
        <f>Source!AC143</f>
        <v>26.07</v>
      </c>
      <c r="I183" s="79">
        <f>T183</f>
        <v>182</v>
      </c>
      <c r="J183" s="147">
        <v>7.5</v>
      </c>
      <c r="K183" s="80">
        <f>U183</f>
        <v>1369</v>
      </c>
      <c r="O183" s="19"/>
      <c r="P183" s="19"/>
      <c r="Q183" s="19"/>
      <c r="R183" s="19"/>
      <c r="S183" s="19"/>
      <c r="T183" s="19">
        <f>ROUND(Source!AC143*Source!AW143*Source!I143,0)</f>
        <v>182</v>
      </c>
      <c r="U183" s="19">
        <f>Source!P143</f>
        <v>1369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>
        <f>T183</f>
        <v>182</v>
      </c>
      <c r="GK183" s="19"/>
      <c r="GL183" s="19"/>
      <c r="GM183" s="19"/>
      <c r="GN183" s="19">
        <f>T183</f>
        <v>182</v>
      </c>
      <c r="GO183" s="19"/>
      <c r="GP183" s="19">
        <f>T183</f>
        <v>182</v>
      </c>
      <c r="GQ183" s="19">
        <f>T183</f>
        <v>182</v>
      </c>
      <c r="GR183" s="19"/>
      <c r="GS183" s="19">
        <f>T183</f>
        <v>182</v>
      </c>
      <c r="GT183" s="19"/>
      <c r="GU183" s="19"/>
      <c r="GV183" s="19"/>
      <c r="GW183" s="19">
        <f>ROUND(Source!AG143*Source!I143,0)</f>
        <v>0</v>
      </c>
      <c r="GX183" s="19">
        <f>ROUND(Source!AJ143*Source!I143,0)</f>
        <v>0</v>
      </c>
      <c r="GY183" s="19"/>
      <c r="GZ183" s="19"/>
      <c r="HA183" s="19"/>
      <c r="HB183" s="19">
        <f>T183</f>
        <v>182</v>
      </c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152"/>
      <c r="B184" s="153" t="s">
        <v>540</v>
      </c>
      <c r="C184" s="153" t="s">
        <v>563</v>
      </c>
      <c r="D184" s="154"/>
      <c r="E184" s="154"/>
      <c r="F184" s="154"/>
      <c r="G184" s="154"/>
      <c r="H184" s="154"/>
      <c r="I184" s="154"/>
      <c r="J184" s="154"/>
      <c r="K184" s="155"/>
    </row>
    <row r="185" spans="1:255" x14ac:dyDescent="0.2">
      <c r="A185" s="74" t="s">
        <v>233</v>
      </c>
      <c r="B185" s="81" t="s">
        <v>153</v>
      </c>
      <c r="C185" s="75" t="s">
        <v>234</v>
      </c>
      <c r="D185" s="76" t="s">
        <v>79</v>
      </c>
      <c r="E185" s="77">
        <f>Source!I145</f>
        <v>5</v>
      </c>
      <c r="F185" s="78">
        <v>20.239999999999998</v>
      </c>
      <c r="G185" s="147"/>
      <c r="H185" s="78">
        <f>Source!AC145</f>
        <v>20.239999999999998</v>
      </c>
      <c r="I185" s="79">
        <f>T185</f>
        <v>101</v>
      </c>
      <c r="J185" s="147">
        <v>7.5</v>
      </c>
      <c r="K185" s="80">
        <f>U185</f>
        <v>759</v>
      </c>
      <c r="O185" s="19"/>
      <c r="P185" s="19"/>
      <c r="Q185" s="19"/>
      <c r="R185" s="19"/>
      <c r="S185" s="19"/>
      <c r="T185" s="19">
        <f>ROUND(Source!AC145*Source!AW145*Source!I145,0)</f>
        <v>101</v>
      </c>
      <c r="U185" s="19">
        <f>Source!P145</f>
        <v>759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>
        <f>T185</f>
        <v>101</v>
      </c>
      <c r="GK185" s="19"/>
      <c r="GL185" s="19"/>
      <c r="GM185" s="19"/>
      <c r="GN185" s="19">
        <f>T185</f>
        <v>101</v>
      </c>
      <c r="GO185" s="19"/>
      <c r="GP185" s="19">
        <f>T185</f>
        <v>101</v>
      </c>
      <c r="GQ185" s="19">
        <f>T185</f>
        <v>101</v>
      </c>
      <c r="GR185" s="19"/>
      <c r="GS185" s="19">
        <f>T185</f>
        <v>101</v>
      </c>
      <c r="GT185" s="19"/>
      <c r="GU185" s="19"/>
      <c r="GV185" s="19"/>
      <c r="GW185" s="19">
        <f>ROUND(Source!AG145*Source!I145,0)</f>
        <v>0</v>
      </c>
      <c r="GX185" s="19">
        <f>ROUND(Source!AJ145*Source!I145,0)</f>
        <v>0</v>
      </c>
      <c r="GY185" s="19"/>
      <c r="GZ185" s="19"/>
      <c r="HA185" s="19"/>
      <c r="HB185" s="19">
        <f>T185</f>
        <v>101</v>
      </c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x14ac:dyDescent="0.2">
      <c r="A186" s="152"/>
      <c r="B186" s="153" t="s">
        <v>540</v>
      </c>
      <c r="C186" s="153" t="s">
        <v>564</v>
      </c>
      <c r="D186" s="154"/>
      <c r="E186" s="154"/>
      <c r="F186" s="154"/>
      <c r="G186" s="154"/>
      <c r="H186" s="154"/>
      <c r="I186" s="154"/>
      <c r="J186" s="154"/>
      <c r="K186" s="155"/>
    </row>
    <row r="187" spans="1:255" x14ac:dyDescent="0.2">
      <c r="A187" s="74" t="s">
        <v>236</v>
      </c>
      <c r="B187" s="81" t="s">
        <v>153</v>
      </c>
      <c r="C187" s="75" t="s">
        <v>238</v>
      </c>
      <c r="D187" s="76" t="s">
        <v>79</v>
      </c>
      <c r="E187" s="77">
        <f>Source!I147</f>
        <v>8</v>
      </c>
      <c r="F187" s="78">
        <v>2.0099999999999998</v>
      </c>
      <c r="G187" s="147"/>
      <c r="H187" s="78">
        <f>Source!AC147</f>
        <v>2.0099999999999998</v>
      </c>
      <c r="I187" s="79">
        <f>T187</f>
        <v>16</v>
      </c>
      <c r="J187" s="147">
        <v>7.5</v>
      </c>
      <c r="K187" s="80">
        <f>U187</f>
        <v>121</v>
      </c>
      <c r="O187" s="19"/>
      <c r="P187" s="19"/>
      <c r="Q187" s="19"/>
      <c r="R187" s="19"/>
      <c r="S187" s="19"/>
      <c r="T187" s="19">
        <f>ROUND(Source!AC147*Source!AW147*Source!I147,0)</f>
        <v>16</v>
      </c>
      <c r="U187" s="19">
        <f>Source!P147</f>
        <v>121</v>
      </c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>
        <f>T187</f>
        <v>16</v>
      </c>
      <c r="GK187" s="19"/>
      <c r="GL187" s="19"/>
      <c r="GM187" s="19"/>
      <c r="GN187" s="19">
        <f>T187</f>
        <v>16</v>
      </c>
      <c r="GO187" s="19"/>
      <c r="GP187" s="19">
        <f>T187</f>
        <v>16</v>
      </c>
      <c r="GQ187" s="19">
        <f>T187</f>
        <v>16</v>
      </c>
      <c r="GR187" s="19"/>
      <c r="GS187" s="19">
        <f>T187</f>
        <v>16</v>
      </c>
      <c r="GT187" s="19"/>
      <c r="GU187" s="19"/>
      <c r="GV187" s="19"/>
      <c r="GW187" s="19">
        <f>ROUND(Source!AG147*Source!I147,0)</f>
        <v>0</v>
      </c>
      <c r="GX187" s="19">
        <f>ROUND(Source!AJ147*Source!I147,0)</f>
        <v>0</v>
      </c>
      <c r="GY187" s="19"/>
      <c r="GZ187" s="19"/>
      <c r="HA187" s="19"/>
      <c r="HB187" s="19">
        <f>T187</f>
        <v>16</v>
      </c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ht="13.5" thickBot="1" x14ac:dyDescent="0.25">
      <c r="A188" s="148"/>
      <c r="B188" s="149" t="s">
        <v>540</v>
      </c>
      <c r="C188" s="149" t="s">
        <v>565</v>
      </c>
      <c r="D188" s="150"/>
      <c r="E188" s="150"/>
      <c r="F188" s="150"/>
      <c r="G188" s="150"/>
      <c r="H188" s="150"/>
      <c r="I188" s="150"/>
      <c r="J188" s="150"/>
      <c r="K188" s="151"/>
    </row>
    <row r="189" spans="1:255" x14ac:dyDescent="0.2">
      <c r="A189" s="66"/>
      <c r="B189" s="65"/>
      <c r="C189" s="65"/>
      <c r="D189" s="65"/>
      <c r="E189" s="65"/>
      <c r="F189" s="65"/>
      <c r="G189" s="65"/>
      <c r="H189" s="132">
        <f>R189</f>
        <v>12823</v>
      </c>
      <c r="I189" s="133"/>
      <c r="J189" s="132">
        <f>S189</f>
        <v>129435</v>
      </c>
      <c r="K189" s="134"/>
      <c r="O189" s="19"/>
      <c r="P189" s="19"/>
      <c r="Q189" s="19"/>
      <c r="R189" s="19">
        <f>SUM(T166:T188)</f>
        <v>12823</v>
      </c>
      <c r="S189" s="19">
        <f>SUM(U166:U188)</f>
        <v>129435</v>
      </c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>
        <f>R189</f>
        <v>12823</v>
      </c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ht="36" x14ac:dyDescent="0.2">
      <c r="A190" s="74">
        <v>12</v>
      </c>
      <c r="B190" s="81" t="s">
        <v>241</v>
      </c>
      <c r="C190" s="75" t="s">
        <v>242</v>
      </c>
      <c r="D190" s="76" t="s">
        <v>31</v>
      </c>
      <c r="E190" s="77">
        <v>10</v>
      </c>
      <c r="F190" s="78">
        <f>Source!AK149</f>
        <v>161.12</v>
      </c>
      <c r="G190" s="145" t="s">
        <v>54</v>
      </c>
      <c r="H190" s="78">
        <f>Source!AB149</f>
        <v>184.7</v>
      </c>
      <c r="I190" s="79"/>
      <c r="J190" s="146"/>
      <c r="K190" s="80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51"/>
      <c r="B191" s="48"/>
      <c r="C191" s="48" t="s">
        <v>528</v>
      </c>
      <c r="D191" s="49"/>
      <c r="E191" s="50"/>
      <c r="F191" s="52">
        <v>30.11</v>
      </c>
      <c r="G191" s="144" t="s">
        <v>538</v>
      </c>
      <c r="H191" s="52">
        <f>Source!AF149</f>
        <v>36.130000000000003</v>
      </c>
      <c r="I191" s="53">
        <f>T191</f>
        <v>361</v>
      </c>
      <c r="J191" s="144">
        <v>18.3</v>
      </c>
      <c r="K191" s="54">
        <f>U191</f>
        <v>6612</v>
      </c>
      <c r="O191" s="19"/>
      <c r="P191" s="19"/>
      <c r="Q191" s="19"/>
      <c r="R191" s="19"/>
      <c r="S191" s="19"/>
      <c r="T191" s="19">
        <f>ROUND(Source!AF149*Source!AV149*Source!I149,0)</f>
        <v>361</v>
      </c>
      <c r="U191" s="19">
        <f>Source!S149</f>
        <v>6612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>
        <f>T191</f>
        <v>361</v>
      </c>
      <c r="GK191" s="19">
        <f>T191</f>
        <v>361</v>
      </c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>
        <f>T191</f>
        <v>361</v>
      </c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x14ac:dyDescent="0.2">
      <c r="A192" s="60"/>
      <c r="B192" s="56"/>
      <c r="C192" s="56" t="s">
        <v>529</v>
      </c>
      <c r="D192" s="57"/>
      <c r="E192" s="58"/>
      <c r="F192" s="62">
        <v>123.81</v>
      </c>
      <c r="G192" s="59" t="s">
        <v>538</v>
      </c>
      <c r="H192" s="62">
        <f>Source!AD149</f>
        <v>148.57</v>
      </c>
      <c r="I192" s="63">
        <f>T192</f>
        <v>1486</v>
      </c>
      <c r="J192" s="59">
        <v>12.5</v>
      </c>
      <c r="K192" s="64">
        <f>U192</f>
        <v>18571</v>
      </c>
      <c r="O192" s="19"/>
      <c r="P192" s="19"/>
      <c r="Q192" s="19"/>
      <c r="R192" s="19"/>
      <c r="S192" s="19"/>
      <c r="T192" s="19">
        <f>ROUND(Source!AD149*Source!AV149*Source!I149,0)</f>
        <v>1486</v>
      </c>
      <c r="U192" s="19">
        <f>Source!Q149</f>
        <v>18571</v>
      </c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>
        <f>T192</f>
        <v>1486</v>
      </c>
      <c r="GK192" s="19"/>
      <c r="GL192" s="19">
        <f>T192</f>
        <v>1486</v>
      </c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>
        <f>T192</f>
        <v>1486</v>
      </c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x14ac:dyDescent="0.2">
      <c r="A193" s="60"/>
      <c r="B193" s="56"/>
      <c r="C193" s="56" t="s">
        <v>530</v>
      </c>
      <c r="D193" s="57"/>
      <c r="E193" s="58"/>
      <c r="F193" s="62">
        <v>15.75</v>
      </c>
      <c r="G193" s="59" t="s">
        <v>538</v>
      </c>
      <c r="H193" s="62">
        <f>Source!AE149</f>
        <v>18.899999999999999</v>
      </c>
      <c r="I193" s="63">
        <f>GM193</f>
        <v>189</v>
      </c>
      <c r="J193" s="59">
        <v>18.3</v>
      </c>
      <c r="K193" s="64">
        <f>Source!R149</f>
        <v>3459</v>
      </c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>
        <f>ROUND(Source!AE149*Source!AV149*Source!I149,0)</f>
        <v>189</v>
      </c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x14ac:dyDescent="0.2">
      <c r="A194" s="60"/>
      <c r="B194" s="56"/>
      <c r="C194" s="56" t="s">
        <v>531</v>
      </c>
      <c r="D194" s="57"/>
      <c r="E194" s="58">
        <v>105</v>
      </c>
      <c r="F194" s="63" t="s">
        <v>532</v>
      </c>
      <c r="G194" s="59"/>
      <c r="H194" s="62">
        <f>ROUND((Source!AF149*Source!AV149+Source!AE149*Source!AV149)*(Source!FX149)/100,2)</f>
        <v>57.78</v>
      </c>
      <c r="I194" s="63">
        <f>T194</f>
        <v>578</v>
      </c>
      <c r="J194" s="59" t="s">
        <v>533</v>
      </c>
      <c r="K194" s="64">
        <f>U194</f>
        <v>8963</v>
      </c>
      <c r="O194" s="19"/>
      <c r="P194" s="19"/>
      <c r="Q194" s="19"/>
      <c r="R194" s="19"/>
      <c r="S194" s="19"/>
      <c r="T194" s="19">
        <f>ROUND((ROUND(Source!AF149*Source!AV149*Source!I149,0)+ROUND(Source!AE149*Source!AV149*Source!I149,0))*(Source!FX149)/100,0)</f>
        <v>578</v>
      </c>
      <c r="U194" s="19">
        <f>Source!X149</f>
        <v>8963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>
        <f>T194</f>
        <v>578</v>
      </c>
      <c r="GZ194" s="19"/>
      <c r="HA194" s="19"/>
      <c r="HB194" s="19">
        <f>T194</f>
        <v>578</v>
      </c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x14ac:dyDescent="0.2">
      <c r="A195" s="60"/>
      <c r="B195" s="56"/>
      <c r="C195" s="56" t="s">
        <v>534</v>
      </c>
      <c r="D195" s="57"/>
      <c r="E195" s="58">
        <v>60</v>
      </c>
      <c r="F195" s="63" t="s">
        <v>532</v>
      </c>
      <c r="G195" s="59"/>
      <c r="H195" s="62">
        <f>ROUND((Source!AF149*Source!AV149+Source!AE149*Source!AV149)*(Source!FY149)/100,2)</f>
        <v>33.020000000000003</v>
      </c>
      <c r="I195" s="63">
        <f>T195</f>
        <v>330</v>
      </c>
      <c r="J195" s="59" t="s">
        <v>535</v>
      </c>
      <c r="K195" s="64">
        <f>U195</f>
        <v>4834</v>
      </c>
      <c r="O195" s="19"/>
      <c r="P195" s="19"/>
      <c r="Q195" s="19"/>
      <c r="R195" s="19"/>
      <c r="S195" s="19"/>
      <c r="T195" s="19">
        <f>ROUND((ROUND(Source!AF149*Source!AV149*Source!I149,0)+ROUND(Source!AE149*Source!AV149*Source!I149,0))*(Source!FY149)/100,0)</f>
        <v>330</v>
      </c>
      <c r="U195" s="19">
        <f>Source!Y149</f>
        <v>4834</v>
      </c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>
        <f>T195</f>
        <v>330</v>
      </c>
      <c r="HA195" s="19"/>
      <c r="HB195" s="19">
        <f>T195</f>
        <v>330</v>
      </c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</row>
    <row r="196" spans="1:255" x14ac:dyDescent="0.2">
      <c r="A196" s="60"/>
      <c r="B196" s="56"/>
      <c r="C196" s="56" t="s">
        <v>536</v>
      </c>
      <c r="D196" s="57" t="s">
        <v>537</v>
      </c>
      <c r="E196" s="58">
        <v>3.32</v>
      </c>
      <c r="F196" s="59"/>
      <c r="G196" s="59" t="s">
        <v>538</v>
      </c>
      <c r="H196" s="59">
        <f>ROUND(Source!AH149,2)</f>
        <v>3.98</v>
      </c>
      <c r="I196" s="62">
        <f>Source!U149</f>
        <v>39.839999999999996</v>
      </c>
      <c r="J196" s="59"/>
      <c r="K196" s="61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x14ac:dyDescent="0.2">
      <c r="A197" s="74" t="s">
        <v>244</v>
      </c>
      <c r="B197" s="81" t="s">
        <v>153</v>
      </c>
      <c r="C197" s="75" t="s">
        <v>217</v>
      </c>
      <c r="D197" s="76" t="s">
        <v>79</v>
      </c>
      <c r="E197" s="77">
        <f>Source!I151</f>
        <v>60</v>
      </c>
      <c r="F197" s="78">
        <v>14.99</v>
      </c>
      <c r="G197" s="147"/>
      <c r="H197" s="78">
        <f>Source!AC151</f>
        <v>14.99</v>
      </c>
      <c r="I197" s="79">
        <f>T197</f>
        <v>899</v>
      </c>
      <c r="J197" s="147">
        <v>7.5</v>
      </c>
      <c r="K197" s="80">
        <f>U197</f>
        <v>6746</v>
      </c>
      <c r="O197" s="19"/>
      <c r="P197" s="19"/>
      <c r="Q197" s="19"/>
      <c r="R197" s="19"/>
      <c r="S197" s="19"/>
      <c r="T197" s="19">
        <f>ROUND(Source!AC151*Source!AW151*Source!I151,0)</f>
        <v>899</v>
      </c>
      <c r="U197" s="19">
        <f>Source!P151</f>
        <v>6746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>
        <f>T197</f>
        <v>899</v>
      </c>
      <c r="GK197" s="19"/>
      <c r="GL197" s="19"/>
      <c r="GM197" s="19"/>
      <c r="GN197" s="19">
        <f>T197</f>
        <v>899</v>
      </c>
      <c r="GO197" s="19"/>
      <c r="GP197" s="19">
        <f>T197</f>
        <v>899</v>
      </c>
      <c r="GQ197" s="19">
        <f>T197</f>
        <v>899</v>
      </c>
      <c r="GR197" s="19"/>
      <c r="GS197" s="19">
        <f>T197</f>
        <v>899</v>
      </c>
      <c r="GT197" s="19"/>
      <c r="GU197" s="19"/>
      <c r="GV197" s="19"/>
      <c r="GW197" s="19">
        <f>ROUND(Source!AG151*Source!I151,0)</f>
        <v>0</v>
      </c>
      <c r="GX197" s="19">
        <f>ROUND(Source!AJ151*Source!I151,0)</f>
        <v>0</v>
      </c>
      <c r="GY197" s="19"/>
      <c r="GZ197" s="19"/>
      <c r="HA197" s="19"/>
      <c r="HB197" s="19">
        <f>T197</f>
        <v>899</v>
      </c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x14ac:dyDescent="0.2">
      <c r="A198" s="152"/>
      <c r="B198" s="153" t="s">
        <v>540</v>
      </c>
      <c r="C198" s="153" t="s">
        <v>559</v>
      </c>
      <c r="D198" s="154"/>
      <c r="E198" s="154"/>
      <c r="F198" s="154"/>
      <c r="G198" s="154"/>
      <c r="H198" s="154"/>
      <c r="I198" s="154"/>
      <c r="J198" s="154"/>
      <c r="K198" s="155"/>
    </row>
    <row r="199" spans="1:255" x14ac:dyDescent="0.2">
      <c r="A199" s="74" t="s">
        <v>245</v>
      </c>
      <c r="B199" s="81" t="s">
        <v>153</v>
      </c>
      <c r="C199" s="75" t="s">
        <v>246</v>
      </c>
      <c r="D199" s="76" t="s">
        <v>184</v>
      </c>
      <c r="E199" s="77">
        <f>Source!I153</f>
        <v>250</v>
      </c>
      <c r="F199" s="78">
        <v>6.35</v>
      </c>
      <c r="G199" s="147"/>
      <c r="H199" s="78">
        <f>Source!AC153</f>
        <v>6.35</v>
      </c>
      <c r="I199" s="79">
        <f>T199</f>
        <v>1588</v>
      </c>
      <c r="J199" s="147">
        <v>7.5</v>
      </c>
      <c r="K199" s="80">
        <f>U199</f>
        <v>11906</v>
      </c>
      <c r="O199" s="19"/>
      <c r="P199" s="19"/>
      <c r="Q199" s="19"/>
      <c r="R199" s="19"/>
      <c r="S199" s="19"/>
      <c r="T199" s="19">
        <f>ROUND(Source!AC153*Source!AW153*Source!I153,0)</f>
        <v>1588</v>
      </c>
      <c r="U199" s="19">
        <f>Source!P153</f>
        <v>11906</v>
      </c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>
        <f>T199</f>
        <v>1588</v>
      </c>
      <c r="GK199" s="19"/>
      <c r="GL199" s="19"/>
      <c r="GM199" s="19"/>
      <c r="GN199" s="19">
        <f>T199</f>
        <v>1588</v>
      </c>
      <c r="GO199" s="19"/>
      <c r="GP199" s="19">
        <f>T199</f>
        <v>1588</v>
      </c>
      <c r="GQ199" s="19">
        <f>T199</f>
        <v>1588</v>
      </c>
      <c r="GR199" s="19"/>
      <c r="GS199" s="19">
        <f>T199</f>
        <v>1588</v>
      </c>
      <c r="GT199" s="19"/>
      <c r="GU199" s="19"/>
      <c r="GV199" s="19"/>
      <c r="GW199" s="19">
        <f>ROUND(Source!AG153*Source!I153,0)</f>
        <v>0</v>
      </c>
      <c r="GX199" s="19">
        <f>ROUND(Source!AJ153*Source!I153,0)</f>
        <v>0</v>
      </c>
      <c r="GY199" s="19"/>
      <c r="GZ199" s="19"/>
      <c r="HA199" s="19"/>
      <c r="HB199" s="19">
        <f>T199</f>
        <v>1588</v>
      </c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x14ac:dyDescent="0.2">
      <c r="A200" s="152"/>
      <c r="B200" s="153" t="s">
        <v>540</v>
      </c>
      <c r="C200" s="153" t="s">
        <v>566</v>
      </c>
      <c r="D200" s="154"/>
      <c r="E200" s="154"/>
      <c r="F200" s="154"/>
      <c r="G200" s="154"/>
      <c r="H200" s="154"/>
      <c r="I200" s="154"/>
      <c r="J200" s="154"/>
      <c r="K200" s="155"/>
    </row>
    <row r="201" spans="1:255" x14ac:dyDescent="0.2">
      <c r="A201" s="74" t="s">
        <v>248</v>
      </c>
      <c r="B201" s="81" t="s">
        <v>153</v>
      </c>
      <c r="C201" s="75" t="s">
        <v>223</v>
      </c>
      <c r="D201" s="76" t="s">
        <v>79</v>
      </c>
      <c r="E201" s="77">
        <f>Source!I155</f>
        <v>66</v>
      </c>
      <c r="F201" s="78">
        <v>13.23</v>
      </c>
      <c r="G201" s="147"/>
      <c r="H201" s="78">
        <f>Source!AC155</f>
        <v>13.23</v>
      </c>
      <c r="I201" s="79">
        <f>T201</f>
        <v>873</v>
      </c>
      <c r="J201" s="147">
        <v>7.5</v>
      </c>
      <c r="K201" s="80">
        <f>U201</f>
        <v>6549</v>
      </c>
      <c r="O201" s="19"/>
      <c r="P201" s="19"/>
      <c r="Q201" s="19"/>
      <c r="R201" s="19"/>
      <c r="S201" s="19"/>
      <c r="T201" s="19">
        <f>ROUND(Source!AC155*Source!AW155*Source!I155,0)</f>
        <v>873</v>
      </c>
      <c r="U201" s="19">
        <f>Source!P155</f>
        <v>6549</v>
      </c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>
        <f>T201</f>
        <v>873</v>
      </c>
      <c r="GK201" s="19"/>
      <c r="GL201" s="19"/>
      <c r="GM201" s="19"/>
      <c r="GN201" s="19">
        <f>T201</f>
        <v>873</v>
      </c>
      <c r="GO201" s="19"/>
      <c r="GP201" s="19">
        <f>T201</f>
        <v>873</v>
      </c>
      <c r="GQ201" s="19">
        <f>T201</f>
        <v>873</v>
      </c>
      <c r="GR201" s="19"/>
      <c r="GS201" s="19">
        <f>T201</f>
        <v>873</v>
      </c>
      <c r="GT201" s="19"/>
      <c r="GU201" s="19"/>
      <c r="GV201" s="19"/>
      <c r="GW201" s="19">
        <f>ROUND(Source!AG155*Source!I155,0)</f>
        <v>0</v>
      </c>
      <c r="GX201" s="19">
        <f>ROUND(Source!AJ155*Source!I155,0)</f>
        <v>0</v>
      </c>
      <c r="GY201" s="19"/>
      <c r="GZ201" s="19"/>
      <c r="HA201" s="19"/>
      <c r="HB201" s="19">
        <f>T201</f>
        <v>873</v>
      </c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x14ac:dyDescent="0.2">
      <c r="A202" s="152"/>
      <c r="B202" s="153" t="s">
        <v>540</v>
      </c>
      <c r="C202" s="153" t="s">
        <v>567</v>
      </c>
      <c r="D202" s="154"/>
      <c r="E202" s="154"/>
      <c r="F202" s="154"/>
      <c r="G202" s="154"/>
      <c r="H202" s="154"/>
      <c r="I202" s="154"/>
      <c r="J202" s="154"/>
      <c r="K202" s="155"/>
    </row>
    <row r="203" spans="1:255" x14ac:dyDescent="0.2">
      <c r="A203" s="74" t="s">
        <v>250</v>
      </c>
      <c r="B203" s="81" t="s">
        <v>153</v>
      </c>
      <c r="C203" s="75" t="s">
        <v>188</v>
      </c>
      <c r="D203" s="76" t="s">
        <v>79</v>
      </c>
      <c r="E203" s="77">
        <f>Source!I157</f>
        <v>40</v>
      </c>
      <c r="F203" s="78">
        <v>26.01</v>
      </c>
      <c r="G203" s="147"/>
      <c r="H203" s="78">
        <f>Source!AC157</f>
        <v>26.01</v>
      </c>
      <c r="I203" s="79">
        <f>T203</f>
        <v>1040</v>
      </c>
      <c r="J203" s="147">
        <v>7.5</v>
      </c>
      <c r="K203" s="80">
        <f>U203</f>
        <v>7803</v>
      </c>
      <c r="O203" s="19"/>
      <c r="P203" s="19"/>
      <c r="Q203" s="19"/>
      <c r="R203" s="19"/>
      <c r="S203" s="19"/>
      <c r="T203" s="19">
        <f>ROUND(Source!AC157*Source!AW157*Source!I157,0)</f>
        <v>1040</v>
      </c>
      <c r="U203" s="19">
        <f>Source!P157</f>
        <v>7803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>
        <f>T203</f>
        <v>1040</v>
      </c>
      <c r="GK203" s="19"/>
      <c r="GL203" s="19"/>
      <c r="GM203" s="19"/>
      <c r="GN203" s="19">
        <f>T203</f>
        <v>1040</v>
      </c>
      <c r="GO203" s="19"/>
      <c r="GP203" s="19">
        <f>T203</f>
        <v>1040</v>
      </c>
      <c r="GQ203" s="19">
        <f>T203</f>
        <v>1040</v>
      </c>
      <c r="GR203" s="19"/>
      <c r="GS203" s="19">
        <f>T203</f>
        <v>1040</v>
      </c>
      <c r="GT203" s="19"/>
      <c r="GU203" s="19"/>
      <c r="GV203" s="19"/>
      <c r="GW203" s="19">
        <f>ROUND(Source!AG157*Source!I157,0)</f>
        <v>0</v>
      </c>
      <c r="GX203" s="19">
        <f>ROUND(Source!AJ157*Source!I157,0)</f>
        <v>0</v>
      </c>
      <c r="GY203" s="19"/>
      <c r="GZ203" s="19"/>
      <c r="HA203" s="19"/>
      <c r="HB203" s="19">
        <f>T203</f>
        <v>1040</v>
      </c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x14ac:dyDescent="0.2">
      <c r="A204" s="152"/>
      <c r="B204" s="153" t="s">
        <v>540</v>
      </c>
      <c r="C204" s="153" t="s">
        <v>554</v>
      </c>
      <c r="D204" s="154"/>
      <c r="E204" s="154"/>
      <c r="F204" s="154"/>
      <c r="G204" s="154"/>
      <c r="H204" s="154"/>
      <c r="I204" s="154"/>
      <c r="J204" s="154"/>
      <c r="K204" s="155"/>
    </row>
    <row r="205" spans="1:255" x14ac:dyDescent="0.2">
      <c r="A205" s="74" t="s">
        <v>251</v>
      </c>
      <c r="B205" s="81" t="s">
        <v>153</v>
      </c>
      <c r="C205" s="75" t="s">
        <v>227</v>
      </c>
      <c r="D205" s="76" t="s">
        <v>79</v>
      </c>
      <c r="E205" s="77">
        <f>Source!I159</f>
        <v>40</v>
      </c>
      <c r="F205" s="78">
        <v>20.57</v>
      </c>
      <c r="G205" s="147"/>
      <c r="H205" s="78">
        <f>Source!AC159</f>
        <v>20.57</v>
      </c>
      <c r="I205" s="79">
        <f>T205</f>
        <v>823</v>
      </c>
      <c r="J205" s="147">
        <v>7.5</v>
      </c>
      <c r="K205" s="80">
        <f>U205</f>
        <v>6171</v>
      </c>
      <c r="O205" s="19"/>
      <c r="P205" s="19"/>
      <c r="Q205" s="19"/>
      <c r="R205" s="19"/>
      <c r="S205" s="19"/>
      <c r="T205" s="19">
        <f>ROUND(Source!AC159*Source!AW159*Source!I159,0)</f>
        <v>823</v>
      </c>
      <c r="U205" s="19">
        <f>Source!P159</f>
        <v>6171</v>
      </c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>
        <f>T205</f>
        <v>823</v>
      </c>
      <c r="GK205" s="19"/>
      <c r="GL205" s="19"/>
      <c r="GM205" s="19"/>
      <c r="GN205" s="19">
        <f>T205</f>
        <v>823</v>
      </c>
      <c r="GO205" s="19"/>
      <c r="GP205" s="19">
        <f>T205</f>
        <v>823</v>
      </c>
      <c r="GQ205" s="19">
        <f>T205</f>
        <v>823</v>
      </c>
      <c r="GR205" s="19"/>
      <c r="GS205" s="19">
        <f>T205</f>
        <v>823</v>
      </c>
      <c r="GT205" s="19"/>
      <c r="GU205" s="19"/>
      <c r="GV205" s="19"/>
      <c r="GW205" s="19">
        <f>ROUND(Source!AG159*Source!I159,0)</f>
        <v>0</v>
      </c>
      <c r="GX205" s="19">
        <f>ROUND(Source!AJ159*Source!I159,0)</f>
        <v>0</v>
      </c>
      <c r="GY205" s="19"/>
      <c r="GZ205" s="19"/>
      <c r="HA205" s="19"/>
      <c r="HB205" s="19">
        <f>T205</f>
        <v>823</v>
      </c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x14ac:dyDescent="0.2">
      <c r="A206" s="152"/>
      <c r="B206" s="153" t="s">
        <v>540</v>
      </c>
      <c r="C206" s="153" t="s">
        <v>562</v>
      </c>
      <c r="D206" s="154"/>
      <c r="E206" s="154"/>
      <c r="F206" s="154"/>
      <c r="G206" s="154"/>
      <c r="H206" s="154"/>
      <c r="I206" s="154"/>
      <c r="J206" s="154"/>
      <c r="K206" s="155"/>
    </row>
    <row r="207" spans="1:255" x14ac:dyDescent="0.2">
      <c r="A207" s="74" t="s">
        <v>252</v>
      </c>
      <c r="B207" s="81" t="s">
        <v>153</v>
      </c>
      <c r="C207" s="75" t="s">
        <v>231</v>
      </c>
      <c r="D207" s="76" t="s">
        <v>79</v>
      </c>
      <c r="E207" s="77">
        <f>Source!I161</f>
        <v>3</v>
      </c>
      <c r="F207" s="78">
        <v>26.07</v>
      </c>
      <c r="G207" s="147"/>
      <c r="H207" s="78">
        <f>Source!AC161</f>
        <v>26.07</v>
      </c>
      <c r="I207" s="79">
        <f>T207</f>
        <v>78</v>
      </c>
      <c r="J207" s="147">
        <v>7.5</v>
      </c>
      <c r="K207" s="80">
        <f>U207</f>
        <v>587</v>
      </c>
      <c r="O207" s="19"/>
      <c r="P207" s="19"/>
      <c r="Q207" s="19"/>
      <c r="R207" s="19"/>
      <c r="S207" s="19"/>
      <c r="T207" s="19">
        <f>ROUND(Source!AC161*Source!AW161*Source!I161,0)</f>
        <v>78</v>
      </c>
      <c r="U207" s="19">
        <f>Source!P161</f>
        <v>587</v>
      </c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>
        <f>T207</f>
        <v>78</v>
      </c>
      <c r="GK207" s="19"/>
      <c r="GL207" s="19"/>
      <c r="GM207" s="19"/>
      <c r="GN207" s="19">
        <f>T207</f>
        <v>78</v>
      </c>
      <c r="GO207" s="19"/>
      <c r="GP207" s="19">
        <f>T207</f>
        <v>78</v>
      </c>
      <c r="GQ207" s="19">
        <f>T207</f>
        <v>78</v>
      </c>
      <c r="GR207" s="19"/>
      <c r="GS207" s="19">
        <f>T207</f>
        <v>78</v>
      </c>
      <c r="GT207" s="19"/>
      <c r="GU207" s="19"/>
      <c r="GV207" s="19"/>
      <c r="GW207" s="19">
        <f>ROUND(Source!AG161*Source!I161,0)</f>
        <v>0</v>
      </c>
      <c r="GX207" s="19">
        <f>ROUND(Source!AJ161*Source!I161,0)</f>
        <v>0</v>
      </c>
      <c r="GY207" s="19"/>
      <c r="GZ207" s="19"/>
      <c r="HA207" s="19"/>
      <c r="HB207" s="19">
        <f>T207</f>
        <v>78</v>
      </c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x14ac:dyDescent="0.2">
      <c r="A208" s="152"/>
      <c r="B208" s="153" t="s">
        <v>540</v>
      </c>
      <c r="C208" s="153" t="s">
        <v>563</v>
      </c>
      <c r="D208" s="154"/>
      <c r="E208" s="154"/>
      <c r="F208" s="154"/>
      <c r="G208" s="154"/>
      <c r="H208" s="154"/>
      <c r="I208" s="154"/>
      <c r="J208" s="154"/>
      <c r="K208" s="155"/>
    </row>
    <row r="209" spans="1:255" x14ac:dyDescent="0.2">
      <c r="A209" s="74" t="s">
        <v>253</v>
      </c>
      <c r="B209" s="81" t="s">
        <v>153</v>
      </c>
      <c r="C209" s="75" t="s">
        <v>254</v>
      </c>
      <c r="D209" s="76" t="s">
        <v>79</v>
      </c>
      <c r="E209" s="77">
        <f>Source!I163</f>
        <v>4</v>
      </c>
      <c r="F209" s="78">
        <v>227.12</v>
      </c>
      <c r="G209" s="147"/>
      <c r="H209" s="78">
        <f>Source!AC163</f>
        <v>227.12</v>
      </c>
      <c r="I209" s="79">
        <f>T209</f>
        <v>908</v>
      </c>
      <c r="J209" s="147">
        <v>7.5</v>
      </c>
      <c r="K209" s="80">
        <f>U209</f>
        <v>6814</v>
      </c>
      <c r="O209" s="19"/>
      <c r="P209" s="19"/>
      <c r="Q209" s="19"/>
      <c r="R209" s="19"/>
      <c r="S209" s="19"/>
      <c r="T209" s="19">
        <f>ROUND(Source!AC163*Source!AW163*Source!I163,0)</f>
        <v>908</v>
      </c>
      <c r="U209" s="19">
        <f>Source!P163</f>
        <v>6814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>
        <f>T209</f>
        <v>908</v>
      </c>
      <c r="GK209" s="19"/>
      <c r="GL209" s="19"/>
      <c r="GM209" s="19"/>
      <c r="GN209" s="19">
        <f>T209</f>
        <v>908</v>
      </c>
      <c r="GO209" s="19"/>
      <c r="GP209" s="19">
        <f>T209</f>
        <v>908</v>
      </c>
      <c r="GQ209" s="19">
        <f>T209</f>
        <v>908</v>
      </c>
      <c r="GR209" s="19"/>
      <c r="GS209" s="19">
        <f>T209</f>
        <v>908</v>
      </c>
      <c r="GT209" s="19"/>
      <c r="GU209" s="19"/>
      <c r="GV209" s="19"/>
      <c r="GW209" s="19">
        <f>ROUND(Source!AG163*Source!I163,0)</f>
        <v>0</v>
      </c>
      <c r="GX209" s="19">
        <f>ROUND(Source!AJ163*Source!I163,0)</f>
        <v>0</v>
      </c>
      <c r="GY209" s="19"/>
      <c r="GZ209" s="19"/>
      <c r="HA209" s="19"/>
      <c r="HB209" s="19">
        <f>T209</f>
        <v>908</v>
      </c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ht="13.5" thickBot="1" x14ac:dyDescent="0.25">
      <c r="A210" s="148"/>
      <c r="B210" s="149" t="s">
        <v>540</v>
      </c>
      <c r="C210" s="149" t="s">
        <v>568</v>
      </c>
      <c r="D210" s="150"/>
      <c r="E210" s="150"/>
      <c r="F210" s="150"/>
      <c r="G210" s="150"/>
      <c r="H210" s="150"/>
      <c r="I210" s="150"/>
      <c r="J210" s="150"/>
      <c r="K210" s="151"/>
    </row>
    <row r="211" spans="1:255" x14ac:dyDescent="0.2">
      <c r="A211" s="66"/>
      <c r="B211" s="65"/>
      <c r="C211" s="65"/>
      <c r="D211" s="65"/>
      <c r="E211" s="65"/>
      <c r="F211" s="65"/>
      <c r="G211" s="65"/>
      <c r="H211" s="132">
        <f>R211</f>
        <v>8964</v>
      </c>
      <c r="I211" s="133"/>
      <c r="J211" s="132">
        <f>S211</f>
        <v>85556</v>
      </c>
      <c r="K211" s="134"/>
      <c r="O211" s="19"/>
      <c r="P211" s="19"/>
      <c r="Q211" s="19"/>
      <c r="R211" s="19">
        <f>SUM(T190:T210)</f>
        <v>8964</v>
      </c>
      <c r="S211" s="19">
        <f>SUM(U190:U210)</f>
        <v>85556</v>
      </c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>
        <f>R211</f>
        <v>8964</v>
      </c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ht="24" x14ac:dyDescent="0.2">
      <c r="A212" s="74">
        <v>13</v>
      </c>
      <c r="B212" s="81" t="s">
        <v>259</v>
      </c>
      <c r="C212" s="75" t="s">
        <v>260</v>
      </c>
      <c r="D212" s="76" t="s">
        <v>17</v>
      </c>
      <c r="E212" s="77">
        <v>14</v>
      </c>
      <c r="F212" s="78">
        <f>Source!AK167</f>
        <v>152.85</v>
      </c>
      <c r="G212" s="145" t="s">
        <v>6</v>
      </c>
      <c r="H212" s="78">
        <f>Source!AB167</f>
        <v>120</v>
      </c>
      <c r="I212" s="79"/>
      <c r="J212" s="146"/>
      <c r="K212" s="80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x14ac:dyDescent="0.2">
      <c r="A213" s="51"/>
      <c r="B213" s="48"/>
      <c r="C213" s="48" t="s">
        <v>528</v>
      </c>
      <c r="D213" s="49"/>
      <c r="E213" s="50"/>
      <c r="F213" s="52">
        <v>6.85</v>
      </c>
      <c r="G213" s="144"/>
      <c r="H213" s="52">
        <f>Source!AF167</f>
        <v>6.85</v>
      </c>
      <c r="I213" s="53">
        <f>T213</f>
        <v>96</v>
      </c>
      <c r="J213" s="144">
        <v>18.3</v>
      </c>
      <c r="K213" s="54">
        <f>U213</f>
        <v>1755</v>
      </c>
      <c r="O213" s="19"/>
      <c r="P213" s="19"/>
      <c r="Q213" s="19"/>
      <c r="R213" s="19"/>
      <c r="S213" s="19"/>
      <c r="T213" s="19">
        <f>ROUND(Source!AF167*Source!AV167*Source!I167,0)</f>
        <v>96</v>
      </c>
      <c r="U213" s="19">
        <f>Source!S167</f>
        <v>1755</v>
      </c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>
        <f>T213</f>
        <v>96</v>
      </c>
      <c r="GK213" s="19">
        <f>T213</f>
        <v>96</v>
      </c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>
        <f>T213</f>
        <v>96</v>
      </c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x14ac:dyDescent="0.2">
      <c r="A214" s="60"/>
      <c r="B214" s="56"/>
      <c r="C214" s="56" t="s">
        <v>529</v>
      </c>
      <c r="D214" s="57"/>
      <c r="E214" s="58"/>
      <c r="F214" s="62">
        <v>113.15</v>
      </c>
      <c r="G214" s="59"/>
      <c r="H214" s="62">
        <f>Source!AD167</f>
        <v>113.15</v>
      </c>
      <c r="I214" s="63">
        <f>T214</f>
        <v>1584</v>
      </c>
      <c r="J214" s="59">
        <v>12.5</v>
      </c>
      <c r="K214" s="64">
        <f>U214</f>
        <v>19801</v>
      </c>
      <c r="O214" s="19"/>
      <c r="P214" s="19"/>
      <c r="Q214" s="19"/>
      <c r="R214" s="19"/>
      <c r="S214" s="19"/>
      <c r="T214" s="19">
        <f>ROUND(Source!AD167*Source!AV167*Source!I167,0)</f>
        <v>1584</v>
      </c>
      <c r="U214" s="19">
        <f>Source!Q167</f>
        <v>19801</v>
      </c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>
        <f>T214</f>
        <v>1584</v>
      </c>
      <c r="GK214" s="19"/>
      <c r="GL214" s="19">
        <f>T214</f>
        <v>1584</v>
      </c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>
        <f>T214</f>
        <v>1584</v>
      </c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x14ac:dyDescent="0.2">
      <c r="A215" s="60"/>
      <c r="B215" s="56"/>
      <c r="C215" s="56" t="s">
        <v>530</v>
      </c>
      <c r="D215" s="57"/>
      <c r="E215" s="58"/>
      <c r="F215" s="62">
        <v>6.14</v>
      </c>
      <c r="G215" s="59"/>
      <c r="H215" s="62">
        <f>Source!AE167</f>
        <v>6.14</v>
      </c>
      <c r="I215" s="63">
        <f>GM215</f>
        <v>86</v>
      </c>
      <c r="J215" s="59">
        <v>18.3</v>
      </c>
      <c r="K215" s="64">
        <f>Source!R167</f>
        <v>1573</v>
      </c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>
        <f>ROUND(Source!AE167*Source!AV167*Source!I167,0)</f>
        <v>86</v>
      </c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x14ac:dyDescent="0.2">
      <c r="A216" s="60"/>
      <c r="B216" s="56"/>
      <c r="C216" s="56" t="s">
        <v>531</v>
      </c>
      <c r="D216" s="57"/>
      <c r="E216" s="58">
        <v>105</v>
      </c>
      <c r="F216" s="63" t="s">
        <v>532</v>
      </c>
      <c r="G216" s="59"/>
      <c r="H216" s="62">
        <f>ROUND((Source!AF167*Source!AV167+Source!AE167*Source!AV167)*(Source!FX167)/100,2)</f>
        <v>13.64</v>
      </c>
      <c r="I216" s="63">
        <f>T216</f>
        <v>191</v>
      </c>
      <c r="J216" s="59" t="s">
        <v>533</v>
      </c>
      <c r="K216" s="64">
        <f>U216</f>
        <v>2962</v>
      </c>
      <c r="O216" s="19"/>
      <c r="P216" s="19"/>
      <c r="Q216" s="19"/>
      <c r="R216" s="19"/>
      <c r="S216" s="19"/>
      <c r="T216" s="19">
        <f>ROUND((ROUND(Source!AF167*Source!AV167*Source!I167,0)+ROUND(Source!AE167*Source!AV167*Source!I167,0))*(Source!FX167)/100,0)</f>
        <v>191</v>
      </c>
      <c r="U216" s="19">
        <f>Source!X167</f>
        <v>2962</v>
      </c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>
        <f>T216</f>
        <v>191</v>
      </c>
      <c r="GZ216" s="19"/>
      <c r="HA216" s="19"/>
      <c r="HB216" s="19">
        <f>T216</f>
        <v>191</v>
      </c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x14ac:dyDescent="0.2">
      <c r="A217" s="60"/>
      <c r="B217" s="56"/>
      <c r="C217" s="56" t="s">
        <v>534</v>
      </c>
      <c r="D217" s="57"/>
      <c r="E217" s="58">
        <v>60</v>
      </c>
      <c r="F217" s="63" t="s">
        <v>532</v>
      </c>
      <c r="G217" s="59"/>
      <c r="H217" s="62">
        <f>ROUND((Source!AF167*Source!AV167+Source!AE167*Source!AV167)*(Source!FY167)/100,2)</f>
        <v>7.79</v>
      </c>
      <c r="I217" s="63">
        <f>T217</f>
        <v>109</v>
      </c>
      <c r="J217" s="59" t="s">
        <v>535</v>
      </c>
      <c r="K217" s="64">
        <f>U217</f>
        <v>1597</v>
      </c>
      <c r="O217" s="19"/>
      <c r="P217" s="19"/>
      <c r="Q217" s="19"/>
      <c r="R217" s="19"/>
      <c r="S217" s="19"/>
      <c r="T217" s="19">
        <f>ROUND((ROUND(Source!AF167*Source!AV167*Source!I167,0)+ROUND(Source!AE167*Source!AV167*Source!I167,0))*(Source!FY167)/100,0)</f>
        <v>109</v>
      </c>
      <c r="U217" s="19">
        <f>Source!Y167</f>
        <v>1597</v>
      </c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>
        <f>T217</f>
        <v>109</v>
      </c>
      <c r="HA217" s="19"/>
      <c r="HB217" s="19">
        <f>T217</f>
        <v>109</v>
      </c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x14ac:dyDescent="0.2">
      <c r="A218" s="60"/>
      <c r="B218" s="56"/>
      <c r="C218" s="56" t="s">
        <v>536</v>
      </c>
      <c r="D218" s="57" t="s">
        <v>537</v>
      </c>
      <c r="E218" s="58">
        <v>0.81</v>
      </c>
      <c r="F218" s="59"/>
      <c r="G218" s="59"/>
      <c r="H218" s="59">
        <f>ROUND(Source!AH167,2)</f>
        <v>0.81</v>
      </c>
      <c r="I218" s="62">
        <f>Source!U167</f>
        <v>11.34</v>
      </c>
      <c r="J218" s="59"/>
      <c r="K218" s="61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x14ac:dyDescent="0.2">
      <c r="A219" s="74" t="s">
        <v>262</v>
      </c>
      <c r="B219" s="81" t="s">
        <v>153</v>
      </c>
      <c r="C219" s="75" t="s">
        <v>264</v>
      </c>
      <c r="D219" s="76" t="s">
        <v>79</v>
      </c>
      <c r="E219" s="77">
        <f>Source!I169</f>
        <v>14</v>
      </c>
      <c r="F219" s="78">
        <v>52.84</v>
      </c>
      <c r="G219" s="147"/>
      <c r="H219" s="78">
        <f>Source!AC169</f>
        <v>52.84</v>
      </c>
      <c r="I219" s="79">
        <f>T219</f>
        <v>740</v>
      </c>
      <c r="J219" s="147">
        <v>7.5</v>
      </c>
      <c r="K219" s="80">
        <f>U219</f>
        <v>5548</v>
      </c>
      <c r="O219" s="19"/>
      <c r="P219" s="19"/>
      <c r="Q219" s="19"/>
      <c r="R219" s="19"/>
      <c r="S219" s="19"/>
      <c r="T219" s="19">
        <f>ROUND(Source!AC169*Source!AW169*Source!I169,0)</f>
        <v>740</v>
      </c>
      <c r="U219" s="19">
        <f>Source!P169</f>
        <v>5548</v>
      </c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>
        <f>T219</f>
        <v>740</v>
      </c>
      <c r="GK219" s="19"/>
      <c r="GL219" s="19"/>
      <c r="GM219" s="19"/>
      <c r="GN219" s="19">
        <f>T219</f>
        <v>740</v>
      </c>
      <c r="GO219" s="19"/>
      <c r="GP219" s="19">
        <f>T219</f>
        <v>740</v>
      </c>
      <c r="GQ219" s="19">
        <f>T219</f>
        <v>740</v>
      </c>
      <c r="GR219" s="19"/>
      <c r="GS219" s="19">
        <f>T219</f>
        <v>740</v>
      </c>
      <c r="GT219" s="19"/>
      <c r="GU219" s="19"/>
      <c r="GV219" s="19"/>
      <c r="GW219" s="19">
        <f>ROUND(Source!AG169*Source!I169,0)</f>
        <v>0</v>
      </c>
      <c r="GX219" s="19">
        <f>ROUND(Source!AJ169*Source!I169,0)</f>
        <v>0</v>
      </c>
      <c r="GY219" s="19"/>
      <c r="GZ219" s="19"/>
      <c r="HA219" s="19"/>
      <c r="HB219" s="19">
        <f>T219</f>
        <v>740</v>
      </c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</row>
    <row r="220" spans="1:255" x14ac:dyDescent="0.2">
      <c r="A220" s="152"/>
      <c r="B220" s="153" t="s">
        <v>540</v>
      </c>
      <c r="C220" s="153" t="s">
        <v>569</v>
      </c>
      <c r="D220" s="154"/>
      <c r="E220" s="154"/>
      <c r="F220" s="154"/>
      <c r="G220" s="154"/>
      <c r="H220" s="154"/>
      <c r="I220" s="154"/>
      <c r="J220" s="154"/>
      <c r="K220" s="155"/>
    </row>
    <row r="221" spans="1:255" x14ac:dyDescent="0.2">
      <c r="A221" s="74" t="s">
        <v>267</v>
      </c>
      <c r="B221" s="81" t="s">
        <v>153</v>
      </c>
      <c r="C221" s="75" t="s">
        <v>269</v>
      </c>
      <c r="D221" s="76" t="s">
        <v>58</v>
      </c>
      <c r="E221" s="77">
        <f>Source!I171</f>
        <v>35.4</v>
      </c>
      <c r="F221" s="78">
        <v>5.86</v>
      </c>
      <c r="G221" s="147"/>
      <c r="H221" s="78">
        <f>Source!AC171</f>
        <v>5.86</v>
      </c>
      <c r="I221" s="79">
        <f>T221</f>
        <v>207</v>
      </c>
      <c r="J221" s="147">
        <v>7.5</v>
      </c>
      <c r="K221" s="80">
        <f>U221</f>
        <v>1556</v>
      </c>
      <c r="O221" s="19"/>
      <c r="P221" s="19"/>
      <c r="Q221" s="19"/>
      <c r="R221" s="19"/>
      <c r="S221" s="19"/>
      <c r="T221" s="19">
        <f>ROUND(Source!AC171*Source!AW171*Source!I171,0)</f>
        <v>207</v>
      </c>
      <c r="U221" s="19">
        <f>Source!P171</f>
        <v>1556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>
        <f>T221</f>
        <v>207</v>
      </c>
      <c r="GK221" s="19"/>
      <c r="GL221" s="19"/>
      <c r="GM221" s="19"/>
      <c r="GN221" s="19">
        <f>T221</f>
        <v>207</v>
      </c>
      <c r="GO221" s="19"/>
      <c r="GP221" s="19">
        <f>T221</f>
        <v>207</v>
      </c>
      <c r="GQ221" s="19">
        <f>T221</f>
        <v>207</v>
      </c>
      <c r="GR221" s="19"/>
      <c r="GS221" s="19">
        <f>T221</f>
        <v>207</v>
      </c>
      <c r="GT221" s="19"/>
      <c r="GU221" s="19"/>
      <c r="GV221" s="19"/>
      <c r="GW221" s="19">
        <f>ROUND(Source!AG171*Source!I171,0)</f>
        <v>0</v>
      </c>
      <c r="GX221" s="19">
        <f>ROUND(Source!AJ171*Source!I171,0)</f>
        <v>0</v>
      </c>
      <c r="GY221" s="19"/>
      <c r="GZ221" s="19"/>
      <c r="HA221" s="19"/>
      <c r="HB221" s="19">
        <f>T221</f>
        <v>207</v>
      </c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ht="13.5" thickBot="1" x14ac:dyDescent="0.25">
      <c r="A222" s="148"/>
      <c r="B222" s="149" t="s">
        <v>540</v>
      </c>
      <c r="C222" s="149" t="s">
        <v>570</v>
      </c>
      <c r="D222" s="150"/>
      <c r="E222" s="150"/>
      <c r="F222" s="150"/>
      <c r="G222" s="150"/>
      <c r="H222" s="150"/>
      <c r="I222" s="150"/>
      <c r="J222" s="150"/>
      <c r="K222" s="151"/>
    </row>
    <row r="223" spans="1:255" x14ac:dyDescent="0.2">
      <c r="A223" s="66"/>
      <c r="B223" s="65"/>
      <c r="C223" s="65"/>
      <c r="D223" s="65"/>
      <c r="E223" s="65"/>
      <c r="F223" s="65"/>
      <c r="G223" s="65"/>
      <c r="H223" s="132">
        <f>R223</f>
        <v>2927</v>
      </c>
      <c r="I223" s="133"/>
      <c r="J223" s="132">
        <f>S223</f>
        <v>33219</v>
      </c>
      <c r="K223" s="134"/>
      <c r="O223" s="19"/>
      <c r="P223" s="19"/>
      <c r="Q223" s="19"/>
      <c r="R223" s="19">
        <f>SUM(T212:T222)</f>
        <v>2927</v>
      </c>
      <c r="S223" s="19">
        <f>SUM(U212:U222)</f>
        <v>33219</v>
      </c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>
        <f>R223</f>
        <v>2927</v>
      </c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ht="36" x14ac:dyDescent="0.2">
      <c r="A224" s="74">
        <v>14</v>
      </c>
      <c r="B224" s="81" t="s">
        <v>273</v>
      </c>
      <c r="C224" s="75" t="s">
        <v>274</v>
      </c>
      <c r="D224" s="76" t="s">
        <v>17</v>
      </c>
      <c r="E224" s="77">
        <v>1</v>
      </c>
      <c r="F224" s="78">
        <f>Source!AK173</f>
        <v>10.5</v>
      </c>
      <c r="G224" s="145" t="s">
        <v>6</v>
      </c>
      <c r="H224" s="78">
        <f>Source!AB173</f>
        <v>10.5</v>
      </c>
      <c r="I224" s="79"/>
      <c r="J224" s="146"/>
      <c r="K224" s="80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x14ac:dyDescent="0.2">
      <c r="A225" s="51"/>
      <c r="B225" s="48"/>
      <c r="C225" s="48" t="s">
        <v>528</v>
      </c>
      <c r="D225" s="49"/>
      <c r="E225" s="50"/>
      <c r="F225" s="52">
        <v>10.5</v>
      </c>
      <c r="G225" s="144"/>
      <c r="H225" s="52">
        <f>Source!AF173</f>
        <v>10.5</v>
      </c>
      <c r="I225" s="53">
        <f>T225</f>
        <v>11</v>
      </c>
      <c r="J225" s="144">
        <v>18.3</v>
      </c>
      <c r="K225" s="54">
        <f>U225</f>
        <v>192</v>
      </c>
      <c r="O225" s="19"/>
      <c r="P225" s="19"/>
      <c r="Q225" s="19"/>
      <c r="R225" s="19"/>
      <c r="S225" s="19"/>
      <c r="T225" s="19">
        <f>ROUND(Source!AF173*Source!AV173*Source!I173,0)</f>
        <v>11</v>
      </c>
      <c r="U225" s="19">
        <f>Source!S173</f>
        <v>192</v>
      </c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>
        <f>T225</f>
        <v>11</v>
      </c>
      <c r="GK225" s="19">
        <f>T225</f>
        <v>11</v>
      </c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>
        <f>T225</f>
        <v>11</v>
      </c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x14ac:dyDescent="0.2">
      <c r="A226" s="60"/>
      <c r="B226" s="56"/>
      <c r="C226" s="56" t="s">
        <v>531</v>
      </c>
      <c r="D226" s="57"/>
      <c r="E226" s="58">
        <v>65</v>
      </c>
      <c r="F226" s="63" t="s">
        <v>532</v>
      </c>
      <c r="G226" s="59"/>
      <c r="H226" s="62">
        <f>ROUND((Source!AF173*Source!AV173+Source!AE173*Source!AV173)*(Source!FX173)/100,2)</f>
        <v>6.83</v>
      </c>
      <c r="I226" s="63">
        <f>T226</f>
        <v>7</v>
      </c>
      <c r="J226" s="59" t="s">
        <v>571</v>
      </c>
      <c r="K226" s="64">
        <f>U226</f>
        <v>106</v>
      </c>
      <c r="O226" s="19"/>
      <c r="P226" s="19"/>
      <c r="Q226" s="19"/>
      <c r="R226" s="19"/>
      <c r="S226" s="19"/>
      <c r="T226" s="19">
        <f>ROUND((ROUND(Source!AF173*Source!AV173*Source!I173,0)+ROUND(Source!AE173*Source!AV173*Source!I173,0))*(Source!FX173)/100,0)</f>
        <v>7</v>
      </c>
      <c r="U226" s="19">
        <f>Source!X173</f>
        <v>106</v>
      </c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>
        <f>T226</f>
        <v>7</v>
      </c>
      <c r="GZ226" s="19"/>
      <c r="HA226" s="19"/>
      <c r="HB226" s="19"/>
      <c r="HC226" s="19"/>
      <c r="HD226" s="19"/>
      <c r="HE226" s="19">
        <f>T226</f>
        <v>7</v>
      </c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x14ac:dyDescent="0.2">
      <c r="A227" s="60"/>
      <c r="B227" s="56"/>
      <c r="C227" s="56" t="s">
        <v>534</v>
      </c>
      <c r="D227" s="57"/>
      <c r="E227" s="58">
        <v>40</v>
      </c>
      <c r="F227" s="63" t="s">
        <v>532</v>
      </c>
      <c r="G227" s="59"/>
      <c r="H227" s="62">
        <f>ROUND((Source!AF173*Source!AV173+Source!AE173*Source!AV173)*(Source!FY173)/100,2)</f>
        <v>4.2</v>
      </c>
      <c r="I227" s="63">
        <f>T227</f>
        <v>4</v>
      </c>
      <c r="J227" s="59" t="s">
        <v>572</v>
      </c>
      <c r="K227" s="64">
        <f>U227</f>
        <v>61</v>
      </c>
      <c r="O227" s="19"/>
      <c r="P227" s="19"/>
      <c r="Q227" s="19"/>
      <c r="R227" s="19"/>
      <c r="S227" s="19"/>
      <c r="T227" s="19">
        <f>ROUND((ROUND(Source!AF173*Source!AV173*Source!I173,0)+ROUND(Source!AE173*Source!AV173*Source!I173,0))*(Source!FY173)/100,0)</f>
        <v>4</v>
      </c>
      <c r="U227" s="19">
        <f>Source!Y173</f>
        <v>61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>
        <f>T227</f>
        <v>4</v>
      </c>
      <c r="HA227" s="19"/>
      <c r="HB227" s="19"/>
      <c r="HC227" s="19"/>
      <c r="HD227" s="19"/>
      <c r="HE227" s="19">
        <f>T227</f>
        <v>4</v>
      </c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ht="13.5" thickBot="1" x14ac:dyDescent="0.25">
      <c r="A228" s="67"/>
      <c r="B228" s="68"/>
      <c r="C228" s="68" t="s">
        <v>536</v>
      </c>
      <c r="D228" s="69" t="s">
        <v>537</v>
      </c>
      <c r="E228" s="70">
        <v>0.82</v>
      </c>
      <c r="F228" s="71"/>
      <c r="G228" s="71"/>
      <c r="H228" s="71">
        <f>ROUND(Source!AH173,2)</f>
        <v>0.82</v>
      </c>
      <c r="I228" s="72">
        <f>Source!U173</f>
        <v>0.82</v>
      </c>
      <c r="J228" s="71"/>
      <c r="K228" s="73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x14ac:dyDescent="0.2">
      <c r="A229" s="66"/>
      <c r="B229" s="65"/>
      <c r="C229" s="65"/>
      <c r="D229" s="65"/>
      <c r="E229" s="65"/>
      <c r="F229" s="65"/>
      <c r="G229" s="65"/>
      <c r="H229" s="132">
        <f>R229</f>
        <v>22</v>
      </c>
      <c r="I229" s="133"/>
      <c r="J229" s="132">
        <f>S229</f>
        <v>359</v>
      </c>
      <c r="K229" s="134"/>
      <c r="O229" s="19"/>
      <c r="P229" s="19"/>
      <c r="Q229" s="19"/>
      <c r="R229" s="19">
        <f>SUM(T224:T228)</f>
        <v>22</v>
      </c>
      <c r="S229" s="19">
        <f>SUM(U224:U228)</f>
        <v>359</v>
      </c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>
        <f>R229</f>
        <v>22</v>
      </c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ht="24" x14ac:dyDescent="0.2">
      <c r="A230" s="74">
        <v>15</v>
      </c>
      <c r="B230" s="81" t="s">
        <v>280</v>
      </c>
      <c r="C230" s="75" t="s">
        <v>281</v>
      </c>
      <c r="D230" s="76" t="s">
        <v>17</v>
      </c>
      <c r="E230" s="77">
        <v>1</v>
      </c>
      <c r="F230" s="78">
        <f>Source!AK175</f>
        <v>15.62</v>
      </c>
      <c r="G230" s="145" t="s">
        <v>6</v>
      </c>
      <c r="H230" s="78">
        <f>Source!AB175</f>
        <v>15.62</v>
      </c>
      <c r="I230" s="79"/>
      <c r="J230" s="146"/>
      <c r="K230" s="80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x14ac:dyDescent="0.2">
      <c r="A231" s="51"/>
      <c r="B231" s="48"/>
      <c r="C231" s="48" t="s">
        <v>528</v>
      </c>
      <c r="D231" s="49"/>
      <c r="E231" s="50"/>
      <c r="F231" s="52">
        <v>15.62</v>
      </c>
      <c r="G231" s="144"/>
      <c r="H231" s="52">
        <f>Source!AF175</f>
        <v>15.62</v>
      </c>
      <c r="I231" s="53">
        <f>T231</f>
        <v>16</v>
      </c>
      <c r="J231" s="144">
        <v>18.3</v>
      </c>
      <c r="K231" s="54">
        <f>U231</f>
        <v>286</v>
      </c>
      <c r="O231" s="19"/>
      <c r="P231" s="19"/>
      <c r="Q231" s="19"/>
      <c r="R231" s="19"/>
      <c r="S231" s="19"/>
      <c r="T231" s="19">
        <f>ROUND(Source!AF175*Source!AV175*Source!I175,0)</f>
        <v>16</v>
      </c>
      <c r="U231" s="19">
        <f>Source!S175</f>
        <v>286</v>
      </c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>
        <f>T231</f>
        <v>16</v>
      </c>
      <c r="GK231" s="19">
        <f>T231</f>
        <v>16</v>
      </c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>
        <f>T231</f>
        <v>16</v>
      </c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x14ac:dyDescent="0.2">
      <c r="A232" s="60"/>
      <c r="B232" s="56"/>
      <c r="C232" s="56" t="s">
        <v>531</v>
      </c>
      <c r="D232" s="57"/>
      <c r="E232" s="58">
        <v>65</v>
      </c>
      <c r="F232" s="63" t="s">
        <v>532</v>
      </c>
      <c r="G232" s="59"/>
      <c r="H232" s="62">
        <f>ROUND((Source!AF175*Source!AV175+Source!AE175*Source!AV175)*(Source!FX175)/100,2)</f>
        <v>10.15</v>
      </c>
      <c r="I232" s="63">
        <f>T232</f>
        <v>10</v>
      </c>
      <c r="J232" s="59" t="s">
        <v>571</v>
      </c>
      <c r="K232" s="64">
        <f>U232</f>
        <v>157</v>
      </c>
      <c r="O232" s="19"/>
      <c r="P232" s="19"/>
      <c r="Q232" s="19"/>
      <c r="R232" s="19"/>
      <c r="S232" s="19"/>
      <c r="T232" s="19">
        <f>ROUND((ROUND(Source!AF175*Source!AV175*Source!I175,0)+ROUND(Source!AE175*Source!AV175*Source!I175,0))*(Source!FX175)/100,0)</f>
        <v>10</v>
      </c>
      <c r="U232" s="19">
        <f>Source!X175</f>
        <v>157</v>
      </c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>
        <f>T232</f>
        <v>10</v>
      </c>
      <c r="GZ232" s="19"/>
      <c r="HA232" s="19"/>
      <c r="HB232" s="19"/>
      <c r="HC232" s="19"/>
      <c r="HD232" s="19"/>
      <c r="HE232" s="19">
        <f>T232</f>
        <v>10</v>
      </c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x14ac:dyDescent="0.2">
      <c r="A233" s="60"/>
      <c r="B233" s="56"/>
      <c r="C233" s="56" t="s">
        <v>534</v>
      </c>
      <c r="D233" s="57"/>
      <c r="E233" s="58">
        <v>40</v>
      </c>
      <c r="F233" s="63" t="s">
        <v>532</v>
      </c>
      <c r="G233" s="59"/>
      <c r="H233" s="62">
        <f>ROUND((Source!AF175*Source!AV175+Source!AE175*Source!AV175)*(Source!FY175)/100,2)</f>
        <v>6.25</v>
      </c>
      <c r="I233" s="63">
        <f>T233</f>
        <v>6</v>
      </c>
      <c r="J233" s="59" t="s">
        <v>572</v>
      </c>
      <c r="K233" s="64">
        <f>U233</f>
        <v>92</v>
      </c>
      <c r="O233" s="19"/>
      <c r="P233" s="19"/>
      <c r="Q233" s="19"/>
      <c r="R233" s="19"/>
      <c r="S233" s="19"/>
      <c r="T233" s="19">
        <f>ROUND((ROUND(Source!AF175*Source!AV175*Source!I175,0)+ROUND(Source!AE175*Source!AV175*Source!I175,0))*(Source!FY175)/100,0)</f>
        <v>6</v>
      </c>
      <c r="U233" s="19">
        <f>Source!Y175</f>
        <v>92</v>
      </c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>
        <f>T233</f>
        <v>6</v>
      </c>
      <c r="HA233" s="19"/>
      <c r="HB233" s="19"/>
      <c r="HC233" s="19"/>
      <c r="HD233" s="19"/>
      <c r="HE233" s="19">
        <f>T233</f>
        <v>6</v>
      </c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ht="13.5" thickBot="1" x14ac:dyDescent="0.25">
      <c r="A234" s="67"/>
      <c r="B234" s="68"/>
      <c r="C234" s="68" t="s">
        <v>536</v>
      </c>
      <c r="D234" s="69" t="s">
        <v>537</v>
      </c>
      <c r="E234" s="70">
        <v>1.22</v>
      </c>
      <c r="F234" s="71"/>
      <c r="G234" s="71"/>
      <c r="H234" s="71">
        <f>ROUND(Source!AH175,2)</f>
        <v>1.22</v>
      </c>
      <c r="I234" s="72">
        <f>Source!U175</f>
        <v>1.22</v>
      </c>
      <c r="J234" s="71"/>
      <c r="K234" s="73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x14ac:dyDescent="0.2">
      <c r="A235" s="66"/>
      <c r="B235" s="65"/>
      <c r="C235" s="65"/>
      <c r="D235" s="65"/>
      <c r="E235" s="65"/>
      <c r="F235" s="65"/>
      <c r="G235" s="65"/>
      <c r="H235" s="132">
        <f>R235</f>
        <v>32</v>
      </c>
      <c r="I235" s="133"/>
      <c r="J235" s="132">
        <f>S235</f>
        <v>535</v>
      </c>
      <c r="K235" s="134"/>
      <c r="O235" s="19"/>
      <c r="P235" s="19"/>
      <c r="Q235" s="19"/>
      <c r="R235" s="19">
        <f>SUM(T230:T234)</f>
        <v>32</v>
      </c>
      <c r="S235" s="19">
        <f>SUM(U230:U234)</f>
        <v>535</v>
      </c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>
        <f>R235</f>
        <v>32</v>
      </c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ht="36" x14ac:dyDescent="0.2">
      <c r="A236" s="74">
        <v>16</v>
      </c>
      <c r="B236" s="81" t="s">
        <v>284</v>
      </c>
      <c r="C236" s="75" t="s">
        <v>285</v>
      </c>
      <c r="D236" s="76" t="s">
        <v>286</v>
      </c>
      <c r="E236" s="77">
        <v>0.4</v>
      </c>
      <c r="F236" s="78">
        <f>Source!AK177</f>
        <v>165.95</v>
      </c>
      <c r="G236" s="145" t="s">
        <v>6</v>
      </c>
      <c r="H236" s="78">
        <f>Source!AB177</f>
        <v>165.95</v>
      </c>
      <c r="I236" s="79"/>
      <c r="J236" s="146"/>
      <c r="K236" s="80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x14ac:dyDescent="0.2">
      <c r="A237" s="51"/>
      <c r="B237" s="48"/>
      <c r="C237" s="48" t="s">
        <v>528</v>
      </c>
      <c r="D237" s="49"/>
      <c r="E237" s="50"/>
      <c r="F237" s="52">
        <v>165.95</v>
      </c>
      <c r="G237" s="144"/>
      <c r="H237" s="52">
        <f>Source!AF177</f>
        <v>165.95</v>
      </c>
      <c r="I237" s="53">
        <f>T237</f>
        <v>66</v>
      </c>
      <c r="J237" s="144">
        <v>18.3</v>
      </c>
      <c r="K237" s="54">
        <f>U237</f>
        <v>1215</v>
      </c>
      <c r="O237" s="19"/>
      <c r="P237" s="19"/>
      <c r="Q237" s="19"/>
      <c r="R237" s="19"/>
      <c r="S237" s="19"/>
      <c r="T237" s="19">
        <f>ROUND(Source!AF177*Source!AV177*Source!I177,0)</f>
        <v>66</v>
      </c>
      <c r="U237" s="19">
        <f>Source!S177</f>
        <v>1215</v>
      </c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>
        <f>T237</f>
        <v>66</v>
      </c>
      <c r="GK237" s="19">
        <f>T237</f>
        <v>66</v>
      </c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>
        <f>T237</f>
        <v>66</v>
      </c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x14ac:dyDescent="0.2">
      <c r="A238" s="60"/>
      <c r="B238" s="56"/>
      <c r="C238" s="56" t="s">
        <v>531</v>
      </c>
      <c r="D238" s="57"/>
      <c r="E238" s="58">
        <v>65</v>
      </c>
      <c r="F238" s="63" t="s">
        <v>532</v>
      </c>
      <c r="G238" s="59"/>
      <c r="H238" s="62">
        <f>ROUND((Source!AF177*Source!AV177+Source!AE177*Source!AV177)*(Source!FX177)/100,2)</f>
        <v>107.87</v>
      </c>
      <c r="I238" s="63">
        <f>T238</f>
        <v>43</v>
      </c>
      <c r="J238" s="59" t="s">
        <v>571</v>
      </c>
      <c r="K238" s="64">
        <f>U238</f>
        <v>668</v>
      </c>
      <c r="O238" s="19"/>
      <c r="P238" s="19"/>
      <c r="Q238" s="19"/>
      <c r="R238" s="19"/>
      <c r="S238" s="19"/>
      <c r="T238" s="19">
        <f>ROUND((ROUND(Source!AF177*Source!AV177*Source!I177,0)+ROUND(Source!AE177*Source!AV177*Source!I177,0))*(Source!FX177)/100,0)</f>
        <v>43</v>
      </c>
      <c r="U238" s="19">
        <f>Source!X177</f>
        <v>668</v>
      </c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>
        <f>T238</f>
        <v>43</v>
      </c>
      <c r="GZ238" s="19"/>
      <c r="HA238" s="19"/>
      <c r="HB238" s="19"/>
      <c r="HC238" s="19"/>
      <c r="HD238" s="19"/>
      <c r="HE238" s="19">
        <f>T238</f>
        <v>43</v>
      </c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x14ac:dyDescent="0.2">
      <c r="A239" s="60"/>
      <c r="B239" s="56"/>
      <c r="C239" s="56" t="s">
        <v>534</v>
      </c>
      <c r="D239" s="57"/>
      <c r="E239" s="58">
        <v>40</v>
      </c>
      <c r="F239" s="63" t="s">
        <v>532</v>
      </c>
      <c r="G239" s="59"/>
      <c r="H239" s="62">
        <f>ROUND((Source!AF177*Source!AV177+Source!AE177*Source!AV177)*(Source!FY177)/100,2)</f>
        <v>66.38</v>
      </c>
      <c r="I239" s="63">
        <f>T239</f>
        <v>26</v>
      </c>
      <c r="J239" s="59" t="s">
        <v>572</v>
      </c>
      <c r="K239" s="64">
        <f>U239</f>
        <v>389</v>
      </c>
      <c r="O239" s="19"/>
      <c r="P239" s="19"/>
      <c r="Q239" s="19"/>
      <c r="R239" s="19"/>
      <c r="S239" s="19"/>
      <c r="T239" s="19">
        <f>ROUND((ROUND(Source!AF177*Source!AV177*Source!I177,0)+ROUND(Source!AE177*Source!AV177*Source!I177,0))*(Source!FY177)/100,0)</f>
        <v>26</v>
      </c>
      <c r="U239" s="19">
        <f>Source!Y177</f>
        <v>389</v>
      </c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>
        <f>T239</f>
        <v>26</v>
      </c>
      <c r="HA239" s="19"/>
      <c r="HB239" s="19"/>
      <c r="HC239" s="19"/>
      <c r="HD239" s="19"/>
      <c r="HE239" s="19">
        <f>T239</f>
        <v>26</v>
      </c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ht="13.5" thickBot="1" x14ac:dyDescent="0.25">
      <c r="A240" s="67"/>
      <c r="B240" s="68"/>
      <c r="C240" s="68" t="s">
        <v>536</v>
      </c>
      <c r="D240" s="69" t="s">
        <v>537</v>
      </c>
      <c r="E240" s="70">
        <v>12.96</v>
      </c>
      <c r="F240" s="71"/>
      <c r="G240" s="71"/>
      <c r="H240" s="71">
        <f>ROUND(Source!AH177,2)</f>
        <v>12.96</v>
      </c>
      <c r="I240" s="72">
        <f>Source!U177</f>
        <v>5.1840000000000011</v>
      </c>
      <c r="J240" s="71"/>
      <c r="K240" s="73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</row>
    <row r="241" spans="1:255" ht="13.5" thickBot="1" x14ac:dyDescent="0.25">
      <c r="A241" s="66"/>
      <c r="B241" s="65"/>
      <c r="C241" s="65"/>
      <c r="D241" s="65"/>
      <c r="E241" s="65"/>
      <c r="F241" s="65"/>
      <c r="G241" s="65"/>
      <c r="H241" s="132">
        <f>R241</f>
        <v>135</v>
      </c>
      <c r="I241" s="133"/>
      <c r="J241" s="132">
        <f>S241</f>
        <v>2272</v>
      </c>
      <c r="K241" s="134"/>
      <c r="O241" s="19"/>
      <c r="P241" s="19"/>
      <c r="Q241" s="19"/>
      <c r="R241" s="19">
        <f>SUM(T236:T240)</f>
        <v>135</v>
      </c>
      <c r="S241" s="19">
        <f>SUM(U236:U240)</f>
        <v>2272</v>
      </c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>
        <f>R241</f>
        <v>135</v>
      </c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</row>
    <row r="242" spans="1:255" x14ac:dyDescent="0.2">
      <c r="A242" s="156"/>
      <c r="B242" s="156"/>
      <c r="C242" s="82" t="s">
        <v>573</v>
      </c>
      <c r="D242" s="82"/>
      <c r="E242" s="82"/>
      <c r="F242" s="82"/>
      <c r="G242" s="82"/>
      <c r="H242" s="135">
        <f>FM242</f>
        <v>107803</v>
      </c>
      <c r="I242" s="135"/>
      <c r="J242" s="135">
        <f>DP242</f>
        <v>1024792</v>
      </c>
      <c r="K242" s="135"/>
      <c r="P242" s="19">
        <f>SUM(R46:R241)</f>
        <v>107803</v>
      </c>
      <c r="Q242" s="19">
        <f>SUM(S46:S241)</f>
        <v>1024792</v>
      </c>
      <c r="R242" s="19"/>
      <c r="S242" s="19"/>
      <c r="T242" s="19"/>
      <c r="U242" s="19"/>
      <c r="V242" s="19"/>
      <c r="W242" s="19"/>
      <c r="X242" s="19"/>
      <c r="Y242" s="19">
        <v>513</v>
      </c>
      <c r="Z242" s="19" t="s">
        <v>574</v>
      </c>
      <c r="AA242" s="19"/>
      <c r="AB242" s="19" t="s">
        <v>507</v>
      </c>
      <c r="AC242" s="19" t="str">
        <f>Source!G179</f>
        <v>Новая локальная смета</v>
      </c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>
        <f>Source!DM179</f>
        <v>458.63</v>
      </c>
      <c r="CX242" s="19">
        <f>Source!DN179</f>
        <v>166.89</v>
      </c>
      <c r="CY242" s="19">
        <f>Source!DG179</f>
        <v>870618</v>
      </c>
      <c r="CZ242" s="19">
        <f>Source!DK179</f>
        <v>75346</v>
      </c>
      <c r="DA242" s="19">
        <f>Source!DI179</f>
        <v>234329</v>
      </c>
      <c r="DB242" s="19">
        <f>Source!DJ179</f>
        <v>37809</v>
      </c>
      <c r="DC242" s="19">
        <f>Source!DH179</f>
        <v>560943</v>
      </c>
      <c r="DD242" s="19">
        <f>Source!EG179</f>
        <v>0</v>
      </c>
      <c r="DE242" s="19">
        <f>Source!EN179</f>
        <v>560943</v>
      </c>
      <c r="DF242" s="19">
        <f>Source!EO179</f>
        <v>560943</v>
      </c>
      <c r="DG242" s="19">
        <f>Source!EP179</f>
        <v>0</v>
      </c>
      <c r="DH242" s="19">
        <f>Source!EQ179</f>
        <v>560943</v>
      </c>
      <c r="DI242" s="19">
        <f>Source!EH179</f>
        <v>0</v>
      </c>
      <c r="DJ242" s="19">
        <f>Source!EI179</f>
        <v>0</v>
      </c>
      <c r="DK242" s="19">
        <f>Source!ER179</f>
        <v>0</v>
      </c>
      <c r="DL242" s="19">
        <f>Source!DL179</f>
        <v>0</v>
      </c>
      <c r="DM242" s="19">
        <f>Source!DO179</f>
        <v>0</v>
      </c>
      <c r="DN242" s="19">
        <f>Source!DP179</f>
        <v>100130</v>
      </c>
      <c r="DO242" s="19">
        <f>Source!DQ179</f>
        <v>54044</v>
      </c>
      <c r="DP242" s="19">
        <f>Source!EJ179</f>
        <v>1024792</v>
      </c>
      <c r="DQ242" s="19">
        <f>Source!EK179</f>
        <v>986379</v>
      </c>
      <c r="DR242" s="19">
        <f>Source!EL179</f>
        <v>35247</v>
      </c>
      <c r="DS242" s="19">
        <f>Source!EH179</f>
        <v>0</v>
      </c>
      <c r="DT242" s="19">
        <f>Source!EM179</f>
        <v>3166</v>
      </c>
      <c r="DU242" s="19">
        <f>Source!EK179+Source!EL179</f>
        <v>1021626</v>
      </c>
      <c r="DV242" s="19"/>
      <c r="DW242" s="19">
        <f>Source!ES179</f>
        <v>0</v>
      </c>
      <c r="DX242" s="19">
        <f>Source!ET179</f>
        <v>0</v>
      </c>
      <c r="DY242" s="19">
        <f>Source!EU179</f>
        <v>0</v>
      </c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>
        <f>Source!DM179</f>
        <v>458.63</v>
      </c>
      <c r="EU242" s="19">
        <f>Source!DN179</f>
        <v>166.89</v>
      </c>
      <c r="EV242" s="19">
        <f t="shared" ref="EV242:FQ242" si="0">SUM(GJ46:GJ241)</f>
        <v>97655</v>
      </c>
      <c r="EW242" s="19">
        <f t="shared" si="0"/>
        <v>4117</v>
      </c>
      <c r="EX242" s="19">
        <f t="shared" si="0"/>
        <v>18747</v>
      </c>
      <c r="EY242" s="19">
        <f t="shared" si="0"/>
        <v>2067</v>
      </c>
      <c r="EZ242" s="19">
        <f t="shared" si="0"/>
        <v>74791</v>
      </c>
      <c r="FA242" s="19">
        <f t="shared" si="0"/>
        <v>0</v>
      </c>
      <c r="FB242" s="19">
        <f t="shared" si="0"/>
        <v>74791</v>
      </c>
      <c r="FC242" s="19">
        <f t="shared" si="0"/>
        <v>74791</v>
      </c>
      <c r="FD242" s="19">
        <f t="shared" si="0"/>
        <v>0</v>
      </c>
      <c r="FE242" s="19">
        <f t="shared" si="0"/>
        <v>74791</v>
      </c>
      <c r="FF242" s="19">
        <f t="shared" si="0"/>
        <v>0</v>
      </c>
      <c r="FG242" s="19">
        <f t="shared" si="0"/>
        <v>0</v>
      </c>
      <c r="FH242" s="19">
        <f t="shared" si="0"/>
        <v>0</v>
      </c>
      <c r="FI242" s="19">
        <f t="shared" si="0"/>
        <v>0</v>
      </c>
      <c r="FJ242" s="19">
        <f t="shared" si="0"/>
        <v>0</v>
      </c>
      <c r="FK242" s="19">
        <f t="shared" si="0"/>
        <v>6457</v>
      </c>
      <c r="FL242" s="19">
        <f t="shared" si="0"/>
        <v>3691</v>
      </c>
      <c r="FM242" s="19">
        <f t="shared" si="0"/>
        <v>107803</v>
      </c>
      <c r="FN242" s="19">
        <f t="shared" si="0"/>
        <v>102915</v>
      </c>
      <c r="FO242" s="19">
        <f t="shared" si="0"/>
        <v>4699</v>
      </c>
      <c r="FP242" s="19">
        <f t="shared" si="0"/>
        <v>0</v>
      </c>
      <c r="FQ242" s="19">
        <f t="shared" si="0"/>
        <v>189</v>
      </c>
      <c r="FR242" s="19">
        <f>FN242+FO242</f>
        <v>107614</v>
      </c>
      <c r="FS242" s="19">
        <f>SUM(HG46:HG241)</f>
        <v>0</v>
      </c>
      <c r="FT242" s="19">
        <f>SUM(HH46:HH241)</f>
        <v>0</v>
      </c>
      <c r="FU242" s="19">
        <f>SUM(HI46:HI241)</f>
        <v>0</v>
      </c>
      <c r="FV242" s="19">
        <f>SUM(HJ46:HJ241)</f>
        <v>0</v>
      </c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</row>
    <row r="243" spans="1:255" x14ac:dyDescent="0.2">
      <c r="A243" s="141"/>
      <c r="B243" s="141"/>
      <c r="C243" s="141"/>
      <c r="D243" s="141"/>
      <c r="E243" s="141"/>
      <c r="F243" s="141"/>
      <c r="G243" s="141"/>
      <c r="H243" s="157"/>
      <c r="I243" s="157"/>
      <c r="J243" s="157"/>
      <c r="K243" s="157"/>
    </row>
    <row r="244" spans="1:255" x14ac:dyDescent="0.2">
      <c r="A244" s="141"/>
      <c r="B244" s="141"/>
      <c r="C244" s="20" t="s">
        <v>289</v>
      </c>
      <c r="D244" s="20"/>
      <c r="E244" s="20"/>
      <c r="F244" s="20"/>
      <c r="G244" s="20"/>
      <c r="H244" s="136">
        <f>EV242</f>
        <v>97655</v>
      </c>
      <c r="I244" s="136"/>
      <c r="J244" s="136">
        <f>CY242</f>
        <v>870618</v>
      </c>
      <c r="K244" s="158"/>
    </row>
    <row r="245" spans="1:255" x14ac:dyDescent="0.2">
      <c r="A245" s="141"/>
      <c r="B245" s="141"/>
      <c r="C245" s="20" t="s">
        <v>577</v>
      </c>
      <c r="D245" s="20"/>
      <c r="E245" s="20"/>
      <c r="F245" s="20"/>
      <c r="G245" s="20"/>
      <c r="H245" s="137"/>
      <c r="I245" s="137"/>
      <c r="J245" s="137"/>
      <c r="K245" s="157"/>
    </row>
    <row r="246" spans="1:255" x14ac:dyDescent="0.2">
      <c r="A246" s="141"/>
      <c r="B246" s="141"/>
      <c r="C246" s="20" t="s">
        <v>578</v>
      </c>
      <c r="D246" s="20"/>
      <c r="E246" s="20"/>
      <c r="F246" s="20"/>
      <c r="G246" s="20"/>
      <c r="H246" s="136">
        <f>EW242</f>
        <v>4117</v>
      </c>
      <c r="I246" s="136"/>
      <c r="J246" s="136">
        <f>CZ242</f>
        <v>75346</v>
      </c>
      <c r="K246" s="158"/>
    </row>
    <row r="247" spans="1:255" x14ac:dyDescent="0.2">
      <c r="A247" s="141"/>
      <c r="B247" s="141"/>
      <c r="C247" s="20" t="s">
        <v>579</v>
      </c>
      <c r="D247" s="20"/>
      <c r="E247" s="20"/>
      <c r="F247" s="20"/>
      <c r="G247" s="20"/>
      <c r="H247" s="136">
        <f>EX242</f>
        <v>18747</v>
      </c>
      <c r="I247" s="136"/>
      <c r="J247" s="136">
        <f>DA242</f>
        <v>234329</v>
      </c>
      <c r="K247" s="158"/>
    </row>
    <row r="248" spans="1:255" x14ac:dyDescent="0.2">
      <c r="A248" s="141"/>
      <c r="B248" s="141"/>
      <c r="C248" s="20" t="s">
        <v>580</v>
      </c>
      <c r="D248" s="20"/>
      <c r="E248" s="20"/>
      <c r="F248" s="20"/>
      <c r="G248" s="20"/>
      <c r="H248" s="136">
        <f>EZ242</f>
        <v>74791</v>
      </c>
      <c r="I248" s="136"/>
      <c r="J248" s="136">
        <f>DC242</f>
        <v>560943</v>
      </c>
      <c r="K248" s="158"/>
    </row>
    <row r="249" spans="1:255" x14ac:dyDescent="0.2">
      <c r="A249" s="141"/>
      <c r="B249" s="141"/>
      <c r="C249" s="20"/>
      <c r="D249" s="20"/>
      <c r="E249" s="20"/>
      <c r="F249" s="20"/>
      <c r="G249" s="20"/>
      <c r="H249" s="137"/>
      <c r="I249" s="137"/>
      <c r="J249" s="137"/>
      <c r="K249" s="157"/>
    </row>
    <row r="250" spans="1:255" x14ac:dyDescent="0.2">
      <c r="A250" s="141"/>
      <c r="B250" s="141"/>
      <c r="C250" s="20" t="s">
        <v>581</v>
      </c>
      <c r="D250" s="20"/>
      <c r="E250" s="20"/>
      <c r="F250" s="20"/>
      <c r="G250" s="20"/>
      <c r="H250" s="136">
        <f>FK242</f>
        <v>6457</v>
      </c>
      <c r="I250" s="136"/>
      <c r="J250" s="136">
        <f>DN242</f>
        <v>100130</v>
      </c>
      <c r="K250" s="158"/>
    </row>
    <row r="251" spans="1:255" x14ac:dyDescent="0.2">
      <c r="A251" s="141"/>
      <c r="B251" s="141"/>
      <c r="C251" s="20" t="s">
        <v>582</v>
      </c>
      <c r="D251" s="20"/>
      <c r="E251" s="20"/>
      <c r="F251" s="20"/>
      <c r="G251" s="20"/>
      <c r="H251" s="136">
        <f>FL242</f>
        <v>3691</v>
      </c>
      <c r="I251" s="136"/>
      <c r="J251" s="136">
        <f>DO242</f>
        <v>54044</v>
      </c>
      <c r="K251" s="158"/>
    </row>
    <row r="252" spans="1:255" x14ac:dyDescent="0.2">
      <c r="A252" s="141"/>
      <c r="B252" s="141"/>
      <c r="C252" s="20" t="s">
        <v>583</v>
      </c>
      <c r="D252" s="20"/>
      <c r="E252" s="20"/>
      <c r="F252" s="20"/>
      <c r="G252" s="20"/>
      <c r="H252" s="136">
        <f>FM242</f>
        <v>107803</v>
      </c>
      <c r="I252" s="136"/>
      <c r="J252" s="136">
        <f>DP242</f>
        <v>1024792</v>
      </c>
      <c r="K252" s="158"/>
    </row>
    <row r="253" spans="1:255" x14ac:dyDescent="0.2">
      <c r="A253" s="141"/>
      <c r="B253" s="141"/>
      <c r="C253" s="20" t="s">
        <v>584</v>
      </c>
      <c r="D253" s="20"/>
      <c r="E253" s="20"/>
      <c r="F253" s="20"/>
      <c r="G253" s="20"/>
      <c r="H253" s="137"/>
      <c r="I253" s="137"/>
      <c r="J253" s="137"/>
      <c r="K253" s="157"/>
    </row>
    <row r="254" spans="1:255" x14ac:dyDescent="0.2">
      <c r="A254" s="141"/>
      <c r="B254" s="141"/>
      <c r="C254" s="20" t="s">
        <v>585</v>
      </c>
      <c r="D254" s="20"/>
      <c r="E254" s="20"/>
      <c r="F254" s="20"/>
      <c r="G254" s="20"/>
      <c r="H254" s="136">
        <f>FN242</f>
        <v>102915</v>
      </c>
      <c r="I254" s="136"/>
      <c r="J254" s="136">
        <f>DQ242</f>
        <v>986379</v>
      </c>
      <c r="K254" s="158"/>
    </row>
    <row r="255" spans="1:255" x14ac:dyDescent="0.2">
      <c r="A255" s="141"/>
      <c r="B255" s="141"/>
      <c r="C255" s="20" t="s">
        <v>586</v>
      </c>
      <c r="D255" s="20"/>
      <c r="E255" s="20"/>
      <c r="F255" s="20"/>
      <c r="G255" s="20"/>
      <c r="H255" s="136">
        <f>FO242</f>
        <v>4699</v>
      </c>
      <c r="I255" s="136"/>
      <c r="J255" s="136">
        <f>DR242</f>
        <v>35247</v>
      </c>
      <c r="K255" s="158"/>
    </row>
    <row r="256" spans="1:255" hidden="1" x14ac:dyDescent="0.2">
      <c r="A256" s="141"/>
      <c r="B256" s="141"/>
      <c r="C256" s="20" t="s">
        <v>587</v>
      </c>
      <c r="D256" s="20"/>
      <c r="E256" s="20"/>
      <c r="F256" s="20"/>
      <c r="G256" s="20"/>
      <c r="H256" s="136">
        <f>FP242</f>
        <v>0</v>
      </c>
      <c r="I256" s="136"/>
      <c r="J256" s="136">
        <f>DS242</f>
        <v>0</v>
      </c>
      <c r="K256" s="158"/>
    </row>
    <row r="257" spans="1:255" x14ac:dyDescent="0.2">
      <c r="A257" s="141"/>
      <c r="B257" s="141"/>
      <c r="C257" s="20" t="s">
        <v>588</v>
      </c>
      <c r="D257" s="20"/>
      <c r="E257" s="20"/>
      <c r="F257" s="20"/>
      <c r="G257" s="20"/>
      <c r="H257" s="136">
        <f>FQ242</f>
        <v>189</v>
      </c>
      <c r="I257" s="136"/>
      <c r="J257" s="136">
        <f>DT242</f>
        <v>3166</v>
      </c>
      <c r="K257" s="158"/>
    </row>
    <row r="258" spans="1:255" x14ac:dyDescent="0.2">
      <c r="A258" s="141"/>
      <c r="B258" s="141"/>
      <c r="C258" s="20"/>
      <c r="D258" s="20"/>
      <c r="E258" s="20"/>
      <c r="F258" s="20"/>
      <c r="G258" s="20"/>
      <c r="H258" s="137"/>
      <c r="I258" s="137"/>
      <c r="J258" s="137"/>
      <c r="K258" s="157"/>
    </row>
    <row r="259" spans="1:255" x14ac:dyDescent="0.2">
      <c r="A259" s="141"/>
      <c r="B259" s="141"/>
      <c r="C259" s="20" t="s">
        <v>589</v>
      </c>
      <c r="D259" s="20"/>
      <c r="E259" s="20"/>
      <c r="F259" s="20"/>
      <c r="G259" s="20"/>
      <c r="H259" s="136">
        <f>H252</f>
        <v>107803</v>
      </c>
      <c r="I259" s="136"/>
      <c r="J259" s="136">
        <f>J252</f>
        <v>1024792</v>
      </c>
      <c r="K259" s="158"/>
    </row>
    <row r="260" spans="1:255" hidden="1" x14ac:dyDescent="0.2">
      <c r="A260" s="141"/>
      <c r="B260" s="141"/>
      <c r="C260" s="20" t="s">
        <v>590</v>
      </c>
      <c r="D260" s="20"/>
      <c r="E260" s="83">
        <v>18</v>
      </c>
      <c r="F260" s="84" t="s">
        <v>532</v>
      </c>
      <c r="G260" s="20"/>
      <c r="H260" s="20"/>
      <c r="I260" s="20"/>
      <c r="J260" s="138">
        <f>ROUND(J259*E260/100,2)</f>
        <v>184462.56</v>
      </c>
      <c r="K260" s="159"/>
    </row>
    <row r="261" spans="1:255" hidden="1" x14ac:dyDescent="0.2">
      <c r="A261" s="141"/>
      <c r="B261" s="141"/>
      <c r="C261" s="20" t="s">
        <v>591</v>
      </c>
      <c r="D261" s="20"/>
      <c r="E261" s="20"/>
      <c r="F261" s="20"/>
      <c r="G261" s="20"/>
      <c r="H261" s="20"/>
      <c r="I261" s="20"/>
      <c r="J261" s="138">
        <f>J260+J259</f>
        <v>1209254.56</v>
      </c>
      <c r="K261" s="160"/>
    </row>
    <row r="262" spans="1:255" x14ac:dyDescent="0.2">
      <c r="A262" s="141"/>
      <c r="B262" s="141"/>
      <c r="C262" s="20"/>
      <c r="D262" s="20"/>
      <c r="E262" s="20"/>
      <c r="F262" s="20"/>
      <c r="G262" s="20"/>
      <c r="H262" s="20"/>
      <c r="I262" s="20"/>
      <c r="J262" s="137"/>
      <c r="K262" s="157"/>
    </row>
    <row r="263" spans="1:255" hidden="1" outlineLevel="1" x14ac:dyDescent="0.2">
      <c r="A263" s="141"/>
      <c r="B263" s="141"/>
      <c r="C263" s="20"/>
      <c r="D263" s="20"/>
      <c r="E263" s="20"/>
      <c r="F263" s="20"/>
      <c r="G263" s="20"/>
      <c r="H263" s="20"/>
      <c r="I263" s="20"/>
      <c r="J263" s="20"/>
      <c r="K263" s="141"/>
    </row>
    <row r="264" spans="1:255" hidden="1" outlineLevel="1" x14ac:dyDescent="0.2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</row>
    <row r="265" spans="1:255" hidden="1" outlineLevel="1" x14ac:dyDescent="0.2">
      <c r="A265" s="85" t="s">
        <v>592</v>
      </c>
      <c r="B265" s="85"/>
      <c r="C265" s="139"/>
      <c r="D265" s="139"/>
      <c r="E265" s="139"/>
      <c r="F265" s="139"/>
      <c r="G265" s="86"/>
      <c r="H265" s="86"/>
      <c r="I265" s="139"/>
      <c r="J265" s="139"/>
      <c r="K265" s="141"/>
      <c r="BY265" s="87">
        <f>C265</f>
        <v>0</v>
      </c>
      <c r="BZ265" s="87">
        <f>I265</f>
        <v>0</v>
      </c>
      <c r="IU265" s="19"/>
    </row>
    <row r="266" spans="1:255" s="89" customFormat="1" ht="11.25" hidden="1" outlineLevel="1" x14ac:dyDescent="0.2">
      <c r="A266" s="88"/>
      <c r="B266" s="88"/>
      <c r="C266" s="140" t="s">
        <v>593</v>
      </c>
      <c r="D266" s="140"/>
      <c r="E266" s="140"/>
      <c r="F266" s="140"/>
      <c r="G266" s="140"/>
      <c r="H266" s="140"/>
      <c r="I266" s="140" t="s">
        <v>594</v>
      </c>
      <c r="J266" s="140"/>
    </row>
    <row r="267" spans="1:255" hidden="1" outlineLevel="1" x14ac:dyDescent="0.2">
      <c r="A267" s="161"/>
      <c r="B267" s="161"/>
      <c r="C267" s="161"/>
      <c r="D267" s="161"/>
      <c r="E267" s="161"/>
      <c r="F267" s="161"/>
      <c r="G267" s="162" t="s">
        <v>595</v>
      </c>
      <c r="H267" s="161"/>
      <c r="I267" s="161"/>
      <c r="J267" s="161"/>
      <c r="K267" s="141"/>
    </row>
    <row r="268" spans="1:255" hidden="1" outlineLevel="1" x14ac:dyDescent="0.2">
      <c r="A268" s="85" t="s">
        <v>596</v>
      </c>
      <c r="B268" s="85"/>
      <c r="C268" s="139"/>
      <c r="D268" s="139"/>
      <c r="E268" s="139"/>
      <c r="F268" s="139"/>
      <c r="G268" s="86"/>
      <c r="H268" s="86"/>
      <c r="I268" s="139"/>
      <c r="J268" s="139"/>
      <c r="K268" s="141"/>
      <c r="BY268" s="87">
        <f>C268</f>
        <v>0</v>
      </c>
      <c r="BZ268" s="87">
        <f>I268</f>
        <v>0</v>
      </c>
      <c r="IU268" s="19"/>
    </row>
    <row r="269" spans="1:255" s="89" customFormat="1" ht="11.25" hidden="1" outlineLevel="1" x14ac:dyDescent="0.2">
      <c r="A269" s="88"/>
      <c r="B269" s="88"/>
      <c r="C269" s="140" t="s">
        <v>593</v>
      </c>
      <c r="D269" s="140"/>
      <c r="E269" s="140"/>
      <c r="F269" s="140"/>
      <c r="G269" s="140"/>
      <c r="H269" s="140"/>
      <c r="I269" s="140" t="s">
        <v>594</v>
      </c>
      <c r="J269" s="140"/>
    </row>
    <row r="270" spans="1:255" hidden="1" outlineLevel="1" x14ac:dyDescent="0.2">
      <c r="A270" s="161"/>
      <c r="B270" s="161"/>
      <c r="C270" s="161"/>
      <c r="D270" s="161"/>
      <c r="E270" s="161"/>
      <c r="F270" s="161"/>
      <c r="G270" s="162" t="s">
        <v>595</v>
      </c>
      <c r="H270" s="161"/>
      <c r="I270" s="161"/>
      <c r="J270" s="161"/>
      <c r="K270" s="141"/>
    </row>
    <row r="271" spans="1:255" collapsed="1" x14ac:dyDescent="0.2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</row>
    <row r="272" spans="1:255" outlineLevel="1" x14ac:dyDescent="0.2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</row>
    <row r="273" spans="1:255" outlineLevel="1" x14ac:dyDescent="0.2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</row>
    <row r="274" spans="1:255" outlineLevel="1" x14ac:dyDescent="0.2">
      <c r="A274" s="85" t="s">
        <v>481</v>
      </c>
      <c r="B274" s="85"/>
      <c r="C274" s="139"/>
      <c r="D274" s="139"/>
      <c r="E274" s="139"/>
      <c r="F274" s="139"/>
      <c r="G274" s="86"/>
      <c r="H274" s="86"/>
      <c r="I274" s="139"/>
      <c r="J274" s="139"/>
      <c r="K274" s="141"/>
      <c r="BY274" s="87">
        <f>C274</f>
        <v>0</v>
      </c>
      <c r="BZ274" s="87">
        <f>I274</f>
        <v>0</v>
      </c>
      <c r="IU274" s="19"/>
    </row>
    <row r="275" spans="1:255" s="89" customFormat="1" ht="11.25" outlineLevel="1" x14ac:dyDescent="0.2">
      <c r="A275" s="88"/>
      <c r="B275" s="88"/>
      <c r="C275" s="140" t="s">
        <v>593</v>
      </c>
      <c r="D275" s="140"/>
      <c r="E275" s="140"/>
      <c r="F275" s="140"/>
      <c r="G275" s="140"/>
      <c r="H275" s="140"/>
      <c r="I275" s="140" t="s">
        <v>594</v>
      </c>
      <c r="J275" s="140"/>
    </row>
    <row r="276" spans="1:255" outlineLevel="1" x14ac:dyDescent="0.2">
      <c r="A276" s="161"/>
      <c r="B276" s="161"/>
      <c r="C276" s="161"/>
      <c r="D276" s="161"/>
      <c r="E276" s="161"/>
      <c r="F276" s="161"/>
      <c r="G276" s="162" t="s">
        <v>595</v>
      </c>
      <c r="H276" s="161"/>
      <c r="I276" s="161"/>
      <c r="J276" s="161"/>
      <c r="K276" s="141"/>
    </row>
    <row r="277" spans="1:255" outlineLevel="1" x14ac:dyDescent="0.2">
      <c r="A277" s="85" t="s">
        <v>598</v>
      </c>
      <c r="B277" s="85"/>
      <c r="C277" s="139"/>
      <c r="D277" s="139"/>
      <c r="E277" s="139"/>
      <c r="F277" s="139"/>
      <c r="G277" s="86"/>
      <c r="H277" s="86"/>
      <c r="I277" s="139"/>
      <c r="J277" s="139"/>
      <c r="K277" s="141"/>
      <c r="BY277" s="87">
        <f>C277</f>
        <v>0</v>
      </c>
      <c r="BZ277" s="87">
        <f>I277</f>
        <v>0</v>
      </c>
      <c r="IU277" s="19"/>
    </row>
    <row r="278" spans="1:255" s="89" customFormat="1" ht="11.25" outlineLevel="1" x14ac:dyDescent="0.2">
      <c r="A278" s="88"/>
      <c r="B278" s="88"/>
      <c r="C278" s="140" t="s">
        <v>593</v>
      </c>
      <c r="D278" s="140"/>
      <c r="E278" s="140"/>
      <c r="F278" s="140"/>
      <c r="G278" s="140"/>
      <c r="H278" s="140"/>
      <c r="I278" s="140" t="s">
        <v>594</v>
      </c>
      <c r="J278" s="140"/>
    </row>
    <row r="279" spans="1:255" outlineLevel="1" x14ac:dyDescent="0.2">
      <c r="A279" s="161"/>
      <c r="B279" s="161"/>
      <c r="C279" s="161"/>
      <c r="D279" s="161"/>
      <c r="E279" s="161"/>
      <c r="F279" s="161"/>
      <c r="G279" s="162" t="s">
        <v>595</v>
      </c>
      <c r="H279" s="161"/>
      <c r="I279" s="161"/>
      <c r="J279" s="161"/>
      <c r="K279" s="141"/>
    </row>
    <row r="280" spans="1:255" x14ac:dyDescent="0.2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</row>
    <row r="281" spans="1:255" x14ac:dyDescent="0.2">
      <c r="Y281" s="19">
        <v>999</v>
      </c>
      <c r="Z281" s="19" t="s">
        <v>597</v>
      </c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</row>
  </sheetData>
  <mergeCells count="135">
    <mergeCell ref="C278:H278"/>
    <mergeCell ref="I278:J278"/>
    <mergeCell ref="C274:F274"/>
    <mergeCell ref="I274:J274"/>
    <mergeCell ref="C275:H275"/>
    <mergeCell ref="I275:J275"/>
    <mergeCell ref="C277:F277"/>
    <mergeCell ref="I277:J277"/>
    <mergeCell ref="C266:H266"/>
    <mergeCell ref="I266:J266"/>
    <mergeCell ref="C268:F268"/>
    <mergeCell ref="I268:J268"/>
    <mergeCell ref="C269:H269"/>
    <mergeCell ref="I269:J269"/>
    <mergeCell ref="H259:I259"/>
    <mergeCell ref="J259:K259"/>
    <mergeCell ref="J260:K260"/>
    <mergeCell ref="J261:K261"/>
    <mergeCell ref="J262:K262"/>
    <mergeCell ref="C265:F265"/>
    <mergeCell ref="I265:J265"/>
    <mergeCell ref="H256:I256"/>
    <mergeCell ref="J256:K256"/>
    <mergeCell ref="H257:I257"/>
    <mergeCell ref="J257:K257"/>
    <mergeCell ref="H258:I258"/>
    <mergeCell ref="J258:K258"/>
    <mergeCell ref="H253:I253"/>
    <mergeCell ref="J253:K253"/>
    <mergeCell ref="H254:I254"/>
    <mergeCell ref="J254:K254"/>
    <mergeCell ref="H255:I255"/>
    <mergeCell ref="J255:K255"/>
    <mergeCell ref="H250:I250"/>
    <mergeCell ref="J250:K250"/>
    <mergeCell ref="H251:I251"/>
    <mergeCell ref="J251:K251"/>
    <mergeCell ref="H252:I252"/>
    <mergeCell ref="J252:K252"/>
    <mergeCell ref="H247:I247"/>
    <mergeCell ref="J247:K247"/>
    <mergeCell ref="H248:I248"/>
    <mergeCell ref="J248:K248"/>
    <mergeCell ref="H249:I249"/>
    <mergeCell ref="J249:K249"/>
    <mergeCell ref="H244:I244"/>
    <mergeCell ref="J244:K244"/>
    <mergeCell ref="H245:I245"/>
    <mergeCell ref="J245:K245"/>
    <mergeCell ref="H246:I246"/>
    <mergeCell ref="J246:K246"/>
    <mergeCell ref="H241:I241"/>
    <mergeCell ref="J241:K241"/>
    <mergeCell ref="H242:I242"/>
    <mergeCell ref="J242:K242"/>
    <mergeCell ref="H243:I243"/>
    <mergeCell ref="J243:K243"/>
    <mergeCell ref="H223:I223"/>
    <mergeCell ref="J223:K223"/>
    <mergeCell ref="H229:I229"/>
    <mergeCell ref="J229:K229"/>
    <mergeCell ref="H235:I235"/>
    <mergeCell ref="J235:K235"/>
    <mergeCell ref="H165:I165"/>
    <mergeCell ref="J165:K165"/>
    <mergeCell ref="H189:I189"/>
    <mergeCell ref="J189:K189"/>
    <mergeCell ref="H211:I211"/>
    <mergeCell ref="J211:K211"/>
    <mergeCell ref="H101:I101"/>
    <mergeCell ref="J101:K101"/>
    <mergeCell ref="H112:I112"/>
    <mergeCell ref="J112:K112"/>
    <mergeCell ref="H129:I129"/>
    <mergeCell ref="J129:K129"/>
    <mergeCell ref="H77:I77"/>
    <mergeCell ref="J77:K77"/>
    <mergeCell ref="H85:I85"/>
    <mergeCell ref="J85:K85"/>
    <mergeCell ref="H93:I93"/>
    <mergeCell ref="J93:K9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0.59055118110236227" bottom="0.39370078740157483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7"/>
  <sheetViews>
    <sheetView workbookViewId="0">
      <selection activeCell="A273" sqref="A273:AH2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471</v>
      </c>
    </row>
    <row r="6" spans="1:133" x14ac:dyDescent="0.2">
      <c r="G6">
        <v>10</v>
      </c>
      <c r="H6" t="s">
        <v>467</v>
      </c>
    </row>
    <row r="7" spans="1:133" x14ac:dyDescent="0.2">
      <c r="G7">
        <v>2</v>
      </c>
      <c r="H7" t="s">
        <v>468</v>
      </c>
    </row>
    <row r="8" spans="1:133" x14ac:dyDescent="0.2">
      <c r="G8">
        <f>IF((Source!AR179&lt;&gt;'1.Смета.или.Акт'!P242),0,1)</f>
        <v>1</v>
      </c>
      <c r="H8" t="s">
        <v>575</v>
      </c>
    </row>
    <row r="9" spans="1:133" x14ac:dyDescent="0.2">
      <c r="G9" s="11" t="s">
        <v>469</v>
      </c>
      <c r="H9" t="s">
        <v>470</v>
      </c>
    </row>
    <row r="12" spans="1:133" x14ac:dyDescent="0.2">
      <c r="A12" s="1">
        <v>1</v>
      </c>
      <c r="B12" s="1">
        <v>271</v>
      </c>
      <c r="C12" s="1">
        <v>0</v>
      </c>
      <c r="D12" s="1">
        <f>ROW(A208)</f>
        <v>208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B208</f>
        <v>271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ВЛ 0,4 кВ СИП 2 3х50+54,6</v>
      </c>
      <c r="H18" s="3"/>
      <c r="I18" s="3"/>
      <c r="J18" s="3"/>
      <c r="K18" s="3"/>
      <c r="L18" s="3"/>
      <c r="M18" s="3"/>
      <c r="N18" s="3"/>
      <c r="O18" s="3">
        <f t="shared" ref="O18:AT18" si="1">O208</f>
        <v>97655</v>
      </c>
      <c r="P18" s="3">
        <f t="shared" si="1"/>
        <v>74791</v>
      </c>
      <c r="Q18" s="3">
        <f t="shared" si="1"/>
        <v>18747</v>
      </c>
      <c r="R18" s="3">
        <f t="shared" si="1"/>
        <v>2067</v>
      </c>
      <c r="S18" s="3">
        <f t="shared" si="1"/>
        <v>4117</v>
      </c>
      <c r="T18" s="3">
        <f t="shared" si="1"/>
        <v>0</v>
      </c>
      <c r="U18" s="3">
        <f t="shared" si="1"/>
        <v>458.63</v>
      </c>
      <c r="V18" s="3">
        <f t="shared" si="1"/>
        <v>166.89</v>
      </c>
      <c r="W18" s="3">
        <f t="shared" si="1"/>
        <v>0</v>
      </c>
      <c r="X18" s="3">
        <f t="shared" si="1"/>
        <v>6457</v>
      </c>
      <c r="Y18" s="3">
        <f t="shared" si="1"/>
        <v>3691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107803</v>
      </c>
      <c r="AS18" s="3">
        <f t="shared" si="1"/>
        <v>102915</v>
      </c>
      <c r="AT18" s="3">
        <f t="shared" si="1"/>
        <v>4699</v>
      </c>
      <c r="AU18" s="3">
        <f t="shared" ref="AU18:BZ18" si="2">AU208</f>
        <v>189</v>
      </c>
      <c r="AV18" s="3">
        <f t="shared" si="2"/>
        <v>74791</v>
      </c>
      <c r="AW18" s="3">
        <f t="shared" si="2"/>
        <v>74791</v>
      </c>
      <c r="AX18" s="3">
        <f t="shared" si="2"/>
        <v>0</v>
      </c>
      <c r="AY18" s="3">
        <f t="shared" si="2"/>
        <v>74791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CA208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DG208</f>
        <v>870618</v>
      </c>
      <c r="DH18" s="4">
        <f t="shared" si="4"/>
        <v>560943</v>
      </c>
      <c r="DI18" s="4">
        <f t="shared" si="4"/>
        <v>234329</v>
      </c>
      <c r="DJ18" s="4">
        <f t="shared" si="4"/>
        <v>37809</v>
      </c>
      <c r="DK18" s="4">
        <f t="shared" si="4"/>
        <v>75346</v>
      </c>
      <c r="DL18" s="4">
        <f t="shared" si="4"/>
        <v>0</v>
      </c>
      <c r="DM18" s="4">
        <f t="shared" si="4"/>
        <v>458.63</v>
      </c>
      <c r="DN18" s="4">
        <f t="shared" si="4"/>
        <v>166.89</v>
      </c>
      <c r="DO18" s="4">
        <f t="shared" si="4"/>
        <v>0</v>
      </c>
      <c r="DP18" s="4">
        <f t="shared" si="4"/>
        <v>100130</v>
      </c>
      <c r="DQ18" s="4">
        <f t="shared" si="4"/>
        <v>54044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1024792</v>
      </c>
      <c r="EK18" s="4">
        <f t="shared" si="4"/>
        <v>986379</v>
      </c>
      <c r="EL18" s="4">
        <f t="shared" si="4"/>
        <v>35247</v>
      </c>
      <c r="EM18" s="4">
        <f t="shared" ref="EM18:FR18" si="5">EM208</f>
        <v>3166</v>
      </c>
      <c r="EN18" s="4">
        <f t="shared" si="5"/>
        <v>560943</v>
      </c>
      <c r="EO18" s="4">
        <f t="shared" si="5"/>
        <v>560943</v>
      </c>
      <c r="EP18" s="4">
        <f t="shared" si="5"/>
        <v>0</v>
      </c>
      <c r="EQ18" s="4">
        <f t="shared" si="5"/>
        <v>560943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FS208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ROW(A179)</f>
        <v>179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O179</f>
        <v>97655</v>
      </c>
      <c r="P22" s="3">
        <f t="shared" si="8"/>
        <v>74791</v>
      </c>
      <c r="Q22" s="3">
        <f t="shared" si="8"/>
        <v>18747</v>
      </c>
      <c r="R22" s="3">
        <f t="shared" si="8"/>
        <v>2067</v>
      </c>
      <c r="S22" s="3">
        <f t="shared" si="8"/>
        <v>4117</v>
      </c>
      <c r="T22" s="3">
        <f t="shared" si="8"/>
        <v>0</v>
      </c>
      <c r="U22" s="3">
        <f t="shared" si="8"/>
        <v>458.63</v>
      </c>
      <c r="V22" s="3">
        <f t="shared" si="8"/>
        <v>166.89</v>
      </c>
      <c r="W22" s="3">
        <f t="shared" si="8"/>
        <v>0</v>
      </c>
      <c r="X22" s="3">
        <f t="shared" si="8"/>
        <v>6457</v>
      </c>
      <c r="Y22" s="3">
        <f t="shared" si="8"/>
        <v>3691</v>
      </c>
      <c r="Z22" s="3">
        <f t="shared" si="8"/>
        <v>0</v>
      </c>
      <c r="AA22" s="3">
        <f t="shared" si="8"/>
        <v>0</v>
      </c>
      <c r="AB22" s="3">
        <f t="shared" si="8"/>
        <v>97655</v>
      </c>
      <c r="AC22" s="3">
        <f t="shared" si="8"/>
        <v>74791</v>
      </c>
      <c r="AD22" s="3">
        <f t="shared" si="8"/>
        <v>18747</v>
      </c>
      <c r="AE22" s="3">
        <f t="shared" si="8"/>
        <v>2067</v>
      </c>
      <c r="AF22" s="3">
        <f t="shared" si="8"/>
        <v>4117</v>
      </c>
      <c r="AG22" s="3">
        <f t="shared" si="8"/>
        <v>0</v>
      </c>
      <c r="AH22" s="3">
        <f t="shared" si="8"/>
        <v>458.63</v>
      </c>
      <c r="AI22" s="3">
        <f t="shared" si="8"/>
        <v>166.89</v>
      </c>
      <c r="AJ22" s="3">
        <f t="shared" si="8"/>
        <v>0</v>
      </c>
      <c r="AK22" s="3">
        <f t="shared" si="8"/>
        <v>6457</v>
      </c>
      <c r="AL22" s="3">
        <f t="shared" si="8"/>
        <v>3691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107803</v>
      </c>
      <c r="AS22" s="3">
        <f t="shared" si="8"/>
        <v>102915</v>
      </c>
      <c r="AT22" s="3">
        <f t="shared" si="8"/>
        <v>4699</v>
      </c>
      <c r="AU22" s="3">
        <f t="shared" ref="AU22:BZ22" si="9">AU179</f>
        <v>189</v>
      </c>
      <c r="AV22" s="3">
        <f t="shared" si="9"/>
        <v>74791</v>
      </c>
      <c r="AW22" s="3">
        <f t="shared" si="9"/>
        <v>74791</v>
      </c>
      <c r="AX22" s="3">
        <f t="shared" si="9"/>
        <v>0</v>
      </c>
      <c r="AY22" s="3">
        <f t="shared" si="9"/>
        <v>74791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CA179</f>
        <v>107803</v>
      </c>
      <c r="CB22" s="3">
        <f t="shared" si="10"/>
        <v>102915</v>
      </c>
      <c r="CC22" s="3">
        <f t="shared" si="10"/>
        <v>4699</v>
      </c>
      <c r="CD22" s="3">
        <f t="shared" si="10"/>
        <v>189</v>
      </c>
      <c r="CE22" s="3">
        <f t="shared" si="10"/>
        <v>74791</v>
      </c>
      <c r="CF22" s="3">
        <f t="shared" si="10"/>
        <v>74791</v>
      </c>
      <c r="CG22" s="3">
        <f t="shared" si="10"/>
        <v>0</v>
      </c>
      <c r="CH22" s="3">
        <f t="shared" si="10"/>
        <v>74791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DG179</f>
        <v>870618</v>
      </c>
      <c r="DH22" s="4">
        <f t="shared" si="11"/>
        <v>560943</v>
      </c>
      <c r="DI22" s="4">
        <f t="shared" si="11"/>
        <v>234329</v>
      </c>
      <c r="DJ22" s="4">
        <f t="shared" si="11"/>
        <v>37809</v>
      </c>
      <c r="DK22" s="4">
        <f t="shared" si="11"/>
        <v>75346</v>
      </c>
      <c r="DL22" s="4">
        <f t="shared" si="11"/>
        <v>0</v>
      </c>
      <c r="DM22" s="4">
        <f t="shared" si="11"/>
        <v>458.63</v>
      </c>
      <c r="DN22" s="4">
        <f t="shared" si="11"/>
        <v>166.89</v>
      </c>
      <c r="DO22" s="4">
        <f t="shared" si="11"/>
        <v>0</v>
      </c>
      <c r="DP22" s="4">
        <f t="shared" si="11"/>
        <v>100130</v>
      </c>
      <c r="DQ22" s="4">
        <f t="shared" si="11"/>
        <v>54044</v>
      </c>
      <c r="DR22" s="4">
        <f t="shared" si="11"/>
        <v>0</v>
      </c>
      <c r="DS22" s="4">
        <f t="shared" si="11"/>
        <v>0</v>
      </c>
      <c r="DT22" s="4">
        <f t="shared" si="11"/>
        <v>870618</v>
      </c>
      <c r="DU22" s="4">
        <f t="shared" si="11"/>
        <v>560943</v>
      </c>
      <c r="DV22" s="4">
        <f t="shared" si="11"/>
        <v>234329</v>
      </c>
      <c r="DW22" s="4">
        <f t="shared" si="11"/>
        <v>37809</v>
      </c>
      <c r="DX22" s="4">
        <f t="shared" si="11"/>
        <v>75346</v>
      </c>
      <c r="DY22" s="4">
        <f t="shared" si="11"/>
        <v>0</v>
      </c>
      <c r="DZ22" s="4">
        <f t="shared" si="11"/>
        <v>458.63</v>
      </c>
      <c r="EA22" s="4">
        <f t="shared" si="11"/>
        <v>166.89</v>
      </c>
      <c r="EB22" s="4">
        <f t="shared" si="11"/>
        <v>0</v>
      </c>
      <c r="EC22" s="4">
        <f t="shared" si="11"/>
        <v>100130</v>
      </c>
      <c r="ED22" s="4">
        <f t="shared" si="11"/>
        <v>54044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1024792</v>
      </c>
      <c r="EK22" s="4">
        <f t="shared" si="11"/>
        <v>986379</v>
      </c>
      <c r="EL22" s="4">
        <f t="shared" si="11"/>
        <v>35247</v>
      </c>
      <c r="EM22" s="4">
        <f t="shared" ref="EM22:FR22" si="12">EM179</f>
        <v>3166</v>
      </c>
      <c r="EN22" s="4">
        <f t="shared" si="12"/>
        <v>560943</v>
      </c>
      <c r="EO22" s="4">
        <f t="shared" si="12"/>
        <v>560943</v>
      </c>
      <c r="EP22" s="4">
        <f t="shared" si="12"/>
        <v>0</v>
      </c>
      <c r="EQ22" s="4">
        <f t="shared" si="12"/>
        <v>560943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FS179</f>
        <v>1024792</v>
      </c>
      <c r="FT22" s="4">
        <f t="shared" si="13"/>
        <v>986379</v>
      </c>
      <c r="FU22" s="4">
        <f t="shared" si="13"/>
        <v>35247</v>
      </c>
      <c r="FV22" s="4">
        <f t="shared" si="13"/>
        <v>3166</v>
      </c>
      <c r="FW22" s="4">
        <f t="shared" si="13"/>
        <v>560943</v>
      </c>
      <c r="FX22" s="4">
        <f t="shared" si="13"/>
        <v>560943</v>
      </c>
      <c r="FY22" s="4">
        <f t="shared" si="13"/>
        <v>0</v>
      </c>
      <c r="FZ22" s="4">
        <f t="shared" si="13"/>
        <v>560943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ROW(EtalonRes!A4)</f>
        <v>4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29</v>
      </c>
      <c r="J24" s="2">
        <v>0</v>
      </c>
      <c r="K24" s="2"/>
      <c r="L24" s="2"/>
      <c r="M24" s="2"/>
      <c r="N24" s="2"/>
      <c r="O24" s="2">
        <f t="shared" ref="O24:O55" si="14">ROUND(CP24,0)</f>
        <v>1258</v>
      </c>
      <c r="P24" s="2">
        <f t="shared" ref="P24:P55" si="15">ROUND(CQ24*I24,0)</f>
        <v>0</v>
      </c>
      <c r="Q24" s="2">
        <f t="shared" ref="Q24:Q55" si="16">ROUND(CR24*I24,0)</f>
        <v>949</v>
      </c>
      <c r="R24" s="2">
        <f t="shared" ref="R24:R55" si="17">ROUND(CS24*I24,0)</f>
        <v>122</v>
      </c>
      <c r="S24" s="2">
        <f t="shared" ref="S24:S55" si="18">ROUND(CT24*I24,0)</f>
        <v>309</v>
      </c>
      <c r="T24" s="2">
        <f t="shared" ref="T24:T55" si="19">ROUND(CU24*I24,0)</f>
        <v>0</v>
      </c>
      <c r="U24" s="2">
        <f t="shared" ref="U24:U55" si="20">CV24*I24</f>
        <v>36.83</v>
      </c>
      <c r="V24" s="2">
        <f t="shared" ref="V24:V55" si="21">CW24*I24</f>
        <v>11.889999999999999</v>
      </c>
      <c r="W24" s="2">
        <f t="shared" ref="W24:W55" si="22">ROUND(CX24*I24,0)</f>
        <v>0</v>
      </c>
      <c r="X24" s="2">
        <f t="shared" ref="X24:X55" si="23">ROUND(CY24,0)</f>
        <v>453</v>
      </c>
      <c r="Y24" s="2">
        <f t="shared" ref="Y24:Y55" si="24">ROUND(CZ24,0)</f>
        <v>259</v>
      </c>
      <c r="Z24" s="2"/>
      <c r="AA24" s="2">
        <v>34644600</v>
      </c>
      <c r="AB24" s="2">
        <f t="shared" ref="AB24:AB55" si="25">ROUND((AC24+AD24+AF24),2)</f>
        <v>43.36</v>
      </c>
      <c r="AC24" s="2">
        <f t="shared" ref="AC24:AC37" si="26">ROUND((ES24),2)</f>
        <v>0</v>
      </c>
      <c r="AD24" s="2">
        <f t="shared" ref="AD24:AD37" si="27">ROUND((((ET24)-(EU24))+AE24),2)</f>
        <v>32.72</v>
      </c>
      <c r="AE24" s="2">
        <f t="shared" ref="AE24:AE37" si="28">ROUND((EU24),2)</f>
        <v>4.22</v>
      </c>
      <c r="AF24" s="2">
        <f t="shared" ref="AF24:AF37" si="29">ROUND((EV24),2)</f>
        <v>10.64</v>
      </c>
      <c r="AG24" s="2">
        <f t="shared" ref="AG24:AG55" si="30">ROUND((AP24),2)</f>
        <v>0</v>
      </c>
      <c r="AH24" s="2">
        <f t="shared" ref="AH24:AH37" si="31">(EW24)</f>
        <v>1.27</v>
      </c>
      <c r="AI24" s="2">
        <f t="shared" ref="AI24:AI37" si="32">(EX24)</f>
        <v>0.41</v>
      </c>
      <c r="AJ24" s="2">
        <f t="shared" ref="AJ24:AJ55" si="33">ROUND((AS24),2)</f>
        <v>0</v>
      </c>
      <c r="AK24" s="2">
        <v>43.36</v>
      </c>
      <c r="AL24" s="2">
        <v>0</v>
      </c>
      <c r="AM24" s="2">
        <v>32.72</v>
      </c>
      <c r="AN24" s="2">
        <v>4.22</v>
      </c>
      <c r="AO24" s="2">
        <v>10.64</v>
      </c>
      <c r="AP24" s="2">
        <v>0</v>
      </c>
      <c r="AQ24" s="2">
        <v>1.27</v>
      </c>
      <c r="AR24" s="2">
        <v>0.41</v>
      </c>
      <c r="AS24" s="2">
        <v>0</v>
      </c>
      <c r="AT24" s="2">
        <v>105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1</v>
      </c>
      <c r="BJ24" s="2" t="s">
        <v>18</v>
      </c>
      <c r="BK24" s="2"/>
      <c r="BL24" s="2"/>
      <c r="BM24" s="2">
        <v>33001</v>
      </c>
      <c r="BN24" s="2">
        <v>0</v>
      </c>
      <c r="BO24" s="2" t="s">
        <v>6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105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4">(P24+Q24+S24)</f>
        <v>1258</v>
      </c>
      <c r="CQ24" s="2">
        <f t="shared" ref="CQ24:CQ55" si="35">AC24*BC24</f>
        <v>0</v>
      </c>
      <c r="CR24" s="2">
        <f t="shared" ref="CR24:CR55" si="36">AD24*BB24</f>
        <v>32.72</v>
      </c>
      <c r="CS24" s="2">
        <f t="shared" ref="CS24:CS55" si="37">AE24*BS24</f>
        <v>4.22</v>
      </c>
      <c r="CT24" s="2">
        <f t="shared" ref="CT24:CT55" si="38">AF24*BA24</f>
        <v>10.64</v>
      </c>
      <c r="CU24" s="2">
        <f t="shared" ref="CU24:CU55" si="39">AG24</f>
        <v>0</v>
      </c>
      <c r="CV24" s="2">
        <f t="shared" ref="CV24:CV55" si="40">AH24</f>
        <v>1.27</v>
      </c>
      <c r="CW24" s="2">
        <f t="shared" ref="CW24:CW55" si="41">AI24</f>
        <v>0.41</v>
      </c>
      <c r="CX24" s="2">
        <f t="shared" ref="CX24:CX55" si="42">AJ24</f>
        <v>0</v>
      </c>
      <c r="CY24" s="2">
        <f t="shared" ref="CY24:CY55" si="43">(((S24+(R24*IF(0,0,1)))*AT24)/100)</f>
        <v>452.55</v>
      </c>
      <c r="CZ24" s="2">
        <f t="shared" ref="CZ24:CZ55" si="44">(((S24+(R24*IF(0,0,1)))*AU24)/100)</f>
        <v>258.60000000000002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32653413</v>
      </c>
      <c r="EF24" s="2">
        <v>1</v>
      </c>
      <c r="EG24" s="2" t="s">
        <v>19</v>
      </c>
      <c r="EH24" s="2">
        <v>0</v>
      </c>
      <c r="EI24" s="2" t="s">
        <v>6</v>
      </c>
      <c r="EJ24" s="2">
        <v>1</v>
      </c>
      <c r="EK24" s="2">
        <v>33001</v>
      </c>
      <c r="EL24" s="2" t="s">
        <v>20</v>
      </c>
      <c r="EM24" s="2" t="s">
        <v>21</v>
      </c>
      <c r="EN24" s="2"/>
      <c r="EO24" s="2" t="s">
        <v>6</v>
      </c>
      <c r="EP24" s="2"/>
      <c r="EQ24" s="2">
        <v>0</v>
      </c>
      <c r="ER24" s="2">
        <v>43.36</v>
      </c>
      <c r="ES24" s="2">
        <v>0</v>
      </c>
      <c r="ET24" s="2">
        <v>32.72</v>
      </c>
      <c r="EU24" s="2">
        <v>4.22</v>
      </c>
      <c r="EV24" s="2">
        <v>10.64</v>
      </c>
      <c r="EW24" s="2">
        <v>1.27</v>
      </c>
      <c r="EX24" s="2">
        <v>0.41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ROUND(IF(AND(BH24=3,BI24=3),P24,0),0)</f>
        <v>0</v>
      </c>
      <c r="FS24" s="2">
        <v>0</v>
      </c>
      <c r="FT24" s="2"/>
      <c r="FU24" s="2"/>
      <c r="FV24" s="2"/>
      <c r="FW24" s="2"/>
      <c r="FX24" s="2">
        <v>105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-45922180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6">ROUND(IF(AND(BH24=3,BI24=3,FS24&lt;&gt;0),P24,0),0)</f>
        <v>0</v>
      </c>
      <c r="GM24" s="2">
        <f t="shared" ref="GM24:GM55" si="47">ROUND(O24+X24+Y24+GK24,0)+GX24</f>
        <v>1970</v>
      </c>
      <c r="GN24" s="2">
        <f t="shared" ref="GN24:GN55" si="48">IF(OR(BI24=0,BI24=1),ROUND(O24+X24+Y24+GK24,0),0)</f>
        <v>1970</v>
      </c>
      <c r="GO24" s="2">
        <f t="shared" ref="GO24:GO55" si="49">IF(BI24=2,ROUND(O24+X24+Y24+GK24,0),0)</f>
        <v>0</v>
      </c>
      <c r="GP24" s="2">
        <f t="shared" ref="GP24:GP55" si="50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51">ROUND(GT24,2)</f>
        <v>0</v>
      </c>
      <c r="GW24" s="2">
        <v>1</v>
      </c>
      <c r="GX24" s="2">
        <f t="shared" ref="GX24:GX55" si="52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ROW(EtalonRes!A8)</f>
        <v>8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29</v>
      </c>
      <c r="J25">
        <v>0</v>
      </c>
      <c r="O25">
        <f t="shared" si="14"/>
        <v>17508</v>
      </c>
      <c r="P25">
        <f t="shared" si="15"/>
        <v>0</v>
      </c>
      <c r="Q25">
        <f t="shared" si="16"/>
        <v>11861</v>
      </c>
      <c r="R25">
        <f t="shared" si="17"/>
        <v>2240</v>
      </c>
      <c r="S25">
        <f t="shared" si="18"/>
        <v>5647</v>
      </c>
      <c r="T25">
        <f t="shared" si="19"/>
        <v>0</v>
      </c>
      <c r="U25">
        <f t="shared" si="20"/>
        <v>36.83</v>
      </c>
      <c r="V25">
        <f t="shared" si="21"/>
        <v>11.889999999999999</v>
      </c>
      <c r="W25">
        <f t="shared" si="22"/>
        <v>0</v>
      </c>
      <c r="X25">
        <f t="shared" si="23"/>
        <v>7019</v>
      </c>
      <c r="Y25">
        <f t="shared" si="24"/>
        <v>3786</v>
      </c>
      <c r="AA25">
        <v>34644601</v>
      </c>
      <c r="AB25">
        <f t="shared" si="25"/>
        <v>43.36</v>
      </c>
      <c r="AC25">
        <f t="shared" si="26"/>
        <v>0</v>
      </c>
      <c r="AD25">
        <f t="shared" si="27"/>
        <v>32.72</v>
      </c>
      <c r="AE25">
        <f t="shared" si="28"/>
        <v>4.22</v>
      </c>
      <c r="AF25">
        <f t="shared" si="29"/>
        <v>10.64</v>
      </c>
      <c r="AG25">
        <f t="shared" si="30"/>
        <v>0</v>
      </c>
      <c r="AH25">
        <f t="shared" si="31"/>
        <v>1.27</v>
      </c>
      <c r="AI25">
        <f t="shared" si="32"/>
        <v>0.41</v>
      </c>
      <c r="AJ25">
        <f t="shared" si="33"/>
        <v>0</v>
      </c>
      <c r="AK25">
        <f>AL25+AM25+AO25</f>
        <v>43.36</v>
      </c>
      <c r="AL25">
        <v>0</v>
      </c>
      <c r="AM25" s="55">
        <f>'1.Смета.или.Акт'!F48</f>
        <v>32.72</v>
      </c>
      <c r="AN25" s="55">
        <f>'1.Смета.или.Акт'!F49</f>
        <v>4.22</v>
      </c>
      <c r="AO25" s="55">
        <f>'1.Смета.или.Акт'!F47</f>
        <v>10.64</v>
      </c>
      <c r="AP25">
        <v>0</v>
      </c>
      <c r="AQ25">
        <f>'1.Смета.или.Акт'!E52</f>
        <v>1.27</v>
      </c>
      <c r="AR25">
        <v>0.41</v>
      </c>
      <c r="AS25">
        <v>0</v>
      </c>
      <c r="AT25">
        <v>89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1</v>
      </c>
      <c r="BJ25" t="s">
        <v>18</v>
      </c>
      <c r="BM25">
        <v>33001</v>
      </c>
      <c r="BN25">
        <v>0</v>
      </c>
      <c r="BO25" t="s">
        <v>6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105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4"/>
        <v>17508</v>
      </c>
      <c r="CQ25">
        <f t="shared" si="35"/>
        <v>0</v>
      </c>
      <c r="CR25">
        <f t="shared" si="36"/>
        <v>409</v>
      </c>
      <c r="CS25">
        <f t="shared" si="37"/>
        <v>77.225999999999999</v>
      </c>
      <c r="CT25">
        <f t="shared" si="38"/>
        <v>194.71200000000002</v>
      </c>
      <c r="CU25">
        <f t="shared" si="39"/>
        <v>0</v>
      </c>
      <c r="CV25">
        <f t="shared" si="40"/>
        <v>1.27</v>
      </c>
      <c r="CW25">
        <f t="shared" si="41"/>
        <v>0.41</v>
      </c>
      <c r="CX25">
        <f t="shared" si="42"/>
        <v>0</v>
      </c>
      <c r="CY25">
        <f t="shared" si="43"/>
        <v>7019.43</v>
      </c>
      <c r="CZ25">
        <f t="shared" si="44"/>
        <v>3785.76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32653413</v>
      </c>
      <c r="EF25">
        <v>1</v>
      </c>
      <c r="EG25" t="s">
        <v>19</v>
      </c>
      <c r="EH25">
        <v>0</v>
      </c>
      <c r="EI25" t="s">
        <v>6</v>
      </c>
      <c r="EJ25">
        <v>1</v>
      </c>
      <c r="EK25">
        <v>33001</v>
      </c>
      <c r="EL25" t="s">
        <v>20</v>
      </c>
      <c r="EM25" t="s">
        <v>21</v>
      </c>
      <c r="EO25" t="s">
        <v>6</v>
      </c>
      <c r="EQ25">
        <v>0</v>
      </c>
      <c r="ER25">
        <f>ES25+ET25+EV25</f>
        <v>43.36</v>
      </c>
      <c r="ES25">
        <v>0</v>
      </c>
      <c r="ET25" s="55">
        <f>'1.Смета.или.Акт'!F48</f>
        <v>32.72</v>
      </c>
      <c r="EU25" s="55">
        <f>'1.Смета.или.Акт'!F49</f>
        <v>4.22</v>
      </c>
      <c r="EV25" s="55">
        <f>'1.Смета.или.Акт'!F47</f>
        <v>10.64</v>
      </c>
      <c r="EW25">
        <f>'1.Смета.или.Акт'!E52</f>
        <v>1.27</v>
      </c>
      <c r="EX25">
        <v>0.41</v>
      </c>
      <c r="EY25">
        <v>0</v>
      </c>
      <c r="FQ25">
        <v>0</v>
      </c>
      <c r="FR25">
        <f t="shared" si="45"/>
        <v>0</v>
      </c>
      <c r="FS25">
        <v>0</v>
      </c>
      <c r="FV25" t="s">
        <v>22</v>
      </c>
      <c r="FW25" t="s">
        <v>23</v>
      </c>
      <c r="FX25">
        <v>105</v>
      </c>
      <c r="FY25">
        <v>60</v>
      </c>
      <c r="GA25" t="s">
        <v>6</v>
      </c>
      <c r="GD25">
        <v>0</v>
      </c>
      <c r="GF25">
        <v>-45922180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6"/>
        <v>0</v>
      </c>
      <c r="GM25">
        <f t="shared" si="47"/>
        <v>28313</v>
      </c>
      <c r="GN25">
        <f t="shared" si="48"/>
        <v>28313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6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ROW(EtalonRes!A12)</f>
        <v>12</v>
      </c>
      <c r="E26" s="2" t="s">
        <v>24</v>
      </c>
      <c r="F26" s="2" t="s">
        <v>25</v>
      </c>
      <c r="G26" s="2" t="s">
        <v>26</v>
      </c>
      <c r="H26" s="2" t="s">
        <v>17</v>
      </c>
      <c r="I26" s="2">
        <f>'1.Смета.или.Акт'!E54</f>
        <v>29</v>
      </c>
      <c r="J26" s="2">
        <v>0</v>
      </c>
      <c r="K26" s="2"/>
      <c r="L26" s="2"/>
      <c r="M26" s="2"/>
      <c r="N26" s="2"/>
      <c r="O26" s="2">
        <f t="shared" si="14"/>
        <v>222</v>
      </c>
      <c r="P26" s="2">
        <f t="shared" si="15"/>
        <v>0</v>
      </c>
      <c r="Q26" s="2">
        <f t="shared" si="16"/>
        <v>186</v>
      </c>
      <c r="R26" s="2">
        <f t="shared" si="17"/>
        <v>24</v>
      </c>
      <c r="S26" s="2">
        <f t="shared" si="18"/>
        <v>36</v>
      </c>
      <c r="T26" s="2">
        <f t="shared" si="19"/>
        <v>0</v>
      </c>
      <c r="U26" s="2">
        <f t="shared" si="20"/>
        <v>4.3499999999999996</v>
      </c>
      <c r="V26" s="2">
        <f t="shared" si="21"/>
        <v>2.3199999999999998</v>
      </c>
      <c r="W26" s="2">
        <f t="shared" si="22"/>
        <v>0</v>
      </c>
      <c r="X26" s="2">
        <f t="shared" si="23"/>
        <v>63</v>
      </c>
      <c r="Y26" s="2">
        <f t="shared" si="24"/>
        <v>36</v>
      </c>
      <c r="Z26" s="2"/>
      <c r="AA26" s="2">
        <v>34644600</v>
      </c>
      <c r="AB26" s="2">
        <f t="shared" si="25"/>
        <v>7.66</v>
      </c>
      <c r="AC26" s="2">
        <f t="shared" si="26"/>
        <v>0</v>
      </c>
      <c r="AD26" s="2">
        <f t="shared" si="27"/>
        <v>6.42</v>
      </c>
      <c r="AE26" s="2">
        <f t="shared" si="28"/>
        <v>0.82</v>
      </c>
      <c r="AF26" s="2">
        <f t="shared" si="29"/>
        <v>1.24</v>
      </c>
      <c r="AG26" s="2">
        <f t="shared" si="30"/>
        <v>0</v>
      </c>
      <c r="AH26" s="2">
        <f t="shared" si="31"/>
        <v>0.15</v>
      </c>
      <c r="AI26" s="2">
        <f t="shared" si="32"/>
        <v>0.08</v>
      </c>
      <c r="AJ26" s="2">
        <f t="shared" si="33"/>
        <v>0</v>
      </c>
      <c r="AK26" s="2">
        <v>7.66</v>
      </c>
      <c r="AL26" s="2">
        <v>0</v>
      </c>
      <c r="AM26" s="2">
        <v>6.42</v>
      </c>
      <c r="AN26" s="2">
        <v>0.82</v>
      </c>
      <c r="AO26" s="2">
        <v>1.24</v>
      </c>
      <c r="AP26" s="2">
        <v>0</v>
      </c>
      <c r="AQ26" s="2">
        <v>0.15</v>
      </c>
      <c r="AR26" s="2">
        <v>0.08</v>
      </c>
      <c r="AS26" s="2">
        <v>0</v>
      </c>
      <c r="AT26" s="2">
        <v>105</v>
      </c>
      <c r="AU26" s="2">
        <v>60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1</v>
      </c>
      <c r="BJ26" s="2" t="s">
        <v>27</v>
      </c>
      <c r="BK26" s="2"/>
      <c r="BL26" s="2"/>
      <c r="BM26" s="2">
        <v>33001</v>
      </c>
      <c r="BN26" s="2">
        <v>0</v>
      </c>
      <c r="BO26" s="2" t="s">
        <v>6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105</v>
      </c>
      <c r="CA26" s="2">
        <v>60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4"/>
        <v>222</v>
      </c>
      <c r="CQ26" s="2">
        <f t="shared" si="35"/>
        <v>0</v>
      </c>
      <c r="CR26" s="2">
        <f t="shared" si="36"/>
        <v>6.42</v>
      </c>
      <c r="CS26" s="2">
        <f t="shared" si="37"/>
        <v>0.82</v>
      </c>
      <c r="CT26" s="2">
        <f t="shared" si="38"/>
        <v>1.24</v>
      </c>
      <c r="CU26" s="2">
        <f t="shared" si="39"/>
        <v>0</v>
      </c>
      <c r="CV26" s="2">
        <f t="shared" si="40"/>
        <v>0.15</v>
      </c>
      <c r="CW26" s="2">
        <f t="shared" si="41"/>
        <v>0.08</v>
      </c>
      <c r="CX26" s="2">
        <f t="shared" si="42"/>
        <v>0</v>
      </c>
      <c r="CY26" s="2">
        <f t="shared" si="43"/>
        <v>63</v>
      </c>
      <c r="CZ26" s="2">
        <f t="shared" si="44"/>
        <v>36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32653413</v>
      </c>
      <c r="EF26" s="2">
        <v>1</v>
      </c>
      <c r="EG26" s="2" t="s">
        <v>19</v>
      </c>
      <c r="EH26" s="2">
        <v>0</v>
      </c>
      <c r="EI26" s="2" t="s">
        <v>6</v>
      </c>
      <c r="EJ26" s="2">
        <v>1</v>
      </c>
      <c r="EK26" s="2">
        <v>33001</v>
      </c>
      <c r="EL26" s="2" t="s">
        <v>20</v>
      </c>
      <c r="EM26" s="2" t="s">
        <v>21</v>
      </c>
      <c r="EN26" s="2"/>
      <c r="EO26" s="2" t="s">
        <v>6</v>
      </c>
      <c r="EP26" s="2"/>
      <c r="EQ26" s="2">
        <v>0</v>
      </c>
      <c r="ER26" s="2">
        <v>7.66</v>
      </c>
      <c r="ES26" s="2">
        <v>0</v>
      </c>
      <c r="ET26" s="2">
        <v>6.42</v>
      </c>
      <c r="EU26" s="2">
        <v>0.82</v>
      </c>
      <c r="EV26" s="2">
        <v>1.24</v>
      </c>
      <c r="EW26" s="2">
        <v>0.15</v>
      </c>
      <c r="EX26" s="2">
        <v>0.08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105</v>
      </c>
      <c r="FY26" s="2">
        <v>60</v>
      </c>
      <c r="FZ26" s="2"/>
      <c r="GA26" s="2" t="s">
        <v>6</v>
      </c>
      <c r="GB26" s="2"/>
      <c r="GC26" s="2"/>
      <c r="GD26" s="2">
        <v>0</v>
      </c>
      <c r="GE26" s="2"/>
      <c r="GF26" s="2">
        <v>2028620634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6"/>
        <v>0</v>
      </c>
      <c r="GM26" s="2">
        <f t="shared" si="47"/>
        <v>321</v>
      </c>
      <c r="GN26" s="2">
        <f t="shared" si="48"/>
        <v>321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ROW(EtalonRes!A16)</f>
        <v>16</v>
      </c>
      <c r="E27" t="s">
        <v>24</v>
      </c>
      <c r="F27" t="s">
        <v>25</v>
      </c>
      <c r="G27" t="s">
        <v>26</v>
      </c>
      <c r="H27" t="s">
        <v>17</v>
      </c>
      <c r="I27">
        <f>'1.Смета.или.Акт'!E54</f>
        <v>29</v>
      </c>
      <c r="J27">
        <v>0</v>
      </c>
      <c r="O27">
        <f t="shared" si="14"/>
        <v>2985</v>
      </c>
      <c r="P27">
        <f t="shared" si="15"/>
        <v>0</v>
      </c>
      <c r="Q27">
        <f t="shared" si="16"/>
        <v>2327</v>
      </c>
      <c r="R27">
        <f t="shared" si="17"/>
        <v>435</v>
      </c>
      <c r="S27">
        <f t="shared" si="18"/>
        <v>658</v>
      </c>
      <c r="T27">
        <f t="shared" si="19"/>
        <v>0</v>
      </c>
      <c r="U27">
        <f t="shared" si="20"/>
        <v>4.3499999999999996</v>
      </c>
      <c r="V27">
        <f t="shared" si="21"/>
        <v>2.3199999999999998</v>
      </c>
      <c r="W27">
        <f t="shared" si="22"/>
        <v>0</v>
      </c>
      <c r="X27">
        <f t="shared" si="23"/>
        <v>973</v>
      </c>
      <c r="Y27">
        <f t="shared" si="24"/>
        <v>525</v>
      </c>
      <c r="AA27">
        <v>34644601</v>
      </c>
      <c r="AB27">
        <f t="shared" si="25"/>
        <v>7.66</v>
      </c>
      <c r="AC27">
        <f t="shared" si="26"/>
        <v>0</v>
      </c>
      <c r="AD27">
        <f t="shared" si="27"/>
        <v>6.42</v>
      </c>
      <c r="AE27">
        <f t="shared" si="28"/>
        <v>0.82</v>
      </c>
      <c r="AF27">
        <f t="shared" si="29"/>
        <v>1.24</v>
      </c>
      <c r="AG27">
        <f t="shared" si="30"/>
        <v>0</v>
      </c>
      <c r="AH27">
        <f t="shared" si="31"/>
        <v>0.15</v>
      </c>
      <c r="AI27">
        <f t="shared" si="32"/>
        <v>0.08</v>
      </c>
      <c r="AJ27">
        <f t="shared" si="33"/>
        <v>0</v>
      </c>
      <c r="AK27">
        <f>AL27+AM27+AO27</f>
        <v>7.66</v>
      </c>
      <c r="AL27">
        <v>0</v>
      </c>
      <c r="AM27" s="55">
        <f>'1.Смета.или.Акт'!F56</f>
        <v>6.42</v>
      </c>
      <c r="AN27" s="55">
        <f>'1.Смета.или.Акт'!F57</f>
        <v>0.82</v>
      </c>
      <c r="AO27" s="55">
        <f>'1.Смета.или.Акт'!F55</f>
        <v>1.24</v>
      </c>
      <c r="AP27">
        <v>0</v>
      </c>
      <c r="AQ27">
        <f>'1.Смета.или.Акт'!E60</f>
        <v>0.15</v>
      </c>
      <c r="AR27">
        <v>0.08</v>
      </c>
      <c r="AS27">
        <v>0</v>
      </c>
      <c r="AT27">
        <v>89</v>
      </c>
      <c r="AU27">
        <v>48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1</v>
      </c>
      <c r="BJ27" t="s">
        <v>27</v>
      </c>
      <c r="BM27">
        <v>33001</v>
      </c>
      <c r="BN27">
        <v>0</v>
      </c>
      <c r="BO27" t="s">
        <v>6</v>
      </c>
      <c r="BP27">
        <v>0</v>
      </c>
      <c r="BQ27">
        <v>1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105</v>
      </c>
      <c r="CA27">
        <v>60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4"/>
        <v>2985</v>
      </c>
      <c r="CQ27">
        <f t="shared" si="35"/>
        <v>0</v>
      </c>
      <c r="CR27">
        <f t="shared" si="36"/>
        <v>80.25</v>
      </c>
      <c r="CS27">
        <f t="shared" si="37"/>
        <v>15.006</v>
      </c>
      <c r="CT27">
        <f t="shared" si="38"/>
        <v>22.692</v>
      </c>
      <c r="CU27">
        <f t="shared" si="39"/>
        <v>0</v>
      </c>
      <c r="CV27">
        <f t="shared" si="40"/>
        <v>0.15</v>
      </c>
      <c r="CW27">
        <f t="shared" si="41"/>
        <v>0.08</v>
      </c>
      <c r="CX27">
        <f t="shared" si="42"/>
        <v>0</v>
      </c>
      <c r="CY27">
        <f t="shared" si="43"/>
        <v>972.77</v>
      </c>
      <c r="CZ27">
        <f t="shared" si="44"/>
        <v>524.64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'1.Смета.или.Акт'!D54</f>
        <v>ШТ</v>
      </c>
      <c r="DX27">
        <v>1</v>
      </c>
      <c r="EE27">
        <v>32653413</v>
      </c>
      <c r="EF27">
        <v>1</v>
      </c>
      <c r="EG27" t="s">
        <v>19</v>
      </c>
      <c r="EH27">
        <v>0</v>
      </c>
      <c r="EI27" t="s">
        <v>6</v>
      </c>
      <c r="EJ27">
        <v>1</v>
      </c>
      <c r="EK27">
        <v>33001</v>
      </c>
      <c r="EL27" t="s">
        <v>20</v>
      </c>
      <c r="EM27" t="s">
        <v>21</v>
      </c>
      <c r="EO27" t="s">
        <v>6</v>
      </c>
      <c r="EQ27">
        <v>0</v>
      </c>
      <c r="ER27">
        <f>ES27+ET27+EV27</f>
        <v>7.66</v>
      </c>
      <c r="ES27">
        <v>0</v>
      </c>
      <c r="ET27" s="55">
        <f>'1.Смета.или.Акт'!F56</f>
        <v>6.42</v>
      </c>
      <c r="EU27" s="55">
        <f>'1.Смета.или.Акт'!F57</f>
        <v>0.82</v>
      </c>
      <c r="EV27" s="55">
        <f>'1.Смета.или.Акт'!F55</f>
        <v>1.24</v>
      </c>
      <c r="EW27">
        <f>'1.Смета.или.Акт'!E60</f>
        <v>0.15</v>
      </c>
      <c r="EX27">
        <v>0.08</v>
      </c>
      <c r="EY27">
        <v>0</v>
      </c>
      <c r="FQ27">
        <v>0</v>
      </c>
      <c r="FR27">
        <f t="shared" si="45"/>
        <v>0</v>
      </c>
      <c r="FS27">
        <v>0</v>
      </c>
      <c r="FV27" t="s">
        <v>22</v>
      </c>
      <c r="FW27" t="s">
        <v>23</v>
      </c>
      <c r="FX27">
        <v>105</v>
      </c>
      <c r="FY27">
        <v>60</v>
      </c>
      <c r="GA27" t="s">
        <v>6</v>
      </c>
      <c r="GD27">
        <v>0</v>
      </c>
      <c r="GF27">
        <v>2028620634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6"/>
        <v>0</v>
      </c>
      <c r="GM27">
        <f t="shared" si="47"/>
        <v>4483</v>
      </c>
      <c r="GN27">
        <f t="shared" si="48"/>
        <v>4483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6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ROW(EtalonRes!A19)</f>
        <v>19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'1.Смета.или.Акт'!E62</f>
        <v>32</v>
      </c>
      <c r="J28" s="2">
        <v>0</v>
      </c>
      <c r="K28" s="2"/>
      <c r="L28" s="2"/>
      <c r="M28" s="2"/>
      <c r="N28" s="2"/>
      <c r="O28" s="2">
        <f t="shared" si="14"/>
        <v>235</v>
      </c>
      <c r="P28" s="2">
        <f t="shared" si="15"/>
        <v>0</v>
      </c>
      <c r="Q28" s="2">
        <f t="shared" si="16"/>
        <v>63</v>
      </c>
      <c r="R28" s="2">
        <f t="shared" si="17"/>
        <v>11</v>
      </c>
      <c r="S28" s="2">
        <f t="shared" si="18"/>
        <v>172</v>
      </c>
      <c r="T28" s="2">
        <f t="shared" si="19"/>
        <v>0</v>
      </c>
      <c r="U28" s="2">
        <f t="shared" si="20"/>
        <v>21.12</v>
      </c>
      <c r="V28" s="2">
        <f t="shared" si="21"/>
        <v>0.96</v>
      </c>
      <c r="W28" s="2">
        <f t="shared" si="22"/>
        <v>0</v>
      </c>
      <c r="X28" s="2">
        <f t="shared" si="23"/>
        <v>192</v>
      </c>
      <c r="Y28" s="2">
        <f t="shared" si="24"/>
        <v>110</v>
      </c>
      <c r="Z28" s="2"/>
      <c r="AA28" s="2">
        <v>34644600</v>
      </c>
      <c r="AB28" s="2">
        <f t="shared" si="25"/>
        <v>7.36</v>
      </c>
      <c r="AC28" s="2">
        <f t="shared" si="26"/>
        <v>0</v>
      </c>
      <c r="AD28" s="2">
        <f t="shared" si="27"/>
        <v>1.97</v>
      </c>
      <c r="AE28" s="2">
        <f t="shared" si="28"/>
        <v>0.35</v>
      </c>
      <c r="AF28" s="2">
        <f t="shared" si="29"/>
        <v>5.39</v>
      </c>
      <c r="AG28" s="2">
        <f t="shared" si="30"/>
        <v>0</v>
      </c>
      <c r="AH28" s="2">
        <f t="shared" si="31"/>
        <v>0.66</v>
      </c>
      <c r="AI28" s="2">
        <f t="shared" si="32"/>
        <v>0.03</v>
      </c>
      <c r="AJ28" s="2">
        <f t="shared" si="33"/>
        <v>0</v>
      </c>
      <c r="AK28" s="2">
        <v>7.36</v>
      </c>
      <c r="AL28" s="2">
        <v>0</v>
      </c>
      <c r="AM28" s="2">
        <v>1.97</v>
      </c>
      <c r="AN28" s="2">
        <v>0.35</v>
      </c>
      <c r="AO28" s="2">
        <v>5.39</v>
      </c>
      <c r="AP28" s="2">
        <v>0</v>
      </c>
      <c r="AQ28" s="2">
        <v>0.66</v>
      </c>
      <c r="AR28" s="2">
        <v>0.03</v>
      </c>
      <c r="AS28" s="2">
        <v>0</v>
      </c>
      <c r="AT28" s="2">
        <v>105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1</v>
      </c>
      <c r="BJ28" s="2" t="s">
        <v>32</v>
      </c>
      <c r="BK28" s="2"/>
      <c r="BL28" s="2"/>
      <c r="BM28" s="2">
        <v>33001</v>
      </c>
      <c r="BN28" s="2">
        <v>0</v>
      </c>
      <c r="BO28" s="2" t="s">
        <v>6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105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4"/>
        <v>235</v>
      </c>
      <c r="CQ28" s="2">
        <f t="shared" si="35"/>
        <v>0</v>
      </c>
      <c r="CR28" s="2">
        <f t="shared" si="36"/>
        <v>1.97</v>
      </c>
      <c r="CS28" s="2">
        <f t="shared" si="37"/>
        <v>0.35</v>
      </c>
      <c r="CT28" s="2">
        <f t="shared" si="38"/>
        <v>5.39</v>
      </c>
      <c r="CU28" s="2">
        <f t="shared" si="39"/>
        <v>0</v>
      </c>
      <c r="CV28" s="2">
        <f t="shared" si="40"/>
        <v>0.66</v>
      </c>
      <c r="CW28" s="2">
        <f t="shared" si="41"/>
        <v>0.03</v>
      </c>
      <c r="CX28" s="2">
        <f t="shared" si="42"/>
        <v>0</v>
      </c>
      <c r="CY28" s="2">
        <f t="shared" si="43"/>
        <v>192.15</v>
      </c>
      <c r="CZ28" s="2">
        <f t="shared" si="44"/>
        <v>109.8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32653413</v>
      </c>
      <c r="EF28" s="2">
        <v>1</v>
      </c>
      <c r="EG28" s="2" t="s">
        <v>19</v>
      </c>
      <c r="EH28" s="2">
        <v>0</v>
      </c>
      <c r="EI28" s="2" t="s">
        <v>6</v>
      </c>
      <c r="EJ28" s="2">
        <v>1</v>
      </c>
      <c r="EK28" s="2">
        <v>33001</v>
      </c>
      <c r="EL28" s="2" t="s">
        <v>20</v>
      </c>
      <c r="EM28" s="2" t="s">
        <v>21</v>
      </c>
      <c r="EN28" s="2"/>
      <c r="EO28" s="2" t="s">
        <v>6</v>
      </c>
      <c r="EP28" s="2"/>
      <c r="EQ28" s="2">
        <v>0</v>
      </c>
      <c r="ER28" s="2">
        <v>7.36</v>
      </c>
      <c r="ES28" s="2">
        <v>0</v>
      </c>
      <c r="ET28" s="2">
        <v>1.97</v>
      </c>
      <c r="EU28" s="2">
        <v>0.35</v>
      </c>
      <c r="EV28" s="2">
        <v>5.39</v>
      </c>
      <c r="EW28" s="2">
        <v>0.66</v>
      </c>
      <c r="EX28" s="2">
        <v>0.03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105</v>
      </c>
      <c r="FY28" s="2">
        <v>60</v>
      </c>
      <c r="FZ28" s="2"/>
      <c r="GA28" s="2" t="s">
        <v>6</v>
      </c>
      <c r="GB28" s="2"/>
      <c r="GC28" s="2"/>
      <c r="GD28" s="2">
        <v>0</v>
      </c>
      <c r="GE28" s="2"/>
      <c r="GF28" s="2">
        <v>1187317064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6"/>
        <v>0</v>
      </c>
      <c r="GM28" s="2">
        <f t="shared" si="47"/>
        <v>537</v>
      </c>
      <c r="GN28" s="2">
        <f t="shared" si="48"/>
        <v>537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ROW(SmtRes!A22)</f>
        <v>22</v>
      </c>
      <c r="D29">
        <f>ROW(EtalonRes!A22)</f>
        <v>22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'1.Смета.или.Акт'!E62</f>
        <v>32</v>
      </c>
      <c r="J29">
        <v>0</v>
      </c>
      <c r="O29">
        <f t="shared" si="14"/>
        <v>3944</v>
      </c>
      <c r="P29">
        <f t="shared" si="15"/>
        <v>0</v>
      </c>
      <c r="Q29">
        <f t="shared" si="16"/>
        <v>788</v>
      </c>
      <c r="R29">
        <f t="shared" si="17"/>
        <v>205</v>
      </c>
      <c r="S29">
        <f t="shared" si="18"/>
        <v>3156</v>
      </c>
      <c r="T29">
        <f t="shared" si="19"/>
        <v>0</v>
      </c>
      <c r="U29">
        <f t="shared" si="20"/>
        <v>21.12</v>
      </c>
      <c r="V29">
        <f t="shared" si="21"/>
        <v>0.96</v>
      </c>
      <c r="W29">
        <f t="shared" si="22"/>
        <v>0</v>
      </c>
      <c r="X29">
        <f t="shared" si="23"/>
        <v>2991</v>
      </c>
      <c r="Y29">
        <f t="shared" si="24"/>
        <v>1613</v>
      </c>
      <c r="AA29">
        <v>34644601</v>
      </c>
      <c r="AB29">
        <f t="shared" si="25"/>
        <v>7.36</v>
      </c>
      <c r="AC29">
        <f t="shared" si="26"/>
        <v>0</v>
      </c>
      <c r="AD29">
        <f t="shared" si="27"/>
        <v>1.97</v>
      </c>
      <c r="AE29">
        <f t="shared" si="28"/>
        <v>0.35</v>
      </c>
      <c r="AF29">
        <f t="shared" si="29"/>
        <v>5.39</v>
      </c>
      <c r="AG29">
        <f t="shared" si="30"/>
        <v>0</v>
      </c>
      <c r="AH29">
        <f t="shared" si="31"/>
        <v>0.66</v>
      </c>
      <c r="AI29">
        <f t="shared" si="32"/>
        <v>0.03</v>
      </c>
      <c r="AJ29">
        <f t="shared" si="33"/>
        <v>0</v>
      </c>
      <c r="AK29">
        <f>AL29+AM29+AO29</f>
        <v>7.3599999999999994</v>
      </c>
      <c r="AL29">
        <v>0</v>
      </c>
      <c r="AM29" s="55">
        <f>'1.Смета.или.Акт'!F64</f>
        <v>1.97</v>
      </c>
      <c r="AN29" s="55">
        <f>'1.Смета.или.Акт'!F65</f>
        <v>0.35</v>
      </c>
      <c r="AO29" s="55">
        <f>'1.Смета.или.Акт'!F63</f>
        <v>5.39</v>
      </c>
      <c r="AP29">
        <v>0</v>
      </c>
      <c r="AQ29">
        <f>'1.Смета.или.Акт'!E68</f>
        <v>0.66</v>
      </c>
      <c r="AR29">
        <v>0.03</v>
      </c>
      <c r="AS29">
        <v>0</v>
      </c>
      <c r="AT29">
        <v>89</v>
      </c>
      <c r="AU29">
        <v>48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1</v>
      </c>
      <c r="BJ29" t="s">
        <v>32</v>
      </c>
      <c r="BM29">
        <v>33001</v>
      </c>
      <c r="BN29">
        <v>0</v>
      </c>
      <c r="BO29" t="s">
        <v>6</v>
      </c>
      <c r="BP29">
        <v>0</v>
      </c>
      <c r="BQ29">
        <v>1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105</v>
      </c>
      <c r="CA29">
        <v>60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4"/>
        <v>3944</v>
      </c>
      <c r="CQ29">
        <f t="shared" si="35"/>
        <v>0</v>
      </c>
      <c r="CR29">
        <f t="shared" si="36"/>
        <v>24.625</v>
      </c>
      <c r="CS29">
        <f t="shared" si="37"/>
        <v>6.4050000000000002</v>
      </c>
      <c r="CT29">
        <f t="shared" si="38"/>
        <v>98.637</v>
      </c>
      <c r="CU29">
        <f t="shared" si="39"/>
        <v>0</v>
      </c>
      <c r="CV29">
        <f t="shared" si="40"/>
        <v>0.66</v>
      </c>
      <c r="CW29">
        <f t="shared" si="41"/>
        <v>0.03</v>
      </c>
      <c r="CX29">
        <f t="shared" si="42"/>
        <v>0</v>
      </c>
      <c r="CY29">
        <f t="shared" si="43"/>
        <v>2991.29</v>
      </c>
      <c r="CZ29">
        <f t="shared" si="44"/>
        <v>1613.28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'1.Смета.или.Акт'!D62</f>
        <v>ответвление</v>
      </c>
      <c r="DX29">
        <v>1</v>
      </c>
      <c r="EE29">
        <v>32653413</v>
      </c>
      <c r="EF29">
        <v>1</v>
      </c>
      <c r="EG29" t="s">
        <v>19</v>
      </c>
      <c r="EH29">
        <v>0</v>
      </c>
      <c r="EI29" t="s">
        <v>6</v>
      </c>
      <c r="EJ29">
        <v>1</v>
      </c>
      <c r="EK29">
        <v>33001</v>
      </c>
      <c r="EL29" t="s">
        <v>20</v>
      </c>
      <c r="EM29" t="s">
        <v>21</v>
      </c>
      <c r="EO29" t="s">
        <v>6</v>
      </c>
      <c r="EQ29">
        <v>0</v>
      </c>
      <c r="ER29">
        <f>ES29+ET29+EV29</f>
        <v>7.3599999999999994</v>
      </c>
      <c r="ES29">
        <v>0</v>
      </c>
      <c r="ET29" s="55">
        <f>'1.Смета.или.Акт'!F64</f>
        <v>1.97</v>
      </c>
      <c r="EU29" s="55">
        <f>'1.Смета.или.Акт'!F65</f>
        <v>0.35</v>
      </c>
      <c r="EV29" s="55">
        <f>'1.Смета.или.Акт'!F63</f>
        <v>5.39</v>
      </c>
      <c r="EW29">
        <f>'1.Смета.или.Акт'!E68</f>
        <v>0.66</v>
      </c>
      <c r="EX29">
        <v>0.03</v>
      </c>
      <c r="EY29">
        <v>0</v>
      </c>
      <c r="FQ29">
        <v>0</v>
      </c>
      <c r="FR29">
        <f t="shared" si="45"/>
        <v>0</v>
      </c>
      <c r="FS29">
        <v>0</v>
      </c>
      <c r="FV29" t="s">
        <v>22</v>
      </c>
      <c r="FW29" t="s">
        <v>23</v>
      </c>
      <c r="FX29">
        <v>105</v>
      </c>
      <c r="FY29">
        <v>60</v>
      </c>
      <c r="GA29" t="s">
        <v>6</v>
      </c>
      <c r="GD29">
        <v>0</v>
      </c>
      <c r="GF29">
        <v>1187317064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6"/>
        <v>0</v>
      </c>
      <c r="GM29">
        <f t="shared" si="47"/>
        <v>8548</v>
      </c>
      <c r="GN29">
        <f t="shared" si="48"/>
        <v>8548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6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ROW(SmtRes!A25)</f>
        <v>25</v>
      </c>
      <c r="D30" s="2">
        <f>ROW(EtalonRes!A25)</f>
        <v>25</v>
      </c>
      <c r="E30" s="2" t="s">
        <v>33</v>
      </c>
      <c r="F30" s="2" t="s">
        <v>34</v>
      </c>
      <c r="G30" s="2" t="s">
        <v>35</v>
      </c>
      <c r="H30" s="2" t="s">
        <v>31</v>
      </c>
      <c r="I30" s="2">
        <f>'1.Смета.или.Акт'!E70</f>
        <v>10</v>
      </c>
      <c r="J30" s="2">
        <v>0</v>
      </c>
      <c r="K30" s="2"/>
      <c r="L30" s="2"/>
      <c r="M30" s="2"/>
      <c r="N30" s="2"/>
      <c r="O30" s="2">
        <f t="shared" si="14"/>
        <v>117</v>
      </c>
      <c r="P30" s="2">
        <f t="shared" si="15"/>
        <v>0</v>
      </c>
      <c r="Q30" s="2">
        <f t="shared" si="16"/>
        <v>33</v>
      </c>
      <c r="R30" s="2">
        <f t="shared" si="17"/>
        <v>6</v>
      </c>
      <c r="S30" s="2">
        <f t="shared" si="18"/>
        <v>84</v>
      </c>
      <c r="T30" s="2">
        <f t="shared" si="19"/>
        <v>0</v>
      </c>
      <c r="U30" s="2">
        <f t="shared" si="20"/>
        <v>10.3</v>
      </c>
      <c r="V30" s="2">
        <f t="shared" si="21"/>
        <v>0.5</v>
      </c>
      <c r="W30" s="2">
        <f t="shared" si="22"/>
        <v>0</v>
      </c>
      <c r="X30" s="2">
        <f t="shared" si="23"/>
        <v>95</v>
      </c>
      <c r="Y30" s="2">
        <f t="shared" si="24"/>
        <v>54</v>
      </c>
      <c r="Z30" s="2"/>
      <c r="AA30" s="2">
        <v>34644600</v>
      </c>
      <c r="AB30" s="2">
        <f t="shared" si="25"/>
        <v>11.71</v>
      </c>
      <c r="AC30" s="2">
        <f t="shared" si="26"/>
        <v>0</v>
      </c>
      <c r="AD30" s="2">
        <f t="shared" si="27"/>
        <v>3.29</v>
      </c>
      <c r="AE30" s="2">
        <f t="shared" si="28"/>
        <v>0.57999999999999996</v>
      </c>
      <c r="AF30" s="2">
        <f t="shared" si="29"/>
        <v>8.42</v>
      </c>
      <c r="AG30" s="2">
        <f t="shared" si="30"/>
        <v>0</v>
      </c>
      <c r="AH30" s="2">
        <f t="shared" si="31"/>
        <v>1.03</v>
      </c>
      <c r="AI30" s="2">
        <f t="shared" si="32"/>
        <v>0.05</v>
      </c>
      <c r="AJ30" s="2">
        <f t="shared" si="33"/>
        <v>0</v>
      </c>
      <c r="AK30" s="2">
        <v>11.71</v>
      </c>
      <c r="AL30" s="2">
        <v>0</v>
      </c>
      <c r="AM30" s="2">
        <v>3.29</v>
      </c>
      <c r="AN30" s="2">
        <v>0.57999999999999996</v>
      </c>
      <c r="AO30" s="2">
        <v>8.42</v>
      </c>
      <c r="AP30" s="2">
        <v>0</v>
      </c>
      <c r="AQ30" s="2">
        <v>1.03</v>
      </c>
      <c r="AR30" s="2">
        <v>0.05</v>
      </c>
      <c r="AS30" s="2">
        <v>0</v>
      </c>
      <c r="AT30" s="2">
        <v>105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1</v>
      </c>
      <c r="BJ30" s="2" t="s">
        <v>36</v>
      </c>
      <c r="BK30" s="2"/>
      <c r="BL30" s="2"/>
      <c r="BM30" s="2">
        <v>33001</v>
      </c>
      <c r="BN30" s="2">
        <v>0</v>
      </c>
      <c r="BO30" s="2" t="s">
        <v>6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105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4"/>
        <v>117</v>
      </c>
      <c r="CQ30" s="2">
        <f t="shared" si="35"/>
        <v>0</v>
      </c>
      <c r="CR30" s="2">
        <f t="shared" si="36"/>
        <v>3.29</v>
      </c>
      <c r="CS30" s="2">
        <f t="shared" si="37"/>
        <v>0.57999999999999996</v>
      </c>
      <c r="CT30" s="2">
        <f t="shared" si="38"/>
        <v>8.42</v>
      </c>
      <c r="CU30" s="2">
        <f t="shared" si="39"/>
        <v>0</v>
      </c>
      <c r="CV30" s="2">
        <f t="shared" si="40"/>
        <v>1.03</v>
      </c>
      <c r="CW30" s="2">
        <f t="shared" si="41"/>
        <v>0.05</v>
      </c>
      <c r="CX30" s="2">
        <f t="shared" si="42"/>
        <v>0</v>
      </c>
      <c r="CY30" s="2">
        <f t="shared" si="43"/>
        <v>94.5</v>
      </c>
      <c r="CZ30" s="2">
        <f t="shared" si="44"/>
        <v>54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32653413</v>
      </c>
      <c r="EF30" s="2">
        <v>1</v>
      </c>
      <c r="EG30" s="2" t="s">
        <v>19</v>
      </c>
      <c r="EH30" s="2">
        <v>0</v>
      </c>
      <c r="EI30" s="2" t="s">
        <v>6</v>
      </c>
      <c r="EJ30" s="2">
        <v>1</v>
      </c>
      <c r="EK30" s="2">
        <v>33001</v>
      </c>
      <c r="EL30" s="2" t="s">
        <v>20</v>
      </c>
      <c r="EM30" s="2" t="s">
        <v>21</v>
      </c>
      <c r="EN30" s="2"/>
      <c r="EO30" s="2" t="s">
        <v>6</v>
      </c>
      <c r="EP30" s="2"/>
      <c r="EQ30" s="2">
        <v>0</v>
      </c>
      <c r="ER30" s="2">
        <v>11.71</v>
      </c>
      <c r="ES30" s="2">
        <v>0</v>
      </c>
      <c r="ET30" s="2">
        <v>3.29</v>
      </c>
      <c r="EU30" s="2">
        <v>0.57999999999999996</v>
      </c>
      <c r="EV30" s="2">
        <v>8.42</v>
      </c>
      <c r="EW30" s="2">
        <v>1.03</v>
      </c>
      <c r="EX30" s="2">
        <v>0.05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105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1458502710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6"/>
        <v>0</v>
      </c>
      <c r="GM30" s="2">
        <f t="shared" si="47"/>
        <v>266</v>
      </c>
      <c r="GN30" s="2">
        <f t="shared" si="48"/>
        <v>266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ROW(EtalonRes!A28)</f>
        <v>28</v>
      </c>
      <c r="E31" t="s">
        <v>33</v>
      </c>
      <c r="F31" t="s">
        <v>34</v>
      </c>
      <c r="G31" t="s">
        <v>35</v>
      </c>
      <c r="H31" t="s">
        <v>31</v>
      </c>
      <c r="I31">
        <f>'1.Смета.или.Акт'!E70</f>
        <v>10</v>
      </c>
      <c r="J31">
        <v>0</v>
      </c>
      <c r="O31">
        <f t="shared" si="14"/>
        <v>1952</v>
      </c>
      <c r="P31">
        <f t="shared" si="15"/>
        <v>0</v>
      </c>
      <c r="Q31">
        <f t="shared" si="16"/>
        <v>411</v>
      </c>
      <c r="R31">
        <f t="shared" si="17"/>
        <v>106</v>
      </c>
      <c r="S31">
        <f t="shared" si="18"/>
        <v>1541</v>
      </c>
      <c r="T31">
        <f t="shared" si="19"/>
        <v>0</v>
      </c>
      <c r="U31">
        <f t="shared" si="20"/>
        <v>10.3</v>
      </c>
      <c r="V31">
        <f t="shared" si="21"/>
        <v>0.5</v>
      </c>
      <c r="W31">
        <f t="shared" si="22"/>
        <v>0</v>
      </c>
      <c r="X31">
        <f t="shared" si="23"/>
        <v>1466</v>
      </c>
      <c r="Y31">
        <f t="shared" si="24"/>
        <v>791</v>
      </c>
      <c r="AA31">
        <v>34644601</v>
      </c>
      <c r="AB31">
        <f t="shared" si="25"/>
        <v>11.71</v>
      </c>
      <c r="AC31">
        <f t="shared" si="26"/>
        <v>0</v>
      </c>
      <c r="AD31">
        <f t="shared" si="27"/>
        <v>3.29</v>
      </c>
      <c r="AE31">
        <f t="shared" si="28"/>
        <v>0.57999999999999996</v>
      </c>
      <c r="AF31">
        <f t="shared" si="29"/>
        <v>8.42</v>
      </c>
      <c r="AG31">
        <f t="shared" si="30"/>
        <v>0</v>
      </c>
      <c r="AH31">
        <f t="shared" si="31"/>
        <v>1.03</v>
      </c>
      <c r="AI31">
        <f t="shared" si="32"/>
        <v>0.05</v>
      </c>
      <c r="AJ31">
        <f t="shared" si="33"/>
        <v>0</v>
      </c>
      <c r="AK31">
        <f>AL31+AM31+AO31</f>
        <v>11.71</v>
      </c>
      <c r="AL31">
        <v>0</v>
      </c>
      <c r="AM31" s="55">
        <f>'1.Смета.или.Акт'!F72</f>
        <v>3.29</v>
      </c>
      <c r="AN31" s="55">
        <f>'1.Смета.или.Акт'!F73</f>
        <v>0.57999999999999996</v>
      </c>
      <c r="AO31" s="55">
        <f>'1.Смета.или.Акт'!F71</f>
        <v>8.42</v>
      </c>
      <c r="AP31">
        <v>0</v>
      </c>
      <c r="AQ31">
        <f>'1.Смета.или.Акт'!E76</f>
        <v>1.03</v>
      </c>
      <c r="AR31">
        <v>0.05</v>
      </c>
      <c r="AS31">
        <v>0</v>
      </c>
      <c r="AT31">
        <v>89</v>
      </c>
      <c r="AU31">
        <v>48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1</v>
      </c>
      <c r="BJ31" t="s">
        <v>36</v>
      </c>
      <c r="BM31">
        <v>33001</v>
      </c>
      <c r="BN31">
        <v>0</v>
      </c>
      <c r="BO31" t="s">
        <v>6</v>
      </c>
      <c r="BP31">
        <v>0</v>
      </c>
      <c r="BQ31">
        <v>1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105</v>
      </c>
      <c r="CA31">
        <v>60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4"/>
        <v>1952</v>
      </c>
      <c r="CQ31">
        <f t="shared" si="35"/>
        <v>0</v>
      </c>
      <c r="CR31">
        <f t="shared" si="36"/>
        <v>41.125</v>
      </c>
      <c r="CS31">
        <f t="shared" si="37"/>
        <v>10.613999999999999</v>
      </c>
      <c r="CT31">
        <f t="shared" si="38"/>
        <v>154.08600000000001</v>
      </c>
      <c r="CU31">
        <f t="shared" si="39"/>
        <v>0</v>
      </c>
      <c r="CV31">
        <f t="shared" si="40"/>
        <v>1.03</v>
      </c>
      <c r="CW31">
        <f t="shared" si="41"/>
        <v>0.05</v>
      </c>
      <c r="CX31">
        <f t="shared" si="42"/>
        <v>0</v>
      </c>
      <c r="CY31">
        <f t="shared" si="43"/>
        <v>1465.83</v>
      </c>
      <c r="CZ31">
        <f t="shared" si="44"/>
        <v>790.56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'1.Смета.или.Акт'!D70</f>
        <v>ответвление</v>
      </c>
      <c r="DX31">
        <v>1</v>
      </c>
      <c r="EE31">
        <v>32653413</v>
      </c>
      <c r="EF31">
        <v>1</v>
      </c>
      <c r="EG31" t="s">
        <v>19</v>
      </c>
      <c r="EH31">
        <v>0</v>
      </c>
      <c r="EI31" t="s">
        <v>6</v>
      </c>
      <c r="EJ31">
        <v>1</v>
      </c>
      <c r="EK31">
        <v>33001</v>
      </c>
      <c r="EL31" t="s">
        <v>20</v>
      </c>
      <c r="EM31" t="s">
        <v>21</v>
      </c>
      <c r="EO31" t="s">
        <v>6</v>
      </c>
      <c r="EQ31">
        <v>0</v>
      </c>
      <c r="ER31">
        <f>ES31+ET31+EV31</f>
        <v>11.71</v>
      </c>
      <c r="ES31">
        <v>0</v>
      </c>
      <c r="ET31" s="55">
        <f>'1.Смета.или.Акт'!F72</f>
        <v>3.29</v>
      </c>
      <c r="EU31" s="55">
        <f>'1.Смета.или.Акт'!F73</f>
        <v>0.57999999999999996</v>
      </c>
      <c r="EV31" s="55">
        <f>'1.Смета.или.Акт'!F71</f>
        <v>8.42</v>
      </c>
      <c r="EW31">
        <f>'1.Смета.или.Акт'!E76</f>
        <v>1.03</v>
      </c>
      <c r="EX31">
        <v>0.05</v>
      </c>
      <c r="EY31">
        <v>0</v>
      </c>
      <c r="FQ31">
        <v>0</v>
      </c>
      <c r="FR31">
        <f t="shared" si="45"/>
        <v>0</v>
      </c>
      <c r="FS31">
        <v>0</v>
      </c>
      <c r="FV31" t="s">
        <v>22</v>
      </c>
      <c r="FW31" t="s">
        <v>23</v>
      </c>
      <c r="FX31">
        <v>105</v>
      </c>
      <c r="FY31">
        <v>60</v>
      </c>
      <c r="GA31" t="s">
        <v>6</v>
      </c>
      <c r="GD31">
        <v>0</v>
      </c>
      <c r="GF31">
        <v>1458502710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6"/>
        <v>0</v>
      </c>
      <c r="GM31">
        <f t="shared" si="47"/>
        <v>4209</v>
      </c>
      <c r="GN31">
        <f t="shared" si="48"/>
        <v>4209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6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ROW(SmtRes!A32)</f>
        <v>32</v>
      </c>
      <c r="D32" s="2">
        <f>ROW(EtalonRes!A32)</f>
        <v>32</v>
      </c>
      <c r="E32" s="2" t="s">
        <v>37</v>
      </c>
      <c r="F32" s="2" t="s">
        <v>38</v>
      </c>
      <c r="G32" s="2" t="s">
        <v>39</v>
      </c>
      <c r="H32" s="2" t="s">
        <v>17</v>
      </c>
      <c r="I32" s="2">
        <f>'1.Смета.или.Акт'!E78</f>
        <v>25</v>
      </c>
      <c r="J32" s="2">
        <v>0</v>
      </c>
      <c r="K32" s="2"/>
      <c r="L32" s="2"/>
      <c r="M32" s="2"/>
      <c r="N32" s="2"/>
      <c r="O32" s="2">
        <f t="shared" si="14"/>
        <v>1774</v>
      </c>
      <c r="P32" s="2">
        <f t="shared" si="15"/>
        <v>0</v>
      </c>
      <c r="Q32" s="2">
        <f t="shared" si="16"/>
        <v>1590</v>
      </c>
      <c r="R32" s="2">
        <f t="shared" si="17"/>
        <v>139</v>
      </c>
      <c r="S32" s="2">
        <f t="shared" si="18"/>
        <v>184</v>
      </c>
      <c r="T32" s="2">
        <f t="shared" si="19"/>
        <v>0</v>
      </c>
      <c r="U32" s="2">
        <f t="shared" si="20"/>
        <v>20.25</v>
      </c>
      <c r="V32" s="2">
        <f t="shared" si="21"/>
        <v>12</v>
      </c>
      <c r="W32" s="2">
        <f t="shared" si="22"/>
        <v>0</v>
      </c>
      <c r="X32" s="2">
        <f t="shared" si="23"/>
        <v>339</v>
      </c>
      <c r="Y32" s="2">
        <f t="shared" si="24"/>
        <v>194</v>
      </c>
      <c r="Z32" s="2"/>
      <c r="AA32" s="2">
        <v>34644600</v>
      </c>
      <c r="AB32" s="2">
        <f t="shared" si="25"/>
        <v>70.94</v>
      </c>
      <c r="AC32" s="2">
        <f t="shared" si="26"/>
        <v>0</v>
      </c>
      <c r="AD32" s="2">
        <f t="shared" si="27"/>
        <v>63.59</v>
      </c>
      <c r="AE32" s="2">
        <f t="shared" si="28"/>
        <v>5.56</v>
      </c>
      <c r="AF32" s="2">
        <f t="shared" si="29"/>
        <v>7.35</v>
      </c>
      <c r="AG32" s="2">
        <f t="shared" si="30"/>
        <v>0</v>
      </c>
      <c r="AH32" s="2">
        <f t="shared" si="31"/>
        <v>0.81</v>
      </c>
      <c r="AI32" s="2">
        <f t="shared" si="32"/>
        <v>0.48</v>
      </c>
      <c r="AJ32" s="2">
        <f t="shared" si="33"/>
        <v>0</v>
      </c>
      <c r="AK32" s="2">
        <v>70.94</v>
      </c>
      <c r="AL32" s="2">
        <v>0</v>
      </c>
      <c r="AM32" s="2">
        <v>63.59</v>
      </c>
      <c r="AN32" s="2">
        <v>5.56</v>
      </c>
      <c r="AO32" s="2">
        <v>7.35</v>
      </c>
      <c r="AP32" s="2">
        <v>0</v>
      </c>
      <c r="AQ32" s="2">
        <v>0.81</v>
      </c>
      <c r="AR32" s="2">
        <v>0.48</v>
      </c>
      <c r="AS32" s="2">
        <v>0</v>
      </c>
      <c r="AT32" s="2">
        <v>105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1</v>
      </c>
      <c r="BJ32" s="2" t="s">
        <v>40</v>
      </c>
      <c r="BK32" s="2"/>
      <c r="BL32" s="2"/>
      <c r="BM32" s="2">
        <v>33001</v>
      </c>
      <c r="BN32" s="2">
        <v>0</v>
      </c>
      <c r="BO32" s="2" t="s">
        <v>6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105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4"/>
        <v>1774</v>
      </c>
      <c r="CQ32" s="2">
        <f t="shared" si="35"/>
        <v>0</v>
      </c>
      <c r="CR32" s="2">
        <f t="shared" si="36"/>
        <v>63.59</v>
      </c>
      <c r="CS32" s="2">
        <f t="shared" si="37"/>
        <v>5.56</v>
      </c>
      <c r="CT32" s="2">
        <f t="shared" si="38"/>
        <v>7.35</v>
      </c>
      <c r="CU32" s="2">
        <f t="shared" si="39"/>
        <v>0</v>
      </c>
      <c r="CV32" s="2">
        <f t="shared" si="40"/>
        <v>0.81</v>
      </c>
      <c r="CW32" s="2">
        <f t="shared" si="41"/>
        <v>0.48</v>
      </c>
      <c r="CX32" s="2">
        <f t="shared" si="42"/>
        <v>0</v>
      </c>
      <c r="CY32" s="2">
        <f t="shared" si="43"/>
        <v>339.15</v>
      </c>
      <c r="CZ32" s="2">
        <f t="shared" si="44"/>
        <v>193.8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17</v>
      </c>
      <c r="DW32" s="2" t="s">
        <v>17</v>
      </c>
      <c r="DX32" s="2">
        <v>1</v>
      </c>
      <c r="DY32" s="2"/>
      <c r="DZ32" s="2"/>
      <c r="EA32" s="2"/>
      <c r="EB32" s="2"/>
      <c r="EC32" s="2"/>
      <c r="ED32" s="2"/>
      <c r="EE32" s="2">
        <v>32653413</v>
      </c>
      <c r="EF32" s="2">
        <v>1</v>
      </c>
      <c r="EG32" s="2" t="s">
        <v>19</v>
      </c>
      <c r="EH32" s="2">
        <v>0</v>
      </c>
      <c r="EI32" s="2" t="s">
        <v>6</v>
      </c>
      <c r="EJ32" s="2">
        <v>1</v>
      </c>
      <c r="EK32" s="2">
        <v>33001</v>
      </c>
      <c r="EL32" s="2" t="s">
        <v>20</v>
      </c>
      <c r="EM32" s="2" t="s">
        <v>21</v>
      </c>
      <c r="EN32" s="2"/>
      <c r="EO32" s="2" t="s">
        <v>6</v>
      </c>
      <c r="EP32" s="2"/>
      <c r="EQ32" s="2">
        <v>0</v>
      </c>
      <c r="ER32" s="2">
        <v>70.94</v>
      </c>
      <c r="ES32" s="2">
        <v>0</v>
      </c>
      <c r="ET32" s="2">
        <v>63.59</v>
      </c>
      <c r="EU32" s="2">
        <v>5.56</v>
      </c>
      <c r="EV32" s="2">
        <v>7.35</v>
      </c>
      <c r="EW32" s="2">
        <v>0.81</v>
      </c>
      <c r="EX32" s="2">
        <v>0.48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-1436423105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6"/>
        <v>0</v>
      </c>
      <c r="GM32" s="2">
        <f t="shared" si="47"/>
        <v>2307</v>
      </c>
      <c r="GN32" s="2">
        <f t="shared" si="48"/>
        <v>2307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ROW(EtalonRes!A36)</f>
        <v>36</v>
      </c>
      <c r="E33" t="s">
        <v>37</v>
      </c>
      <c r="F33" t="s">
        <v>38</v>
      </c>
      <c r="G33" t="s">
        <v>39</v>
      </c>
      <c r="H33" t="s">
        <v>17</v>
      </c>
      <c r="I33">
        <f>'1.Смета.или.Акт'!E78</f>
        <v>25</v>
      </c>
      <c r="J33">
        <v>0</v>
      </c>
      <c r="O33">
        <f t="shared" si="14"/>
        <v>23235</v>
      </c>
      <c r="P33">
        <f t="shared" si="15"/>
        <v>0</v>
      </c>
      <c r="Q33">
        <f t="shared" si="16"/>
        <v>19872</v>
      </c>
      <c r="R33">
        <f t="shared" si="17"/>
        <v>2544</v>
      </c>
      <c r="S33">
        <f t="shared" si="18"/>
        <v>3363</v>
      </c>
      <c r="T33">
        <f t="shared" si="19"/>
        <v>0</v>
      </c>
      <c r="U33">
        <f t="shared" si="20"/>
        <v>20.25</v>
      </c>
      <c r="V33">
        <f t="shared" si="21"/>
        <v>12</v>
      </c>
      <c r="W33">
        <f t="shared" si="22"/>
        <v>0</v>
      </c>
      <c r="X33">
        <f t="shared" si="23"/>
        <v>5257</v>
      </c>
      <c r="Y33">
        <f t="shared" si="24"/>
        <v>2835</v>
      </c>
      <c r="AA33">
        <v>34644601</v>
      </c>
      <c r="AB33">
        <f t="shared" si="25"/>
        <v>70.94</v>
      </c>
      <c r="AC33">
        <f t="shared" si="26"/>
        <v>0</v>
      </c>
      <c r="AD33">
        <f t="shared" si="27"/>
        <v>63.59</v>
      </c>
      <c r="AE33">
        <f t="shared" si="28"/>
        <v>5.56</v>
      </c>
      <c r="AF33">
        <f t="shared" si="29"/>
        <v>7.35</v>
      </c>
      <c r="AG33">
        <f t="shared" si="30"/>
        <v>0</v>
      </c>
      <c r="AH33">
        <f t="shared" si="31"/>
        <v>0.81</v>
      </c>
      <c r="AI33">
        <f t="shared" si="32"/>
        <v>0.48</v>
      </c>
      <c r="AJ33">
        <f t="shared" si="33"/>
        <v>0</v>
      </c>
      <c r="AK33">
        <f>AL33+AM33+AO33</f>
        <v>70.94</v>
      </c>
      <c r="AL33">
        <v>0</v>
      </c>
      <c r="AM33" s="55">
        <f>'1.Смета.или.Акт'!F80</f>
        <v>63.59</v>
      </c>
      <c r="AN33" s="55">
        <f>'1.Смета.или.Акт'!F81</f>
        <v>5.56</v>
      </c>
      <c r="AO33" s="55">
        <f>'1.Смета.или.Акт'!F79</f>
        <v>7.35</v>
      </c>
      <c r="AP33">
        <v>0</v>
      </c>
      <c r="AQ33">
        <f>'1.Смета.или.Акт'!E84</f>
        <v>0.81</v>
      </c>
      <c r="AR33">
        <v>0.48</v>
      </c>
      <c r="AS33">
        <v>0</v>
      </c>
      <c r="AT33">
        <v>89</v>
      </c>
      <c r="AU33">
        <v>48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1</v>
      </c>
      <c r="BJ33" t="s">
        <v>40</v>
      </c>
      <c r="BM33">
        <v>33001</v>
      </c>
      <c r="BN33">
        <v>0</v>
      </c>
      <c r="BO33" t="s">
        <v>6</v>
      </c>
      <c r="BP33">
        <v>0</v>
      </c>
      <c r="BQ33">
        <v>1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105</v>
      </c>
      <c r="CA33">
        <v>60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4"/>
        <v>23235</v>
      </c>
      <c r="CQ33">
        <f t="shared" si="35"/>
        <v>0</v>
      </c>
      <c r="CR33">
        <f t="shared" si="36"/>
        <v>794.875</v>
      </c>
      <c r="CS33">
        <f t="shared" si="37"/>
        <v>101.74799999999999</v>
      </c>
      <c r="CT33">
        <f t="shared" si="38"/>
        <v>134.505</v>
      </c>
      <c r="CU33">
        <f t="shared" si="39"/>
        <v>0</v>
      </c>
      <c r="CV33">
        <f t="shared" si="40"/>
        <v>0.81</v>
      </c>
      <c r="CW33">
        <f t="shared" si="41"/>
        <v>0.48</v>
      </c>
      <c r="CX33">
        <f t="shared" si="42"/>
        <v>0</v>
      </c>
      <c r="CY33">
        <f t="shared" si="43"/>
        <v>5257.23</v>
      </c>
      <c r="CZ33">
        <f t="shared" si="44"/>
        <v>2835.36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17</v>
      </c>
      <c r="DW33" t="str">
        <f>'1.Смета.или.Акт'!D78</f>
        <v>ШТ</v>
      </c>
      <c r="DX33">
        <v>1</v>
      </c>
      <c r="EE33">
        <v>32653413</v>
      </c>
      <c r="EF33">
        <v>1</v>
      </c>
      <c r="EG33" t="s">
        <v>19</v>
      </c>
      <c r="EH33">
        <v>0</v>
      </c>
      <c r="EI33" t="s">
        <v>6</v>
      </c>
      <c r="EJ33">
        <v>1</v>
      </c>
      <c r="EK33">
        <v>33001</v>
      </c>
      <c r="EL33" t="s">
        <v>20</v>
      </c>
      <c r="EM33" t="s">
        <v>21</v>
      </c>
      <c r="EO33" t="s">
        <v>6</v>
      </c>
      <c r="EQ33">
        <v>0</v>
      </c>
      <c r="ER33">
        <f>ES33+ET33+EV33</f>
        <v>70.94</v>
      </c>
      <c r="ES33">
        <v>0</v>
      </c>
      <c r="ET33" s="55">
        <f>'1.Смета.или.Акт'!F80</f>
        <v>63.59</v>
      </c>
      <c r="EU33" s="55">
        <f>'1.Смета.или.Акт'!F81</f>
        <v>5.56</v>
      </c>
      <c r="EV33" s="55">
        <f>'1.Смета.или.Акт'!F79</f>
        <v>7.35</v>
      </c>
      <c r="EW33">
        <f>'1.Смета.или.Акт'!E84</f>
        <v>0.81</v>
      </c>
      <c r="EX33">
        <v>0.48</v>
      </c>
      <c r="EY33">
        <v>0</v>
      </c>
      <c r="FQ33">
        <v>0</v>
      </c>
      <c r="FR33">
        <f t="shared" si="45"/>
        <v>0</v>
      </c>
      <c r="FS33">
        <v>0</v>
      </c>
      <c r="FV33" t="s">
        <v>22</v>
      </c>
      <c r="FW33" t="s">
        <v>23</v>
      </c>
      <c r="FX33">
        <v>105</v>
      </c>
      <c r="FY33">
        <v>60</v>
      </c>
      <c r="GA33" t="s">
        <v>6</v>
      </c>
      <c r="GD33">
        <v>0</v>
      </c>
      <c r="GF33">
        <v>-1436423105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6"/>
        <v>0</v>
      </c>
      <c r="GM33">
        <f t="shared" si="47"/>
        <v>31327</v>
      </c>
      <c r="GN33">
        <f t="shared" si="48"/>
        <v>31327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6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ROW(SmtRes!A41)</f>
        <v>41</v>
      </c>
      <c r="D34" s="2">
        <f>ROW(EtalonRes!A41)</f>
        <v>41</v>
      </c>
      <c r="E34" s="2" t="s">
        <v>41</v>
      </c>
      <c r="F34" s="2" t="s">
        <v>42</v>
      </c>
      <c r="G34" s="2" t="s">
        <v>43</v>
      </c>
      <c r="H34" s="2" t="s">
        <v>17</v>
      </c>
      <c r="I34" s="2">
        <f>'1.Смета.или.Акт'!E86</f>
        <v>4</v>
      </c>
      <c r="J34" s="2">
        <v>0</v>
      </c>
      <c r="K34" s="2"/>
      <c r="L34" s="2"/>
      <c r="M34" s="2"/>
      <c r="N34" s="2"/>
      <c r="O34" s="2">
        <f t="shared" si="14"/>
        <v>895</v>
      </c>
      <c r="P34" s="2">
        <f t="shared" si="15"/>
        <v>0</v>
      </c>
      <c r="Q34" s="2">
        <f t="shared" si="16"/>
        <v>832</v>
      </c>
      <c r="R34" s="2">
        <f t="shared" si="17"/>
        <v>83</v>
      </c>
      <c r="S34" s="2">
        <f t="shared" si="18"/>
        <v>63</v>
      </c>
      <c r="T34" s="2">
        <f t="shared" si="19"/>
        <v>0</v>
      </c>
      <c r="U34" s="2">
        <f t="shared" si="20"/>
        <v>7</v>
      </c>
      <c r="V34" s="2">
        <f t="shared" si="21"/>
        <v>7.56</v>
      </c>
      <c r="W34" s="2">
        <f t="shared" si="22"/>
        <v>0</v>
      </c>
      <c r="X34" s="2">
        <f t="shared" si="23"/>
        <v>153</v>
      </c>
      <c r="Y34" s="2">
        <f t="shared" si="24"/>
        <v>88</v>
      </c>
      <c r="Z34" s="2"/>
      <c r="AA34" s="2">
        <v>34644600</v>
      </c>
      <c r="AB34" s="2">
        <f t="shared" si="25"/>
        <v>223.84</v>
      </c>
      <c r="AC34" s="2">
        <f t="shared" si="26"/>
        <v>0</v>
      </c>
      <c r="AD34" s="2">
        <f t="shared" si="27"/>
        <v>207.97</v>
      </c>
      <c r="AE34" s="2">
        <f t="shared" si="28"/>
        <v>20.63</v>
      </c>
      <c r="AF34" s="2">
        <f t="shared" si="29"/>
        <v>15.87</v>
      </c>
      <c r="AG34" s="2">
        <f t="shared" si="30"/>
        <v>0</v>
      </c>
      <c r="AH34" s="2">
        <f t="shared" si="31"/>
        <v>1.75</v>
      </c>
      <c r="AI34" s="2">
        <f t="shared" si="32"/>
        <v>1.89</v>
      </c>
      <c r="AJ34" s="2">
        <f t="shared" si="33"/>
        <v>0</v>
      </c>
      <c r="AK34" s="2">
        <v>223.84</v>
      </c>
      <c r="AL34" s="2">
        <v>0</v>
      </c>
      <c r="AM34" s="2">
        <v>207.97</v>
      </c>
      <c r="AN34" s="2">
        <v>20.63</v>
      </c>
      <c r="AO34" s="2">
        <v>15.87</v>
      </c>
      <c r="AP34" s="2">
        <v>0</v>
      </c>
      <c r="AQ34" s="2">
        <v>1.75</v>
      </c>
      <c r="AR34" s="2">
        <v>1.89</v>
      </c>
      <c r="AS34" s="2">
        <v>0</v>
      </c>
      <c r="AT34" s="2">
        <v>105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0</v>
      </c>
      <c r="BI34" s="2">
        <v>1</v>
      </c>
      <c r="BJ34" s="2" t="s">
        <v>44</v>
      </c>
      <c r="BK34" s="2"/>
      <c r="BL34" s="2"/>
      <c r="BM34" s="2">
        <v>33001</v>
      </c>
      <c r="BN34" s="2">
        <v>0</v>
      </c>
      <c r="BO34" s="2" t="s">
        <v>6</v>
      </c>
      <c r="BP34" s="2">
        <v>0</v>
      </c>
      <c r="BQ34" s="2">
        <v>1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105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4"/>
        <v>895</v>
      </c>
      <c r="CQ34" s="2">
        <f t="shared" si="35"/>
        <v>0</v>
      </c>
      <c r="CR34" s="2">
        <f t="shared" si="36"/>
        <v>207.97</v>
      </c>
      <c r="CS34" s="2">
        <f t="shared" si="37"/>
        <v>20.63</v>
      </c>
      <c r="CT34" s="2">
        <f t="shared" si="38"/>
        <v>15.87</v>
      </c>
      <c r="CU34" s="2">
        <f t="shared" si="39"/>
        <v>0</v>
      </c>
      <c r="CV34" s="2">
        <f t="shared" si="40"/>
        <v>1.75</v>
      </c>
      <c r="CW34" s="2">
        <f t="shared" si="41"/>
        <v>1.89</v>
      </c>
      <c r="CX34" s="2">
        <f t="shared" si="42"/>
        <v>0</v>
      </c>
      <c r="CY34" s="2">
        <f t="shared" si="43"/>
        <v>153.30000000000001</v>
      </c>
      <c r="CZ34" s="2">
        <f t="shared" si="44"/>
        <v>87.6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17</v>
      </c>
      <c r="DW34" s="2" t="s">
        <v>17</v>
      </c>
      <c r="DX34" s="2">
        <v>1</v>
      </c>
      <c r="DY34" s="2"/>
      <c r="DZ34" s="2"/>
      <c r="EA34" s="2"/>
      <c r="EB34" s="2"/>
      <c r="EC34" s="2"/>
      <c r="ED34" s="2"/>
      <c r="EE34" s="2">
        <v>32653413</v>
      </c>
      <c r="EF34" s="2">
        <v>1</v>
      </c>
      <c r="EG34" s="2" t="s">
        <v>19</v>
      </c>
      <c r="EH34" s="2">
        <v>0</v>
      </c>
      <c r="EI34" s="2" t="s">
        <v>6</v>
      </c>
      <c r="EJ34" s="2">
        <v>1</v>
      </c>
      <c r="EK34" s="2">
        <v>33001</v>
      </c>
      <c r="EL34" s="2" t="s">
        <v>20</v>
      </c>
      <c r="EM34" s="2" t="s">
        <v>21</v>
      </c>
      <c r="EN34" s="2"/>
      <c r="EO34" s="2" t="s">
        <v>6</v>
      </c>
      <c r="EP34" s="2"/>
      <c r="EQ34" s="2">
        <v>0</v>
      </c>
      <c r="ER34" s="2">
        <v>223.84</v>
      </c>
      <c r="ES34" s="2">
        <v>0</v>
      </c>
      <c r="ET34" s="2">
        <v>207.97</v>
      </c>
      <c r="EU34" s="2">
        <v>20.63</v>
      </c>
      <c r="EV34" s="2">
        <v>15.87</v>
      </c>
      <c r="EW34" s="2">
        <v>1.75</v>
      </c>
      <c r="EX34" s="2">
        <v>1.89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105</v>
      </c>
      <c r="FY34" s="2">
        <v>60</v>
      </c>
      <c r="FZ34" s="2"/>
      <c r="GA34" s="2" t="s">
        <v>6</v>
      </c>
      <c r="GB34" s="2"/>
      <c r="GC34" s="2"/>
      <c r="GD34" s="2">
        <v>0</v>
      </c>
      <c r="GE34" s="2"/>
      <c r="GF34" s="2">
        <v>1267743103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ROUND(R34*(R12)/100,0)</f>
        <v>0</v>
      </c>
      <c r="GL34" s="2">
        <f t="shared" si="46"/>
        <v>0</v>
      </c>
      <c r="GM34" s="2">
        <f t="shared" si="47"/>
        <v>1136</v>
      </c>
      <c r="GN34" s="2">
        <f t="shared" si="48"/>
        <v>1136</v>
      </c>
      <c r="GO34" s="2">
        <f t="shared" si="49"/>
        <v>0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6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ROW(EtalonRes!A46)</f>
        <v>46</v>
      </c>
      <c r="E35" t="s">
        <v>41</v>
      </c>
      <c r="F35" t="s">
        <v>42</v>
      </c>
      <c r="G35" t="s">
        <v>43</v>
      </c>
      <c r="H35" t="s">
        <v>17</v>
      </c>
      <c r="I35">
        <f>'1.Смета.или.Акт'!E86</f>
        <v>4</v>
      </c>
      <c r="J35">
        <v>0</v>
      </c>
      <c r="O35">
        <f t="shared" si="14"/>
        <v>11561</v>
      </c>
      <c r="P35">
        <f t="shared" si="15"/>
        <v>0</v>
      </c>
      <c r="Q35">
        <f t="shared" si="16"/>
        <v>10399</v>
      </c>
      <c r="R35">
        <f t="shared" si="17"/>
        <v>1510</v>
      </c>
      <c r="S35">
        <f t="shared" si="18"/>
        <v>1162</v>
      </c>
      <c r="T35">
        <f t="shared" si="19"/>
        <v>0</v>
      </c>
      <c r="U35">
        <f t="shared" si="20"/>
        <v>7</v>
      </c>
      <c r="V35">
        <f t="shared" si="21"/>
        <v>7.56</v>
      </c>
      <c r="W35">
        <f t="shared" si="22"/>
        <v>0</v>
      </c>
      <c r="X35">
        <f t="shared" si="23"/>
        <v>2378</v>
      </c>
      <c r="Y35">
        <f t="shared" si="24"/>
        <v>1283</v>
      </c>
      <c r="AA35">
        <v>34644601</v>
      </c>
      <c r="AB35">
        <f t="shared" si="25"/>
        <v>223.84</v>
      </c>
      <c r="AC35">
        <f t="shared" si="26"/>
        <v>0</v>
      </c>
      <c r="AD35">
        <f t="shared" si="27"/>
        <v>207.97</v>
      </c>
      <c r="AE35">
        <f t="shared" si="28"/>
        <v>20.63</v>
      </c>
      <c r="AF35">
        <f t="shared" si="29"/>
        <v>15.87</v>
      </c>
      <c r="AG35">
        <f t="shared" si="30"/>
        <v>0</v>
      </c>
      <c r="AH35">
        <f t="shared" si="31"/>
        <v>1.75</v>
      </c>
      <c r="AI35">
        <f t="shared" si="32"/>
        <v>1.89</v>
      </c>
      <c r="AJ35">
        <f t="shared" si="33"/>
        <v>0</v>
      </c>
      <c r="AK35">
        <f>AL35+AM35+AO35</f>
        <v>223.84</v>
      </c>
      <c r="AL35">
        <v>0</v>
      </c>
      <c r="AM35" s="55">
        <f>'1.Смета.или.Акт'!F88</f>
        <v>207.97</v>
      </c>
      <c r="AN35" s="55">
        <f>'1.Смета.или.Акт'!F89</f>
        <v>20.63</v>
      </c>
      <c r="AO35" s="55">
        <f>'1.Смета.или.Акт'!F87</f>
        <v>15.87</v>
      </c>
      <c r="AP35">
        <v>0</v>
      </c>
      <c r="AQ35">
        <f>'1.Смета.или.Акт'!E92</f>
        <v>1.75</v>
      </c>
      <c r="AR35">
        <v>1.89</v>
      </c>
      <c r="AS35">
        <v>0</v>
      </c>
      <c r="AT35">
        <v>89</v>
      </c>
      <c r="AU35">
        <v>48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v>7.5</v>
      </c>
      <c r="BD35" t="s">
        <v>6</v>
      </c>
      <c r="BE35" t="s">
        <v>6</v>
      </c>
      <c r="BF35" t="s">
        <v>6</v>
      </c>
      <c r="BG35" t="s">
        <v>6</v>
      </c>
      <c r="BH35">
        <v>0</v>
      </c>
      <c r="BI35">
        <v>1</v>
      </c>
      <c r="BJ35" t="s">
        <v>44</v>
      </c>
      <c r="BM35">
        <v>33001</v>
      </c>
      <c r="BN35">
        <v>0</v>
      </c>
      <c r="BO35" t="s">
        <v>6</v>
      </c>
      <c r="BP35">
        <v>0</v>
      </c>
      <c r="BQ35">
        <v>1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105</v>
      </c>
      <c r="CA35">
        <v>60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4"/>
        <v>11561</v>
      </c>
      <c r="CQ35">
        <f t="shared" si="35"/>
        <v>0</v>
      </c>
      <c r="CR35">
        <f t="shared" si="36"/>
        <v>2599.625</v>
      </c>
      <c r="CS35">
        <f t="shared" si="37"/>
        <v>377.529</v>
      </c>
      <c r="CT35">
        <f t="shared" si="38"/>
        <v>290.42099999999999</v>
      </c>
      <c r="CU35">
        <f t="shared" si="39"/>
        <v>0</v>
      </c>
      <c r="CV35">
        <f t="shared" si="40"/>
        <v>1.75</v>
      </c>
      <c r="CW35">
        <f t="shared" si="41"/>
        <v>1.89</v>
      </c>
      <c r="CX35">
        <f t="shared" si="42"/>
        <v>0</v>
      </c>
      <c r="CY35">
        <f t="shared" si="43"/>
        <v>2378.08</v>
      </c>
      <c r="CZ35">
        <f t="shared" si="44"/>
        <v>1282.56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17</v>
      </c>
      <c r="DW35" t="str">
        <f>'1.Смета.или.Акт'!D86</f>
        <v>ШТ</v>
      </c>
      <c r="DX35">
        <v>1</v>
      </c>
      <c r="EE35">
        <v>32653413</v>
      </c>
      <c r="EF35">
        <v>1</v>
      </c>
      <c r="EG35" t="s">
        <v>19</v>
      </c>
      <c r="EH35">
        <v>0</v>
      </c>
      <c r="EI35" t="s">
        <v>6</v>
      </c>
      <c r="EJ35">
        <v>1</v>
      </c>
      <c r="EK35">
        <v>33001</v>
      </c>
      <c r="EL35" t="s">
        <v>20</v>
      </c>
      <c r="EM35" t="s">
        <v>21</v>
      </c>
      <c r="EO35" t="s">
        <v>6</v>
      </c>
      <c r="EQ35">
        <v>0</v>
      </c>
      <c r="ER35">
        <f>ES35+ET35+EV35</f>
        <v>223.84</v>
      </c>
      <c r="ES35">
        <v>0</v>
      </c>
      <c r="ET35" s="55">
        <f>'1.Смета.или.Акт'!F88</f>
        <v>207.97</v>
      </c>
      <c r="EU35" s="55">
        <f>'1.Смета.или.Акт'!F89</f>
        <v>20.63</v>
      </c>
      <c r="EV35" s="55">
        <f>'1.Смета.или.Акт'!F87</f>
        <v>15.87</v>
      </c>
      <c r="EW35">
        <f>'1.Смета.или.Акт'!E92</f>
        <v>1.75</v>
      </c>
      <c r="EX35">
        <v>1.89</v>
      </c>
      <c r="EY35">
        <v>0</v>
      </c>
      <c r="FQ35">
        <v>0</v>
      </c>
      <c r="FR35">
        <f t="shared" si="45"/>
        <v>0</v>
      </c>
      <c r="FS35">
        <v>0</v>
      </c>
      <c r="FV35" t="s">
        <v>22</v>
      </c>
      <c r="FW35" t="s">
        <v>23</v>
      </c>
      <c r="FX35">
        <v>105</v>
      </c>
      <c r="FY35">
        <v>60</v>
      </c>
      <c r="GA35" t="s">
        <v>6</v>
      </c>
      <c r="GD35">
        <v>0</v>
      </c>
      <c r="GF35">
        <v>1267743103</v>
      </c>
      <c r="GG35">
        <v>2</v>
      </c>
      <c r="GH35">
        <v>1</v>
      </c>
      <c r="GI35">
        <v>4</v>
      </c>
      <c r="GJ35">
        <v>0</v>
      </c>
      <c r="GK35">
        <f>ROUND(R35*(S12)/100,0)</f>
        <v>0</v>
      </c>
      <c r="GL35">
        <f t="shared" si="46"/>
        <v>0</v>
      </c>
      <c r="GM35">
        <f t="shared" si="47"/>
        <v>15222</v>
      </c>
      <c r="GN35">
        <f t="shared" si="48"/>
        <v>15222</v>
      </c>
      <c r="GO35">
        <f t="shared" si="49"/>
        <v>0</v>
      </c>
      <c r="GP35">
        <f t="shared" si="50"/>
        <v>0</v>
      </c>
      <c r="GR35">
        <v>0</v>
      </c>
      <c r="GS35">
        <v>3</v>
      </c>
      <c r="GT35">
        <v>0</v>
      </c>
      <c r="GU35" t="s">
        <v>6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ROW(SmtRes!A51)</f>
        <v>51</v>
      </c>
      <c r="D36" s="2">
        <f>ROW(EtalonRes!A51)</f>
        <v>51</v>
      </c>
      <c r="E36" s="2" t="s">
        <v>45</v>
      </c>
      <c r="F36" s="2" t="s">
        <v>46</v>
      </c>
      <c r="G36" s="2" t="s">
        <v>47</v>
      </c>
      <c r="H36" s="2" t="s">
        <v>17</v>
      </c>
      <c r="I36" s="2">
        <f>'1.Смета.или.Акт'!E94</f>
        <v>29</v>
      </c>
      <c r="J36" s="2">
        <v>0</v>
      </c>
      <c r="K36" s="2"/>
      <c r="L36" s="2"/>
      <c r="M36" s="2"/>
      <c r="N36" s="2"/>
      <c r="O36" s="2">
        <f t="shared" si="14"/>
        <v>1431</v>
      </c>
      <c r="P36" s="2">
        <f t="shared" si="15"/>
        <v>0</v>
      </c>
      <c r="Q36" s="2">
        <f t="shared" si="16"/>
        <v>1327</v>
      </c>
      <c r="R36" s="2">
        <f t="shared" si="17"/>
        <v>188</v>
      </c>
      <c r="S36" s="2">
        <f t="shared" si="18"/>
        <v>104</v>
      </c>
      <c r="T36" s="2">
        <f t="shared" si="19"/>
        <v>0</v>
      </c>
      <c r="U36" s="2">
        <f t="shared" si="20"/>
        <v>12.76</v>
      </c>
      <c r="V36" s="2">
        <f t="shared" si="21"/>
        <v>13.92</v>
      </c>
      <c r="W36" s="2">
        <f t="shared" si="22"/>
        <v>0</v>
      </c>
      <c r="X36" s="2">
        <f t="shared" si="23"/>
        <v>307</v>
      </c>
      <c r="Y36" s="2">
        <f t="shared" si="24"/>
        <v>175</v>
      </c>
      <c r="Z36" s="2"/>
      <c r="AA36" s="2">
        <v>34644600</v>
      </c>
      <c r="AB36" s="2">
        <f t="shared" si="25"/>
        <v>49.34</v>
      </c>
      <c r="AC36" s="2">
        <f t="shared" si="26"/>
        <v>0</v>
      </c>
      <c r="AD36" s="2">
        <f t="shared" si="27"/>
        <v>45.75</v>
      </c>
      <c r="AE36" s="2">
        <f t="shared" si="28"/>
        <v>6.48</v>
      </c>
      <c r="AF36" s="2">
        <f t="shared" si="29"/>
        <v>3.59</v>
      </c>
      <c r="AG36" s="2">
        <f t="shared" si="30"/>
        <v>0</v>
      </c>
      <c r="AH36" s="2">
        <f t="shared" si="31"/>
        <v>0.44</v>
      </c>
      <c r="AI36" s="2">
        <f t="shared" si="32"/>
        <v>0.48</v>
      </c>
      <c r="AJ36" s="2">
        <f t="shared" si="33"/>
        <v>0</v>
      </c>
      <c r="AK36" s="2">
        <v>49.34</v>
      </c>
      <c r="AL36" s="2">
        <v>0</v>
      </c>
      <c r="AM36" s="2">
        <v>45.75</v>
      </c>
      <c r="AN36" s="2">
        <v>6.48</v>
      </c>
      <c r="AO36" s="2">
        <v>3.59</v>
      </c>
      <c r="AP36" s="2">
        <v>0</v>
      </c>
      <c r="AQ36" s="2">
        <v>0.44</v>
      </c>
      <c r="AR36" s="2">
        <v>0.48</v>
      </c>
      <c r="AS36" s="2">
        <v>0</v>
      </c>
      <c r="AT36" s="2">
        <v>105</v>
      </c>
      <c r="AU36" s="2">
        <v>60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0</v>
      </c>
      <c r="BI36" s="2">
        <v>1</v>
      </c>
      <c r="BJ36" s="2" t="s">
        <v>48</v>
      </c>
      <c r="BK36" s="2"/>
      <c r="BL36" s="2"/>
      <c r="BM36" s="2">
        <v>33001</v>
      </c>
      <c r="BN36" s="2">
        <v>0</v>
      </c>
      <c r="BO36" s="2" t="s">
        <v>6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105</v>
      </c>
      <c r="CA36" s="2">
        <v>60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4"/>
        <v>1431</v>
      </c>
      <c r="CQ36" s="2">
        <f t="shared" si="35"/>
        <v>0</v>
      </c>
      <c r="CR36" s="2">
        <f t="shared" si="36"/>
        <v>45.75</v>
      </c>
      <c r="CS36" s="2">
        <f t="shared" si="37"/>
        <v>6.48</v>
      </c>
      <c r="CT36" s="2">
        <f t="shared" si="38"/>
        <v>3.59</v>
      </c>
      <c r="CU36" s="2">
        <f t="shared" si="39"/>
        <v>0</v>
      </c>
      <c r="CV36" s="2">
        <f t="shared" si="40"/>
        <v>0.44</v>
      </c>
      <c r="CW36" s="2">
        <f t="shared" si="41"/>
        <v>0.48</v>
      </c>
      <c r="CX36" s="2">
        <f t="shared" si="42"/>
        <v>0</v>
      </c>
      <c r="CY36" s="2">
        <f t="shared" si="43"/>
        <v>306.60000000000002</v>
      </c>
      <c r="CZ36" s="2">
        <f t="shared" si="44"/>
        <v>175.2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17</v>
      </c>
      <c r="DW36" s="2" t="s">
        <v>17</v>
      </c>
      <c r="DX36" s="2">
        <v>1</v>
      </c>
      <c r="DY36" s="2"/>
      <c r="DZ36" s="2"/>
      <c r="EA36" s="2"/>
      <c r="EB36" s="2"/>
      <c r="EC36" s="2"/>
      <c r="ED36" s="2"/>
      <c r="EE36" s="2">
        <v>32653413</v>
      </c>
      <c r="EF36" s="2">
        <v>1</v>
      </c>
      <c r="EG36" s="2" t="s">
        <v>19</v>
      </c>
      <c r="EH36" s="2">
        <v>0</v>
      </c>
      <c r="EI36" s="2" t="s">
        <v>6</v>
      </c>
      <c r="EJ36" s="2">
        <v>1</v>
      </c>
      <c r="EK36" s="2">
        <v>33001</v>
      </c>
      <c r="EL36" s="2" t="s">
        <v>20</v>
      </c>
      <c r="EM36" s="2" t="s">
        <v>21</v>
      </c>
      <c r="EN36" s="2"/>
      <c r="EO36" s="2" t="s">
        <v>6</v>
      </c>
      <c r="EP36" s="2"/>
      <c r="EQ36" s="2">
        <v>0</v>
      </c>
      <c r="ER36" s="2">
        <v>49.34</v>
      </c>
      <c r="ES36" s="2">
        <v>0</v>
      </c>
      <c r="ET36" s="2">
        <v>45.75</v>
      </c>
      <c r="EU36" s="2">
        <v>6.48</v>
      </c>
      <c r="EV36" s="2">
        <v>3.59</v>
      </c>
      <c r="EW36" s="2">
        <v>0.44</v>
      </c>
      <c r="EX36" s="2">
        <v>0.48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105</v>
      </c>
      <c r="FY36" s="2">
        <v>60</v>
      </c>
      <c r="FZ36" s="2"/>
      <c r="GA36" s="2" t="s">
        <v>6</v>
      </c>
      <c r="GB36" s="2"/>
      <c r="GC36" s="2"/>
      <c r="GD36" s="2">
        <v>0</v>
      </c>
      <c r="GE36" s="2"/>
      <c r="GF36" s="2">
        <v>1064428026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ROUND(R36*(R12)/100,0)</f>
        <v>0</v>
      </c>
      <c r="GL36" s="2">
        <f t="shared" si="46"/>
        <v>0</v>
      </c>
      <c r="GM36" s="2">
        <f t="shared" si="47"/>
        <v>1913</v>
      </c>
      <c r="GN36" s="2">
        <f t="shared" si="48"/>
        <v>1913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6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ROW(SmtRes!A56)</f>
        <v>56</v>
      </c>
      <c r="D37">
        <f>ROW(EtalonRes!A56)</f>
        <v>56</v>
      </c>
      <c r="E37" t="s">
        <v>45</v>
      </c>
      <c r="F37" t="s">
        <v>46</v>
      </c>
      <c r="G37" t="s">
        <v>47</v>
      </c>
      <c r="H37" t="s">
        <v>17</v>
      </c>
      <c r="I37">
        <f>'1.Смета.или.Акт'!E94</f>
        <v>29</v>
      </c>
      <c r="J37">
        <v>0</v>
      </c>
      <c r="O37">
        <f t="shared" si="14"/>
        <v>18489</v>
      </c>
      <c r="P37">
        <f t="shared" si="15"/>
        <v>0</v>
      </c>
      <c r="Q37">
        <f t="shared" si="16"/>
        <v>16584</v>
      </c>
      <c r="R37">
        <f t="shared" si="17"/>
        <v>3439</v>
      </c>
      <c r="S37">
        <f t="shared" si="18"/>
        <v>1905</v>
      </c>
      <c r="T37">
        <f t="shared" si="19"/>
        <v>0</v>
      </c>
      <c r="U37">
        <f t="shared" si="20"/>
        <v>12.76</v>
      </c>
      <c r="V37">
        <f t="shared" si="21"/>
        <v>13.92</v>
      </c>
      <c r="W37">
        <f t="shared" si="22"/>
        <v>0</v>
      </c>
      <c r="X37">
        <f t="shared" si="23"/>
        <v>4756</v>
      </c>
      <c r="Y37">
        <f t="shared" si="24"/>
        <v>2565</v>
      </c>
      <c r="AA37">
        <v>34644601</v>
      </c>
      <c r="AB37">
        <f t="shared" si="25"/>
        <v>49.34</v>
      </c>
      <c r="AC37">
        <f t="shared" si="26"/>
        <v>0</v>
      </c>
      <c r="AD37">
        <f t="shared" si="27"/>
        <v>45.75</v>
      </c>
      <c r="AE37">
        <f t="shared" si="28"/>
        <v>6.48</v>
      </c>
      <c r="AF37">
        <f t="shared" si="29"/>
        <v>3.59</v>
      </c>
      <c r="AG37">
        <f t="shared" si="30"/>
        <v>0</v>
      </c>
      <c r="AH37">
        <f t="shared" si="31"/>
        <v>0.44</v>
      </c>
      <c r="AI37">
        <f t="shared" si="32"/>
        <v>0.48</v>
      </c>
      <c r="AJ37">
        <f t="shared" si="33"/>
        <v>0</v>
      </c>
      <c r="AK37">
        <f>AL37+AM37+AO37</f>
        <v>49.34</v>
      </c>
      <c r="AL37">
        <v>0</v>
      </c>
      <c r="AM37" s="55">
        <f>'1.Смета.или.Акт'!F96</f>
        <v>45.75</v>
      </c>
      <c r="AN37" s="55">
        <f>'1.Смета.или.Акт'!F97</f>
        <v>6.48</v>
      </c>
      <c r="AO37" s="55">
        <f>'1.Смета.или.Акт'!F95</f>
        <v>3.59</v>
      </c>
      <c r="AP37">
        <v>0</v>
      </c>
      <c r="AQ37">
        <f>'1.Смета.или.Акт'!E100</f>
        <v>0.44</v>
      </c>
      <c r="AR37">
        <v>0.48</v>
      </c>
      <c r="AS37">
        <v>0</v>
      </c>
      <c r="AT37">
        <v>89</v>
      </c>
      <c r="AU37">
        <v>48</v>
      </c>
      <c r="AV37">
        <v>1</v>
      </c>
      <c r="AW37">
        <v>1</v>
      </c>
      <c r="AZ37">
        <v>1</v>
      </c>
      <c r="BA37">
        <f>'1.Смета.или.Акт'!J95</f>
        <v>18.3</v>
      </c>
      <c r="BB37">
        <f>'1.Смета.или.Акт'!J96</f>
        <v>12.5</v>
      </c>
      <c r="BC37">
        <v>7.5</v>
      </c>
      <c r="BD37" t="s">
        <v>6</v>
      </c>
      <c r="BE37" t="s">
        <v>6</v>
      </c>
      <c r="BF37" t="s">
        <v>6</v>
      </c>
      <c r="BG37" t="s">
        <v>6</v>
      </c>
      <c r="BH37">
        <v>0</v>
      </c>
      <c r="BI37">
        <v>1</v>
      </c>
      <c r="BJ37" t="s">
        <v>48</v>
      </c>
      <c r="BM37">
        <v>33001</v>
      </c>
      <c r="BN37">
        <v>0</v>
      </c>
      <c r="BO37" t="s">
        <v>6</v>
      </c>
      <c r="BP37">
        <v>0</v>
      </c>
      <c r="BQ37">
        <v>1</v>
      </c>
      <c r="BR37">
        <v>0</v>
      </c>
      <c r="BS37">
        <f>'1.Смета.или.Акт'!J97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105</v>
      </c>
      <c r="CA37">
        <v>60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4"/>
        <v>18489</v>
      </c>
      <c r="CQ37">
        <f t="shared" si="35"/>
        <v>0</v>
      </c>
      <c r="CR37">
        <f t="shared" si="36"/>
        <v>571.875</v>
      </c>
      <c r="CS37">
        <f t="shared" si="37"/>
        <v>118.58400000000002</v>
      </c>
      <c r="CT37">
        <f t="shared" si="38"/>
        <v>65.697000000000003</v>
      </c>
      <c r="CU37">
        <f t="shared" si="39"/>
        <v>0</v>
      </c>
      <c r="CV37">
        <f t="shared" si="40"/>
        <v>0.44</v>
      </c>
      <c r="CW37">
        <f t="shared" si="41"/>
        <v>0.48</v>
      </c>
      <c r="CX37">
        <f t="shared" si="42"/>
        <v>0</v>
      </c>
      <c r="CY37">
        <f t="shared" si="43"/>
        <v>4756.16</v>
      </c>
      <c r="CZ37">
        <f t="shared" si="44"/>
        <v>2565.12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17</v>
      </c>
      <c r="DW37" t="str">
        <f>'1.Смета.или.Акт'!D94</f>
        <v>ШТ</v>
      </c>
      <c r="DX37">
        <v>1</v>
      </c>
      <c r="EE37">
        <v>32653413</v>
      </c>
      <c r="EF37">
        <v>1</v>
      </c>
      <c r="EG37" t="s">
        <v>19</v>
      </c>
      <c r="EH37">
        <v>0</v>
      </c>
      <c r="EI37" t="s">
        <v>6</v>
      </c>
      <c r="EJ37">
        <v>1</v>
      </c>
      <c r="EK37">
        <v>33001</v>
      </c>
      <c r="EL37" t="s">
        <v>20</v>
      </c>
      <c r="EM37" t="s">
        <v>21</v>
      </c>
      <c r="EO37" t="s">
        <v>6</v>
      </c>
      <c r="EQ37">
        <v>0</v>
      </c>
      <c r="ER37">
        <f>ES37+ET37+EV37</f>
        <v>49.34</v>
      </c>
      <c r="ES37">
        <v>0</v>
      </c>
      <c r="ET37" s="55">
        <f>'1.Смета.или.Акт'!F96</f>
        <v>45.75</v>
      </c>
      <c r="EU37" s="55">
        <f>'1.Смета.или.Акт'!F97</f>
        <v>6.48</v>
      </c>
      <c r="EV37" s="55">
        <f>'1.Смета.или.Акт'!F95</f>
        <v>3.59</v>
      </c>
      <c r="EW37">
        <f>'1.Смета.или.Акт'!E100</f>
        <v>0.44</v>
      </c>
      <c r="EX37">
        <v>0.48</v>
      </c>
      <c r="EY37">
        <v>0</v>
      </c>
      <c r="FQ37">
        <v>0</v>
      </c>
      <c r="FR37">
        <f t="shared" si="45"/>
        <v>0</v>
      </c>
      <c r="FS37">
        <v>0</v>
      </c>
      <c r="FV37" t="s">
        <v>22</v>
      </c>
      <c r="FW37" t="s">
        <v>23</v>
      </c>
      <c r="FX37">
        <v>105</v>
      </c>
      <c r="FY37">
        <v>60</v>
      </c>
      <c r="GA37" t="s">
        <v>6</v>
      </c>
      <c r="GD37">
        <v>0</v>
      </c>
      <c r="GF37">
        <v>1064428026</v>
      </c>
      <c r="GG37">
        <v>2</v>
      </c>
      <c r="GH37">
        <v>1</v>
      </c>
      <c r="GI37">
        <v>4</v>
      </c>
      <c r="GJ37">
        <v>0</v>
      </c>
      <c r="GK37">
        <f>ROUND(R37*(S12)/100,0)</f>
        <v>0</v>
      </c>
      <c r="GL37">
        <f t="shared" si="46"/>
        <v>0</v>
      </c>
      <c r="GM37">
        <f t="shared" si="47"/>
        <v>25810</v>
      </c>
      <c r="GN37">
        <f t="shared" si="48"/>
        <v>25810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6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ROW(SmtRes!A74)</f>
        <v>74</v>
      </c>
      <c r="D38" s="2">
        <f>ROW(EtalonRes!A74)</f>
        <v>74</v>
      </c>
      <c r="E38" s="2" t="s">
        <v>49</v>
      </c>
      <c r="F38" s="2" t="s">
        <v>50</v>
      </c>
      <c r="G38" s="2" t="s">
        <v>51</v>
      </c>
      <c r="H38" s="2" t="s">
        <v>17</v>
      </c>
      <c r="I38" s="2">
        <f>'1.Смета.или.Акт'!E102</f>
        <v>21</v>
      </c>
      <c r="J38" s="2">
        <v>0</v>
      </c>
      <c r="K38" s="2"/>
      <c r="L38" s="2"/>
      <c r="M38" s="2"/>
      <c r="N38" s="2"/>
      <c r="O38" s="2">
        <f t="shared" si="14"/>
        <v>3886</v>
      </c>
      <c r="P38" s="2">
        <f t="shared" si="15"/>
        <v>0</v>
      </c>
      <c r="Q38" s="2">
        <f t="shared" si="16"/>
        <v>3038</v>
      </c>
      <c r="R38" s="2">
        <f t="shared" si="17"/>
        <v>284</v>
      </c>
      <c r="S38" s="2">
        <f t="shared" si="18"/>
        <v>848</v>
      </c>
      <c r="T38" s="2">
        <f t="shared" si="19"/>
        <v>0</v>
      </c>
      <c r="U38" s="2">
        <f t="shared" si="20"/>
        <v>95.759999999999991</v>
      </c>
      <c r="V38" s="2">
        <f t="shared" si="21"/>
        <v>20.37</v>
      </c>
      <c r="W38" s="2">
        <f t="shared" si="22"/>
        <v>0</v>
      </c>
      <c r="X38" s="2">
        <f t="shared" si="23"/>
        <v>1189</v>
      </c>
      <c r="Y38" s="2">
        <f t="shared" si="24"/>
        <v>679</v>
      </c>
      <c r="Z38" s="2"/>
      <c r="AA38" s="2">
        <v>34644600</v>
      </c>
      <c r="AB38" s="2">
        <f t="shared" si="25"/>
        <v>185.06</v>
      </c>
      <c r="AC38" s="2">
        <f>ROUND((ES38+(SUM(SmtRes!BC57:'SmtRes'!BC74)+SUM(EtalonRes!AL57:'EtalonRes'!AL74))),2)</f>
        <v>0.01</v>
      </c>
      <c r="AD38" s="2">
        <f>ROUND(((((ET38*1.2))-((EU38*1.2)))+AE38),2)</f>
        <v>144.65</v>
      </c>
      <c r="AE38" s="2">
        <f>ROUND(((EU38*1.2)),2)</f>
        <v>13.5</v>
      </c>
      <c r="AF38" s="2">
        <f>ROUND(((EV38*1.2)),2)</f>
        <v>40.4</v>
      </c>
      <c r="AG38" s="2">
        <f t="shared" si="30"/>
        <v>0</v>
      </c>
      <c r="AH38" s="2">
        <f>((EW38*1.2))</f>
        <v>4.5599999999999996</v>
      </c>
      <c r="AI38" s="2">
        <f>((EX38*1.2)+(SUM(SmtRes!BH57:'SmtRes'!BH74)+SUM(EtalonRes!AQ57:'EtalonRes'!AQ74)))</f>
        <v>0.97</v>
      </c>
      <c r="AJ38" s="2">
        <f t="shared" si="33"/>
        <v>0</v>
      </c>
      <c r="AK38" s="2">
        <v>199.82</v>
      </c>
      <c r="AL38" s="2">
        <v>45.61</v>
      </c>
      <c r="AM38" s="2">
        <v>120.54</v>
      </c>
      <c r="AN38" s="2">
        <v>11.25</v>
      </c>
      <c r="AO38" s="2">
        <v>33.67</v>
      </c>
      <c r="AP38" s="2">
        <v>0</v>
      </c>
      <c r="AQ38" s="2">
        <v>3.8</v>
      </c>
      <c r="AR38" s="2">
        <v>0.97</v>
      </c>
      <c r="AS38" s="2">
        <v>0</v>
      </c>
      <c r="AT38" s="2">
        <v>105</v>
      </c>
      <c r="AU38" s="2">
        <v>60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0</v>
      </c>
      <c r="BI38" s="2">
        <v>1</v>
      </c>
      <c r="BJ38" s="2" t="s">
        <v>52</v>
      </c>
      <c r="BK38" s="2"/>
      <c r="BL38" s="2"/>
      <c r="BM38" s="2">
        <v>33001</v>
      </c>
      <c r="BN38" s="2">
        <v>0</v>
      </c>
      <c r="BO38" s="2" t="s">
        <v>6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105</v>
      </c>
      <c r="CA38" s="2">
        <v>60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466</v>
      </c>
      <c r="CO38" s="2">
        <v>0</v>
      </c>
      <c r="CP38" s="2">
        <f t="shared" si="34"/>
        <v>3886</v>
      </c>
      <c r="CQ38" s="2">
        <f t="shared" si="35"/>
        <v>0.01</v>
      </c>
      <c r="CR38" s="2">
        <f t="shared" si="36"/>
        <v>144.65</v>
      </c>
      <c r="CS38" s="2">
        <f t="shared" si="37"/>
        <v>13.5</v>
      </c>
      <c r="CT38" s="2">
        <f t="shared" si="38"/>
        <v>40.4</v>
      </c>
      <c r="CU38" s="2">
        <f t="shared" si="39"/>
        <v>0</v>
      </c>
      <c r="CV38" s="2">
        <f t="shared" si="40"/>
        <v>4.5599999999999996</v>
      </c>
      <c r="CW38" s="2">
        <f t="shared" si="41"/>
        <v>0.97</v>
      </c>
      <c r="CX38" s="2">
        <f t="shared" si="42"/>
        <v>0</v>
      </c>
      <c r="CY38" s="2">
        <f t="shared" si="43"/>
        <v>1188.5999999999999</v>
      </c>
      <c r="CZ38" s="2">
        <f t="shared" si="44"/>
        <v>679.2</v>
      </c>
      <c r="DA38" s="2"/>
      <c r="DB38" s="2"/>
      <c r="DC38" s="2" t="s">
        <v>6</v>
      </c>
      <c r="DD38" s="2" t="s">
        <v>6</v>
      </c>
      <c r="DE38" s="2" t="s">
        <v>53</v>
      </c>
      <c r="DF38" s="2" t="s">
        <v>53</v>
      </c>
      <c r="DG38" s="2" t="s">
        <v>53</v>
      </c>
      <c r="DH38" s="2" t="s">
        <v>6</v>
      </c>
      <c r="DI38" s="2" t="s">
        <v>53</v>
      </c>
      <c r="DJ38" s="2" t="s">
        <v>53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17</v>
      </c>
      <c r="DW38" s="2" t="s">
        <v>17</v>
      </c>
      <c r="DX38" s="2">
        <v>1</v>
      </c>
      <c r="DY38" s="2"/>
      <c r="DZ38" s="2"/>
      <c r="EA38" s="2"/>
      <c r="EB38" s="2"/>
      <c r="EC38" s="2"/>
      <c r="ED38" s="2"/>
      <c r="EE38" s="2">
        <v>32653413</v>
      </c>
      <c r="EF38" s="2">
        <v>1</v>
      </c>
      <c r="EG38" s="2" t="s">
        <v>19</v>
      </c>
      <c r="EH38" s="2">
        <v>0</v>
      </c>
      <c r="EI38" s="2" t="s">
        <v>6</v>
      </c>
      <c r="EJ38" s="2">
        <v>1</v>
      </c>
      <c r="EK38" s="2">
        <v>33001</v>
      </c>
      <c r="EL38" s="2" t="s">
        <v>20</v>
      </c>
      <c r="EM38" s="2" t="s">
        <v>21</v>
      </c>
      <c r="EN38" s="2"/>
      <c r="EO38" s="2" t="s">
        <v>54</v>
      </c>
      <c r="EP38" s="2"/>
      <c r="EQ38" s="2">
        <v>0</v>
      </c>
      <c r="ER38" s="2">
        <v>199.82</v>
      </c>
      <c r="ES38" s="2">
        <v>45.61</v>
      </c>
      <c r="ET38" s="2">
        <v>120.54</v>
      </c>
      <c r="EU38" s="2">
        <v>11.25</v>
      </c>
      <c r="EV38" s="2">
        <v>33.67</v>
      </c>
      <c r="EW38" s="2">
        <v>3.8</v>
      </c>
      <c r="EX38" s="2">
        <v>0.97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105</v>
      </c>
      <c r="FY38" s="2">
        <v>60</v>
      </c>
      <c r="FZ38" s="2"/>
      <c r="GA38" s="2" t="s">
        <v>6</v>
      </c>
      <c r="GB38" s="2"/>
      <c r="GC38" s="2"/>
      <c r="GD38" s="2">
        <v>0</v>
      </c>
      <c r="GE38" s="2"/>
      <c r="GF38" s="2">
        <v>-117476995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ROUND(R38*(R12)/100,0)</f>
        <v>0</v>
      </c>
      <c r="GL38" s="2">
        <f t="shared" si="46"/>
        <v>0</v>
      </c>
      <c r="GM38" s="2">
        <f t="shared" si="47"/>
        <v>5754</v>
      </c>
      <c r="GN38" s="2">
        <f t="shared" si="48"/>
        <v>5754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6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ROW(SmtRes!A92)</f>
        <v>92</v>
      </c>
      <c r="D39">
        <f>ROW(EtalonRes!A92)</f>
        <v>92</v>
      </c>
      <c r="E39" t="s">
        <v>49</v>
      </c>
      <c r="F39" t="s">
        <v>50</v>
      </c>
      <c r="G39" t="s">
        <v>51</v>
      </c>
      <c r="H39" t="s">
        <v>17</v>
      </c>
      <c r="I39">
        <f>'1.Смета.или.Акт'!E102</f>
        <v>21</v>
      </c>
      <c r="J39">
        <v>0</v>
      </c>
      <c r="O39">
        <f t="shared" si="14"/>
        <v>53499</v>
      </c>
      <c r="P39">
        <f t="shared" si="15"/>
        <v>2</v>
      </c>
      <c r="Q39">
        <f t="shared" si="16"/>
        <v>37971</v>
      </c>
      <c r="R39">
        <f t="shared" si="17"/>
        <v>5188</v>
      </c>
      <c r="S39">
        <f t="shared" si="18"/>
        <v>15526</v>
      </c>
      <c r="T39">
        <f t="shared" si="19"/>
        <v>0</v>
      </c>
      <c r="U39">
        <f t="shared" si="20"/>
        <v>95.759999999999991</v>
      </c>
      <c r="V39">
        <f t="shared" si="21"/>
        <v>20.37</v>
      </c>
      <c r="W39">
        <f t="shared" si="22"/>
        <v>0</v>
      </c>
      <c r="X39">
        <f t="shared" si="23"/>
        <v>18435</v>
      </c>
      <c r="Y39">
        <f t="shared" si="24"/>
        <v>9943</v>
      </c>
      <c r="AA39">
        <v>34644601</v>
      </c>
      <c r="AB39">
        <f t="shared" si="25"/>
        <v>185.06</v>
      </c>
      <c r="AC39">
        <f>ROUND((ES39+(SUM(SmtRes!BC75:'SmtRes'!BC92)+SUM(EtalonRes!AL75:'EtalonRes'!AL92))),2)</f>
        <v>0.01</v>
      </c>
      <c r="AD39">
        <f>ROUND(((((ET39*1.2))-((EU39*1.2)))+AE39),2)</f>
        <v>144.65</v>
      </c>
      <c r="AE39">
        <f>ROUND(((EU39*1.2)),2)</f>
        <v>13.5</v>
      </c>
      <c r="AF39">
        <f>ROUND(((EV39*1.2)),2)</f>
        <v>40.4</v>
      </c>
      <c r="AG39">
        <f t="shared" si="30"/>
        <v>0</v>
      </c>
      <c r="AH39">
        <f>((EW39*1.2))</f>
        <v>4.5599999999999996</v>
      </c>
      <c r="AI39">
        <f>((EX39*1.2)+(SUM(SmtRes!BH75:'SmtRes'!BH92)+SUM(EtalonRes!AQ75:'EtalonRes'!AQ92)))</f>
        <v>0.97</v>
      </c>
      <c r="AJ39">
        <f t="shared" si="33"/>
        <v>0</v>
      </c>
      <c r="AK39">
        <f>AL39+AM39+AO39</f>
        <v>199.82</v>
      </c>
      <c r="AL39" s="55">
        <f>'1.Смета.или.Акт'!F106</f>
        <v>45.61</v>
      </c>
      <c r="AM39" s="55">
        <f>'1.Смета.или.Акт'!F104</f>
        <v>120.54</v>
      </c>
      <c r="AN39" s="55">
        <f>'1.Смета.или.Акт'!F105</f>
        <v>11.25</v>
      </c>
      <c r="AO39" s="55">
        <f>'1.Смета.или.Акт'!F103</f>
        <v>33.67</v>
      </c>
      <c r="AP39">
        <v>0</v>
      </c>
      <c r="AQ39">
        <f>'1.Смета.или.Акт'!E109</f>
        <v>3.8</v>
      </c>
      <c r="AR39">
        <v>0.97</v>
      </c>
      <c r="AS39">
        <v>0</v>
      </c>
      <c r="AT39">
        <v>89</v>
      </c>
      <c r="AU39">
        <v>48</v>
      </c>
      <c r="AV39">
        <v>1</v>
      </c>
      <c r="AW39">
        <v>1</v>
      </c>
      <c r="AZ39">
        <v>1</v>
      </c>
      <c r="BA39">
        <f>'1.Смета.или.Акт'!J103</f>
        <v>18.3</v>
      </c>
      <c r="BB39">
        <f>'1.Смета.или.Акт'!J104</f>
        <v>12.5</v>
      </c>
      <c r="BC39">
        <f>'1.Смета.или.Акт'!J106</f>
        <v>7.5</v>
      </c>
      <c r="BD39" t="s">
        <v>6</v>
      </c>
      <c r="BE39" t="s">
        <v>6</v>
      </c>
      <c r="BF39" t="s">
        <v>6</v>
      </c>
      <c r="BG39" t="s">
        <v>6</v>
      </c>
      <c r="BH39">
        <v>0</v>
      </c>
      <c r="BI39">
        <v>1</v>
      </c>
      <c r="BJ39" t="s">
        <v>52</v>
      </c>
      <c r="BM39">
        <v>33001</v>
      </c>
      <c r="BN39">
        <v>0</v>
      </c>
      <c r="BO39" t="s">
        <v>6</v>
      </c>
      <c r="BP39">
        <v>0</v>
      </c>
      <c r="BQ39">
        <v>1</v>
      </c>
      <c r="BR39">
        <v>0</v>
      </c>
      <c r="BS39">
        <f>'1.Смета.или.Акт'!J105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105</v>
      </c>
      <c r="CA39">
        <v>60</v>
      </c>
      <c r="CF39">
        <v>0</v>
      </c>
      <c r="CG39">
        <v>0</v>
      </c>
      <c r="CM39">
        <v>0</v>
      </c>
      <c r="CN39" t="s">
        <v>466</v>
      </c>
      <c r="CO39">
        <v>0</v>
      </c>
      <c r="CP39">
        <f t="shared" si="34"/>
        <v>53499</v>
      </c>
      <c r="CQ39">
        <f t="shared" si="35"/>
        <v>7.4999999999999997E-2</v>
      </c>
      <c r="CR39">
        <f t="shared" si="36"/>
        <v>1808.125</v>
      </c>
      <c r="CS39">
        <f t="shared" si="37"/>
        <v>247.05</v>
      </c>
      <c r="CT39">
        <f t="shared" si="38"/>
        <v>739.32</v>
      </c>
      <c r="CU39">
        <f t="shared" si="39"/>
        <v>0</v>
      </c>
      <c r="CV39">
        <f t="shared" si="40"/>
        <v>4.5599999999999996</v>
      </c>
      <c r="CW39">
        <f t="shared" si="41"/>
        <v>0.97</v>
      </c>
      <c r="CX39">
        <f t="shared" si="42"/>
        <v>0</v>
      </c>
      <c r="CY39">
        <f t="shared" si="43"/>
        <v>18435.46</v>
      </c>
      <c r="CZ39">
        <f t="shared" si="44"/>
        <v>9942.7199999999993</v>
      </c>
      <c r="DC39" t="s">
        <v>6</v>
      </c>
      <c r="DD39" t="s">
        <v>6</v>
      </c>
      <c r="DE39" t="s">
        <v>53</v>
      </c>
      <c r="DF39" t="s">
        <v>53</v>
      </c>
      <c r="DG39" t="s">
        <v>53</v>
      </c>
      <c r="DH39" t="s">
        <v>6</v>
      </c>
      <c r="DI39" t="s">
        <v>53</v>
      </c>
      <c r="DJ39" t="s">
        <v>53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17</v>
      </c>
      <c r="DW39" t="str">
        <f>'1.Смета.или.Акт'!D102</f>
        <v>ШТ</v>
      </c>
      <c r="DX39">
        <v>1</v>
      </c>
      <c r="EE39">
        <v>32653413</v>
      </c>
      <c r="EF39">
        <v>1</v>
      </c>
      <c r="EG39" t="s">
        <v>19</v>
      </c>
      <c r="EH39">
        <v>0</v>
      </c>
      <c r="EI39" t="s">
        <v>6</v>
      </c>
      <c r="EJ39">
        <v>1</v>
      </c>
      <c r="EK39">
        <v>33001</v>
      </c>
      <c r="EL39" t="s">
        <v>20</v>
      </c>
      <c r="EM39" t="s">
        <v>21</v>
      </c>
      <c r="EO39" t="s">
        <v>54</v>
      </c>
      <c r="EQ39">
        <v>0</v>
      </c>
      <c r="ER39">
        <f>ES39+ET39+EV39</f>
        <v>199.82</v>
      </c>
      <c r="ES39" s="55">
        <f>'1.Смета.или.Акт'!F106</f>
        <v>45.61</v>
      </c>
      <c r="ET39" s="55">
        <f>'1.Смета.или.Акт'!F104</f>
        <v>120.54</v>
      </c>
      <c r="EU39" s="55">
        <f>'1.Смета.или.Акт'!F105</f>
        <v>11.25</v>
      </c>
      <c r="EV39" s="55">
        <f>'1.Смета.или.Акт'!F103</f>
        <v>33.67</v>
      </c>
      <c r="EW39">
        <f>'1.Смета.или.Акт'!E109</f>
        <v>3.8</v>
      </c>
      <c r="EX39">
        <v>0.97</v>
      </c>
      <c r="EY39">
        <v>1</v>
      </c>
      <c r="FQ39">
        <v>0</v>
      </c>
      <c r="FR39">
        <f t="shared" si="45"/>
        <v>0</v>
      </c>
      <c r="FS39">
        <v>0</v>
      </c>
      <c r="FV39" t="s">
        <v>22</v>
      </c>
      <c r="FW39" t="s">
        <v>23</v>
      </c>
      <c r="FX39">
        <v>105</v>
      </c>
      <c r="FY39">
        <v>60</v>
      </c>
      <c r="GA39" t="s">
        <v>6</v>
      </c>
      <c r="GD39">
        <v>0</v>
      </c>
      <c r="GF39">
        <v>-117476995</v>
      </c>
      <c r="GG39">
        <v>2</v>
      </c>
      <c r="GH39">
        <v>1</v>
      </c>
      <c r="GI39">
        <v>4</v>
      </c>
      <c r="GJ39">
        <v>0</v>
      </c>
      <c r="GK39">
        <f>ROUND(R39*(S12)/100,0)</f>
        <v>0</v>
      </c>
      <c r="GL39">
        <f t="shared" si="46"/>
        <v>0</v>
      </c>
      <c r="GM39">
        <f t="shared" si="47"/>
        <v>81877</v>
      </c>
      <c r="GN39">
        <f t="shared" si="48"/>
        <v>81877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6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61</v>
      </c>
      <c r="D40" s="2"/>
      <c r="E40" s="2" t="s">
        <v>55</v>
      </c>
      <c r="F40" s="2" t="s">
        <v>56</v>
      </c>
      <c r="G40" s="2" t="s">
        <v>57</v>
      </c>
      <c r="H40" s="2" t="s">
        <v>58</v>
      </c>
      <c r="I40" s="2">
        <f>I38*J40</f>
        <v>0</v>
      </c>
      <c r="J40" s="2">
        <v>0</v>
      </c>
      <c r="K40" s="2"/>
      <c r="L40" s="2"/>
      <c r="M40" s="2"/>
      <c r="N40" s="2"/>
      <c r="O40" s="2">
        <f t="shared" si="14"/>
        <v>0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34644600</v>
      </c>
      <c r="AB40" s="2">
        <f t="shared" si="25"/>
        <v>14.4</v>
      </c>
      <c r="AC40" s="2">
        <f t="shared" ref="AC40:AC67" si="53">ROUND((ES40),2)</f>
        <v>14.4</v>
      </c>
      <c r="AD40" s="2">
        <f t="shared" ref="AD40:AD67" si="54">ROUND((((ET40)-(EU40))+AE40),2)</f>
        <v>0</v>
      </c>
      <c r="AE40" s="2">
        <f t="shared" ref="AE40:AE67" si="55">ROUND((EU40),2)</f>
        <v>0</v>
      </c>
      <c r="AF40" s="2">
        <f t="shared" ref="AF40:AF67" si="56">ROUND((EV40),2)</f>
        <v>0</v>
      </c>
      <c r="AG40" s="2">
        <f t="shared" si="30"/>
        <v>0</v>
      </c>
      <c r="AH40" s="2">
        <f t="shared" ref="AH40:AH67" si="57">(EW40)</f>
        <v>0</v>
      </c>
      <c r="AI40" s="2">
        <f t="shared" ref="AI40:AI67" si="58">(EX40)</f>
        <v>0</v>
      </c>
      <c r="AJ40" s="2">
        <f t="shared" si="33"/>
        <v>0</v>
      </c>
      <c r="AK40" s="2">
        <v>14.4</v>
      </c>
      <c r="AL40" s="2">
        <v>14.4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59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4"/>
        <v>0</v>
      </c>
      <c r="CQ40" s="2">
        <f t="shared" si="35"/>
        <v>14.4</v>
      </c>
      <c r="CR40" s="2">
        <f t="shared" si="36"/>
        <v>0</v>
      </c>
      <c r="CS40" s="2">
        <f t="shared" si="37"/>
        <v>0</v>
      </c>
      <c r="CT40" s="2">
        <f t="shared" si="38"/>
        <v>0</v>
      </c>
      <c r="CU40" s="2">
        <f t="shared" si="39"/>
        <v>0</v>
      </c>
      <c r="CV40" s="2">
        <f t="shared" si="40"/>
        <v>0</v>
      </c>
      <c r="CW40" s="2">
        <f t="shared" si="41"/>
        <v>0</v>
      </c>
      <c r="CX40" s="2">
        <f t="shared" si="42"/>
        <v>0</v>
      </c>
      <c r="CY40" s="2">
        <f t="shared" si="43"/>
        <v>0</v>
      </c>
      <c r="CZ40" s="2">
        <f t="shared" si="44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60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61</v>
      </c>
      <c r="EM40" s="2" t="s">
        <v>62</v>
      </c>
      <c r="EN40" s="2"/>
      <c r="EO40" s="2" t="s">
        <v>6</v>
      </c>
      <c r="EP40" s="2"/>
      <c r="EQ40" s="2">
        <v>0</v>
      </c>
      <c r="ER40" s="2">
        <v>14.4</v>
      </c>
      <c r="ES40" s="2">
        <v>14.4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</v>
      </c>
      <c r="GB40" s="2"/>
      <c r="GC40" s="2"/>
      <c r="GD40" s="2">
        <v>0</v>
      </c>
      <c r="GE40" s="2"/>
      <c r="GF40" s="2">
        <v>1423245386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ROUND(R40*(R12)/100,0)</f>
        <v>0</v>
      </c>
      <c r="GL40" s="2">
        <f t="shared" si="46"/>
        <v>0</v>
      </c>
      <c r="GM40" s="2">
        <f t="shared" si="47"/>
        <v>0</v>
      </c>
      <c r="GN40" s="2">
        <f t="shared" si="48"/>
        <v>0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6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79</v>
      </c>
      <c r="E41" t="s">
        <v>55</v>
      </c>
      <c r="F41" t="s">
        <v>56</v>
      </c>
      <c r="G41" t="s">
        <v>57</v>
      </c>
      <c r="H41" t="s">
        <v>58</v>
      </c>
      <c r="I41">
        <f>I39*J41</f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34644601</v>
      </c>
      <c r="AB41">
        <f t="shared" si="25"/>
        <v>14.4</v>
      </c>
      <c r="AC41">
        <f t="shared" si="53"/>
        <v>14.4</v>
      </c>
      <c r="AD41">
        <f t="shared" si="54"/>
        <v>0</v>
      </c>
      <c r="AE41">
        <f t="shared" si="55"/>
        <v>0</v>
      </c>
      <c r="AF41">
        <f t="shared" si="56"/>
        <v>0</v>
      </c>
      <c r="AG41">
        <f t="shared" si="30"/>
        <v>0</v>
      </c>
      <c r="AH41">
        <f t="shared" si="57"/>
        <v>0</v>
      </c>
      <c r="AI41">
        <f t="shared" si="58"/>
        <v>0</v>
      </c>
      <c r="AJ41">
        <f t="shared" si="33"/>
        <v>0</v>
      </c>
      <c r="AK41">
        <v>14.4</v>
      </c>
      <c r="AL41">
        <v>14.4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59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4"/>
        <v>0</v>
      </c>
      <c r="CQ41">
        <f t="shared" si="35"/>
        <v>108</v>
      </c>
      <c r="CR41">
        <f t="shared" si="36"/>
        <v>0</v>
      </c>
      <c r="CS41">
        <f t="shared" si="37"/>
        <v>0</v>
      </c>
      <c r="CT41">
        <f t="shared" si="38"/>
        <v>0</v>
      </c>
      <c r="CU41">
        <f t="shared" si="39"/>
        <v>0</v>
      </c>
      <c r="CV41">
        <f t="shared" si="40"/>
        <v>0</v>
      </c>
      <c r="CW41">
        <f t="shared" si="41"/>
        <v>0</v>
      </c>
      <c r="CX41">
        <f t="shared" si="42"/>
        <v>0</v>
      </c>
      <c r="CY41">
        <f t="shared" si="43"/>
        <v>0</v>
      </c>
      <c r="CZ41">
        <f t="shared" si="44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58</v>
      </c>
      <c r="DW41" t="s">
        <v>58</v>
      </c>
      <c r="DX41">
        <v>1</v>
      </c>
      <c r="EE41">
        <v>32653291</v>
      </c>
      <c r="EF41">
        <v>20</v>
      </c>
      <c r="EG41" t="s">
        <v>60</v>
      </c>
      <c r="EH41">
        <v>0</v>
      </c>
      <c r="EI41" t="s">
        <v>6</v>
      </c>
      <c r="EJ41">
        <v>1</v>
      </c>
      <c r="EK41">
        <v>500001</v>
      </c>
      <c r="EL41" t="s">
        <v>61</v>
      </c>
      <c r="EM41" t="s">
        <v>62</v>
      </c>
      <c r="EO41" t="s">
        <v>6</v>
      </c>
      <c r="EQ41">
        <v>0</v>
      </c>
      <c r="ER41">
        <v>14.4</v>
      </c>
      <c r="ES41">
        <v>14.4</v>
      </c>
      <c r="ET41">
        <v>0</v>
      </c>
      <c r="EU41">
        <v>0</v>
      </c>
      <c r="EV41">
        <v>0</v>
      </c>
      <c r="EW41">
        <v>0</v>
      </c>
      <c r="EX41">
        <v>0</v>
      </c>
      <c r="FQ41">
        <v>0</v>
      </c>
      <c r="FR41">
        <f t="shared" si="45"/>
        <v>0</v>
      </c>
      <c r="FS41">
        <v>0</v>
      </c>
      <c r="FX41">
        <v>0</v>
      </c>
      <c r="FY41">
        <v>0</v>
      </c>
      <c r="GA41" t="s">
        <v>6</v>
      </c>
      <c r="GD41">
        <v>0</v>
      </c>
      <c r="GF41">
        <v>1423245386</v>
      </c>
      <c r="GG41">
        <v>2</v>
      </c>
      <c r="GH41">
        <v>1</v>
      </c>
      <c r="GI41">
        <v>4</v>
      </c>
      <c r="GJ41">
        <v>0</v>
      </c>
      <c r="GK41">
        <f>ROUND(R41*(S12)/100,0)</f>
        <v>0</v>
      </c>
      <c r="GL41">
        <f t="shared" si="46"/>
        <v>0</v>
      </c>
      <c r="GM41">
        <f t="shared" si="47"/>
        <v>0</v>
      </c>
      <c r="GN41">
        <f t="shared" si="48"/>
        <v>0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6</v>
      </c>
      <c r="GV41">
        <f t="shared" si="51"/>
        <v>0</v>
      </c>
      <c r="GW41">
        <v>1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62</v>
      </c>
      <c r="D42" s="2"/>
      <c r="E42" s="2" t="s">
        <v>63</v>
      </c>
      <c r="F42" s="2" t="s">
        <v>64</v>
      </c>
      <c r="G42" s="2" t="s">
        <v>65</v>
      </c>
      <c r="H42" s="2" t="s">
        <v>66</v>
      </c>
      <c r="I42" s="2">
        <f>I38*J42</f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34644600</v>
      </c>
      <c r="AB42" s="2">
        <f t="shared" si="25"/>
        <v>9661.5</v>
      </c>
      <c r="AC42" s="2">
        <f t="shared" si="53"/>
        <v>9661.5</v>
      </c>
      <c r="AD42" s="2">
        <f t="shared" si="54"/>
        <v>0</v>
      </c>
      <c r="AE42" s="2">
        <f t="shared" si="55"/>
        <v>0</v>
      </c>
      <c r="AF42" s="2">
        <f t="shared" si="56"/>
        <v>0</v>
      </c>
      <c r="AG42" s="2">
        <f t="shared" si="30"/>
        <v>0</v>
      </c>
      <c r="AH42" s="2">
        <f t="shared" si="57"/>
        <v>0</v>
      </c>
      <c r="AI42" s="2">
        <f t="shared" si="58"/>
        <v>0</v>
      </c>
      <c r="AJ42" s="2">
        <f t="shared" si="33"/>
        <v>0</v>
      </c>
      <c r="AK42" s="2">
        <v>9661.5</v>
      </c>
      <c r="AL42" s="2">
        <v>9661.5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67</v>
      </c>
      <c r="BK42" s="2"/>
      <c r="BL42" s="2"/>
      <c r="BM42" s="2">
        <v>500001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4"/>
        <v>0</v>
      </c>
      <c r="CQ42" s="2">
        <f t="shared" si="35"/>
        <v>9661.5</v>
      </c>
      <c r="CR42" s="2">
        <f t="shared" si="36"/>
        <v>0</v>
      </c>
      <c r="CS42" s="2">
        <f t="shared" si="37"/>
        <v>0</v>
      </c>
      <c r="CT42" s="2">
        <f t="shared" si="38"/>
        <v>0</v>
      </c>
      <c r="CU42" s="2">
        <f t="shared" si="39"/>
        <v>0</v>
      </c>
      <c r="CV42" s="2">
        <f t="shared" si="40"/>
        <v>0</v>
      </c>
      <c r="CW42" s="2">
        <f t="shared" si="41"/>
        <v>0</v>
      </c>
      <c r="CX42" s="2">
        <f t="shared" si="42"/>
        <v>0</v>
      </c>
      <c r="CY42" s="2">
        <f t="shared" si="43"/>
        <v>0</v>
      </c>
      <c r="CZ42" s="2">
        <f t="shared" si="44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66</v>
      </c>
      <c r="DW42" s="2" t="s">
        <v>66</v>
      </c>
      <c r="DX42" s="2">
        <v>1000</v>
      </c>
      <c r="DY42" s="2"/>
      <c r="DZ42" s="2"/>
      <c r="EA42" s="2"/>
      <c r="EB42" s="2"/>
      <c r="EC42" s="2"/>
      <c r="ED42" s="2"/>
      <c r="EE42" s="2">
        <v>32653291</v>
      </c>
      <c r="EF42" s="2">
        <v>20</v>
      </c>
      <c r="EG42" s="2" t="s">
        <v>60</v>
      </c>
      <c r="EH42" s="2">
        <v>0</v>
      </c>
      <c r="EI42" s="2" t="s">
        <v>6</v>
      </c>
      <c r="EJ42" s="2">
        <v>1</v>
      </c>
      <c r="EK42" s="2">
        <v>500001</v>
      </c>
      <c r="EL42" s="2" t="s">
        <v>61</v>
      </c>
      <c r="EM42" s="2" t="s">
        <v>62</v>
      </c>
      <c r="EN42" s="2"/>
      <c r="EO42" s="2" t="s">
        <v>6</v>
      </c>
      <c r="EP42" s="2"/>
      <c r="EQ42" s="2">
        <v>0</v>
      </c>
      <c r="ER42" s="2">
        <v>9661.5</v>
      </c>
      <c r="ES42" s="2">
        <v>9661.5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</v>
      </c>
      <c r="GB42" s="2"/>
      <c r="GC42" s="2"/>
      <c r="GD42" s="2">
        <v>0</v>
      </c>
      <c r="GE42" s="2"/>
      <c r="GF42" s="2">
        <v>-2077577506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6"/>
        <v>0</v>
      </c>
      <c r="GM42" s="2">
        <f t="shared" si="47"/>
        <v>0</v>
      </c>
      <c r="GN42" s="2">
        <f t="shared" si="48"/>
        <v>0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80</v>
      </c>
      <c r="E43" t="s">
        <v>63</v>
      </c>
      <c r="F43" t="s">
        <v>64</v>
      </c>
      <c r="G43" t="s">
        <v>65</v>
      </c>
      <c r="H43" t="s">
        <v>66</v>
      </c>
      <c r="I43">
        <f>I39*J43</f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34644601</v>
      </c>
      <c r="AB43">
        <f t="shared" si="25"/>
        <v>9661.5</v>
      </c>
      <c r="AC43">
        <f t="shared" si="53"/>
        <v>9661.5</v>
      </c>
      <c r="AD43">
        <f t="shared" si="54"/>
        <v>0</v>
      </c>
      <c r="AE43">
        <f t="shared" si="55"/>
        <v>0</v>
      </c>
      <c r="AF43">
        <f t="shared" si="56"/>
        <v>0</v>
      </c>
      <c r="AG43">
        <f t="shared" si="30"/>
        <v>0</v>
      </c>
      <c r="AH43">
        <f t="shared" si="57"/>
        <v>0</v>
      </c>
      <c r="AI43">
        <f t="shared" si="58"/>
        <v>0</v>
      </c>
      <c r="AJ43">
        <f t="shared" si="33"/>
        <v>0</v>
      </c>
      <c r="AK43">
        <v>9661.5</v>
      </c>
      <c r="AL43">
        <v>9661.5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67</v>
      </c>
      <c r="BM43">
        <v>500001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4"/>
        <v>0</v>
      </c>
      <c r="CQ43">
        <f t="shared" si="35"/>
        <v>72461.25</v>
      </c>
      <c r="CR43">
        <f t="shared" si="36"/>
        <v>0</v>
      </c>
      <c r="CS43">
        <f t="shared" si="37"/>
        <v>0</v>
      </c>
      <c r="CT43">
        <f t="shared" si="38"/>
        <v>0</v>
      </c>
      <c r="CU43">
        <f t="shared" si="39"/>
        <v>0</v>
      </c>
      <c r="CV43">
        <f t="shared" si="40"/>
        <v>0</v>
      </c>
      <c r="CW43">
        <f t="shared" si="41"/>
        <v>0</v>
      </c>
      <c r="CX43">
        <f t="shared" si="42"/>
        <v>0</v>
      </c>
      <c r="CY43">
        <f t="shared" si="43"/>
        <v>0</v>
      </c>
      <c r="CZ43">
        <f t="shared" si="44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66</v>
      </c>
      <c r="DW43" t="s">
        <v>66</v>
      </c>
      <c r="DX43">
        <v>1000</v>
      </c>
      <c r="EE43">
        <v>32653291</v>
      </c>
      <c r="EF43">
        <v>20</v>
      </c>
      <c r="EG43" t="s">
        <v>60</v>
      </c>
      <c r="EH43">
        <v>0</v>
      </c>
      <c r="EI43" t="s">
        <v>6</v>
      </c>
      <c r="EJ43">
        <v>1</v>
      </c>
      <c r="EK43">
        <v>500001</v>
      </c>
      <c r="EL43" t="s">
        <v>61</v>
      </c>
      <c r="EM43" t="s">
        <v>62</v>
      </c>
      <c r="EO43" t="s">
        <v>6</v>
      </c>
      <c r="EQ43">
        <v>0</v>
      </c>
      <c r="ER43">
        <v>9661.5</v>
      </c>
      <c r="ES43">
        <v>9661.5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45"/>
        <v>0</v>
      </c>
      <c r="FS43">
        <v>0</v>
      </c>
      <c r="FX43">
        <v>0</v>
      </c>
      <c r="FY43">
        <v>0</v>
      </c>
      <c r="GA43" t="s">
        <v>6</v>
      </c>
      <c r="GD43">
        <v>0</v>
      </c>
      <c r="GF43">
        <v>-2077577506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6"/>
        <v>0</v>
      </c>
      <c r="GM43">
        <f t="shared" si="47"/>
        <v>0</v>
      </c>
      <c r="GN43">
        <f t="shared" si="48"/>
        <v>0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6</v>
      </c>
      <c r="GV43">
        <f t="shared" si="51"/>
        <v>0</v>
      </c>
      <c r="GW43">
        <v>1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18</v>
      </c>
      <c r="B44" s="2">
        <v>1</v>
      </c>
      <c r="C44" s="2">
        <v>63</v>
      </c>
      <c r="D44" s="2"/>
      <c r="E44" s="2" t="s">
        <v>68</v>
      </c>
      <c r="F44" s="2" t="s">
        <v>69</v>
      </c>
      <c r="G44" s="2" t="s">
        <v>70</v>
      </c>
      <c r="H44" s="2" t="s">
        <v>66</v>
      </c>
      <c r="I44" s="2">
        <f>I38*J44</f>
        <v>0</v>
      </c>
      <c r="J44" s="2">
        <v>0</v>
      </c>
      <c r="K44" s="2"/>
      <c r="L44" s="2"/>
      <c r="M44" s="2"/>
      <c r="N44" s="2"/>
      <c r="O44" s="2">
        <f t="shared" si="14"/>
        <v>0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34644600</v>
      </c>
      <c r="AB44" s="2">
        <f t="shared" si="25"/>
        <v>9040.01</v>
      </c>
      <c r="AC44" s="2">
        <f t="shared" si="53"/>
        <v>9040.01</v>
      </c>
      <c r="AD44" s="2">
        <f t="shared" si="54"/>
        <v>0</v>
      </c>
      <c r="AE44" s="2">
        <f t="shared" si="55"/>
        <v>0</v>
      </c>
      <c r="AF44" s="2">
        <f t="shared" si="56"/>
        <v>0</v>
      </c>
      <c r="AG44" s="2">
        <f t="shared" si="30"/>
        <v>0</v>
      </c>
      <c r="AH44" s="2">
        <f t="shared" si="57"/>
        <v>0</v>
      </c>
      <c r="AI44" s="2">
        <f t="shared" si="58"/>
        <v>0</v>
      </c>
      <c r="AJ44" s="2">
        <f t="shared" si="33"/>
        <v>0</v>
      </c>
      <c r="AK44" s="2">
        <v>9040.01</v>
      </c>
      <c r="AL44" s="2">
        <v>9040.01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3</v>
      </c>
      <c r="BI44" s="2">
        <v>1</v>
      </c>
      <c r="BJ44" s="2" t="s">
        <v>71</v>
      </c>
      <c r="BK44" s="2"/>
      <c r="BL44" s="2"/>
      <c r="BM44" s="2">
        <v>500001</v>
      </c>
      <c r="BN44" s="2">
        <v>0</v>
      </c>
      <c r="BO44" s="2" t="s">
        <v>6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4"/>
        <v>0</v>
      </c>
      <c r="CQ44" s="2">
        <f t="shared" si="35"/>
        <v>9040.01</v>
      </c>
      <c r="CR44" s="2">
        <f t="shared" si="36"/>
        <v>0</v>
      </c>
      <c r="CS44" s="2">
        <f t="shared" si="37"/>
        <v>0</v>
      </c>
      <c r="CT44" s="2">
        <f t="shared" si="38"/>
        <v>0</v>
      </c>
      <c r="CU44" s="2">
        <f t="shared" si="39"/>
        <v>0</v>
      </c>
      <c r="CV44" s="2">
        <f t="shared" si="40"/>
        <v>0</v>
      </c>
      <c r="CW44" s="2">
        <f t="shared" si="41"/>
        <v>0</v>
      </c>
      <c r="CX44" s="2">
        <f t="shared" si="42"/>
        <v>0</v>
      </c>
      <c r="CY44" s="2">
        <f t="shared" si="43"/>
        <v>0</v>
      </c>
      <c r="CZ44" s="2">
        <f t="shared" si="44"/>
        <v>0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66</v>
      </c>
      <c r="DW44" s="2" t="s">
        <v>66</v>
      </c>
      <c r="DX44" s="2">
        <v>1000</v>
      </c>
      <c r="DY44" s="2"/>
      <c r="DZ44" s="2"/>
      <c r="EA44" s="2"/>
      <c r="EB44" s="2"/>
      <c r="EC44" s="2"/>
      <c r="ED44" s="2"/>
      <c r="EE44" s="2">
        <v>32653291</v>
      </c>
      <c r="EF44" s="2">
        <v>20</v>
      </c>
      <c r="EG44" s="2" t="s">
        <v>60</v>
      </c>
      <c r="EH44" s="2">
        <v>0</v>
      </c>
      <c r="EI44" s="2" t="s">
        <v>6</v>
      </c>
      <c r="EJ44" s="2">
        <v>1</v>
      </c>
      <c r="EK44" s="2">
        <v>500001</v>
      </c>
      <c r="EL44" s="2" t="s">
        <v>61</v>
      </c>
      <c r="EM44" s="2" t="s">
        <v>62</v>
      </c>
      <c r="EN44" s="2"/>
      <c r="EO44" s="2" t="s">
        <v>6</v>
      </c>
      <c r="EP44" s="2"/>
      <c r="EQ44" s="2">
        <v>0</v>
      </c>
      <c r="ER44" s="2">
        <v>9040.01</v>
      </c>
      <c r="ES44" s="2">
        <v>9040.01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</v>
      </c>
      <c r="GB44" s="2"/>
      <c r="GC44" s="2"/>
      <c r="GD44" s="2">
        <v>0</v>
      </c>
      <c r="GE44" s="2"/>
      <c r="GF44" s="2">
        <v>-437906794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6"/>
        <v>0</v>
      </c>
      <c r="GM44" s="2">
        <f t="shared" si="47"/>
        <v>0</v>
      </c>
      <c r="GN44" s="2">
        <f t="shared" si="48"/>
        <v>0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18</v>
      </c>
      <c r="B45">
        <v>1</v>
      </c>
      <c r="C45">
        <v>81</v>
      </c>
      <c r="E45" t="s">
        <v>68</v>
      </c>
      <c r="F45" t="s">
        <v>69</v>
      </c>
      <c r="G45" t="s">
        <v>70</v>
      </c>
      <c r="H45" t="s">
        <v>66</v>
      </c>
      <c r="I45">
        <f>I39*J45</f>
        <v>0</v>
      </c>
      <c r="J45">
        <v>0</v>
      </c>
      <c r="O45">
        <f t="shared" si="14"/>
        <v>0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34644601</v>
      </c>
      <c r="AB45">
        <f t="shared" si="25"/>
        <v>9040.01</v>
      </c>
      <c r="AC45">
        <f t="shared" si="53"/>
        <v>9040.01</v>
      </c>
      <c r="AD45">
        <f t="shared" si="54"/>
        <v>0</v>
      </c>
      <c r="AE45">
        <f t="shared" si="55"/>
        <v>0</v>
      </c>
      <c r="AF45">
        <f t="shared" si="56"/>
        <v>0</v>
      </c>
      <c r="AG45">
        <f t="shared" si="30"/>
        <v>0</v>
      </c>
      <c r="AH45">
        <f t="shared" si="57"/>
        <v>0</v>
      </c>
      <c r="AI45">
        <f t="shared" si="58"/>
        <v>0</v>
      </c>
      <c r="AJ45">
        <f t="shared" si="33"/>
        <v>0</v>
      </c>
      <c r="AK45">
        <v>9040.01</v>
      </c>
      <c r="AL45">
        <v>9040.01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7.5</v>
      </c>
      <c r="BD45" t="s">
        <v>6</v>
      </c>
      <c r="BE45" t="s">
        <v>6</v>
      </c>
      <c r="BF45" t="s">
        <v>6</v>
      </c>
      <c r="BG45" t="s">
        <v>6</v>
      </c>
      <c r="BH45">
        <v>3</v>
      </c>
      <c r="BI45">
        <v>1</v>
      </c>
      <c r="BJ45" t="s">
        <v>71</v>
      </c>
      <c r="BM45">
        <v>500001</v>
      </c>
      <c r="BN45">
        <v>0</v>
      </c>
      <c r="BO45" t="s">
        <v>6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4"/>
        <v>0</v>
      </c>
      <c r="CQ45">
        <f t="shared" si="35"/>
        <v>67800.074999999997</v>
      </c>
      <c r="CR45">
        <f t="shared" si="36"/>
        <v>0</v>
      </c>
      <c r="CS45">
        <f t="shared" si="37"/>
        <v>0</v>
      </c>
      <c r="CT45">
        <f t="shared" si="38"/>
        <v>0</v>
      </c>
      <c r="CU45">
        <f t="shared" si="39"/>
        <v>0</v>
      </c>
      <c r="CV45">
        <f t="shared" si="40"/>
        <v>0</v>
      </c>
      <c r="CW45">
        <f t="shared" si="41"/>
        <v>0</v>
      </c>
      <c r="CX45">
        <f t="shared" si="42"/>
        <v>0</v>
      </c>
      <c r="CY45">
        <f t="shared" si="43"/>
        <v>0</v>
      </c>
      <c r="CZ45">
        <f t="shared" si="44"/>
        <v>0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66</v>
      </c>
      <c r="DW45" t="s">
        <v>66</v>
      </c>
      <c r="DX45">
        <v>1000</v>
      </c>
      <c r="EE45">
        <v>32653291</v>
      </c>
      <c r="EF45">
        <v>20</v>
      </c>
      <c r="EG45" t="s">
        <v>60</v>
      </c>
      <c r="EH45">
        <v>0</v>
      </c>
      <c r="EI45" t="s">
        <v>6</v>
      </c>
      <c r="EJ45">
        <v>1</v>
      </c>
      <c r="EK45">
        <v>500001</v>
      </c>
      <c r="EL45" t="s">
        <v>61</v>
      </c>
      <c r="EM45" t="s">
        <v>62</v>
      </c>
      <c r="EO45" t="s">
        <v>6</v>
      </c>
      <c r="EQ45">
        <v>0</v>
      </c>
      <c r="ER45">
        <v>9040.01</v>
      </c>
      <c r="ES45">
        <v>9040.01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45"/>
        <v>0</v>
      </c>
      <c r="FS45">
        <v>0</v>
      </c>
      <c r="FX45">
        <v>0</v>
      </c>
      <c r="FY45">
        <v>0</v>
      </c>
      <c r="GA45" t="s">
        <v>6</v>
      </c>
      <c r="GD45">
        <v>0</v>
      </c>
      <c r="GF45">
        <v>-437906794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6"/>
        <v>0</v>
      </c>
      <c r="GM45">
        <f t="shared" si="47"/>
        <v>0</v>
      </c>
      <c r="GN45">
        <f t="shared" si="48"/>
        <v>0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6</v>
      </c>
      <c r="GV45">
        <f t="shared" si="51"/>
        <v>0</v>
      </c>
      <c r="GW45">
        <v>1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64</v>
      </c>
      <c r="D46" s="2"/>
      <c r="E46" s="2" t="s">
        <v>72</v>
      </c>
      <c r="F46" s="2" t="s">
        <v>73</v>
      </c>
      <c r="G46" s="2" t="s">
        <v>74</v>
      </c>
      <c r="H46" s="2" t="s">
        <v>58</v>
      </c>
      <c r="I46" s="2">
        <f>I38*J46</f>
        <v>0</v>
      </c>
      <c r="J46" s="2">
        <v>0</v>
      </c>
      <c r="K46" s="2"/>
      <c r="L46" s="2"/>
      <c r="M46" s="2"/>
      <c r="N46" s="2"/>
      <c r="O46" s="2">
        <f t="shared" si="14"/>
        <v>0</v>
      </c>
      <c r="P46" s="2">
        <f t="shared" si="15"/>
        <v>0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34644600</v>
      </c>
      <c r="AB46" s="2">
        <f t="shared" si="25"/>
        <v>1.82</v>
      </c>
      <c r="AC46" s="2">
        <f t="shared" si="53"/>
        <v>1.82</v>
      </c>
      <c r="AD46" s="2">
        <f t="shared" si="54"/>
        <v>0</v>
      </c>
      <c r="AE46" s="2">
        <f t="shared" si="55"/>
        <v>0</v>
      </c>
      <c r="AF46" s="2">
        <f t="shared" si="56"/>
        <v>0</v>
      </c>
      <c r="AG46" s="2">
        <f t="shared" si="30"/>
        <v>0</v>
      </c>
      <c r="AH46" s="2">
        <f t="shared" si="57"/>
        <v>0</v>
      </c>
      <c r="AI46" s="2">
        <f t="shared" si="58"/>
        <v>0</v>
      </c>
      <c r="AJ46" s="2">
        <f t="shared" si="33"/>
        <v>0</v>
      </c>
      <c r="AK46" s="2">
        <v>1.82</v>
      </c>
      <c r="AL46" s="2">
        <v>1.82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75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4"/>
        <v>0</v>
      </c>
      <c r="CQ46" s="2">
        <f t="shared" si="35"/>
        <v>1.82</v>
      </c>
      <c r="CR46" s="2">
        <f t="shared" si="36"/>
        <v>0</v>
      </c>
      <c r="CS46" s="2">
        <f t="shared" si="37"/>
        <v>0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0</v>
      </c>
      <c r="CX46" s="2">
        <f t="shared" si="42"/>
        <v>0</v>
      </c>
      <c r="CY46" s="2">
        <f t="shared" si="43"/>
        <v>0</v>
      </c>
      <c r="CZ46" s="2">
        <f t="shared" si="44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58</v>
      </c>
      <c r="DW46" s="2" t="s">
        <v>58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60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61</v>
      </c>
      <c r="EM46" s="2" t="s">
        <v>62</v>
      </c>
      <c r="EN46" s="2"/>
      <c r="EO46" s="2" t="s">
        <v>6</v>
      </c>
      <c r="EP46" s="2"/>
      <c r="EQ46" s="2">
        <v>0</v>
      </c>
      <c r="ER46" s="2">
        <v>1.82</v>
      </c>
      <c r="ES46" s="2">
        <v>1.82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</v>
      </c>
      <c r="GB46" s="2"/>
      <c r="GC46" s="2"/>
      <c r="GD46" s="2">
        <v>0</v>
      </c>
      <c r="GE46" s="2"/>
      <c r="GF46" s="2">
        <v>813963326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6"/>
        <v>0</v>
      </c>
      <c r="GM46" s="2">
        <f t="shared" si="47"/>
        <v>0</v>
      </c>
      <c r="GN46" s="2">
        <f t="shared" si="48"/>
        <v>0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82</v>
      </c>
      <c r="E47" t="s">
        <v>72</v>
      </c>
      <c r="F47" t="s">
        <v>73</v>
      </c>
      <c r="G47" t="s">
        <v>74</v>
      </c>
      <c r="H47" t="s">
        <v>58</v>
      </c>
      <c r="I47">
        <f>I39*J47</f>
        <v>0</v>
      </c>
      <c r="J47">
        <v>0</v>
      </c>
      <c r="O47">
        <f t="shared" si="14"/>
        <v>0</v>
      </c>
      <c r="P47">
        <f t="shared" si="15"/>
        <v>0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34644601</v>
      </c>
      <c r="AB47">
        <f t="shared" si="25"/>
        <v>1.82</v>
      </c>
      <c r="AC47">
        <f t="shared" si="53"/>
        <v>1.82</v>
      </c>
      <c r="AD47">
        <f t="shared" si="54"/>
        <v>0</v>
      </c>
      <c r="AE47">
        <f t="shared" si="55"/>
        <v>0</v>
      </c>
      <c r="AF47">
        <f t="shared" si="56"/>
        <v>0</v>
      </c>
      <c r="AG47">
        <f t="shared" si="30"/>
        <v>0</v>
      </c>
      <c r="AH47">
        <f t="shared" si="57"/>
        <v>0</v>
      </c>
      <c r="AI47">
        <f t="shared" si="58"/>
        <v>0</v>
      </c>
      <c r="AJ47">
        <f t="shared" si="33"/>
        <v>0</v>
      </c>
      <c r="AK47">
        <v>1.82</v>
      </c>
      <c r="AL47">
        <v>1.82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75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4"/>
        <v>0</v>
      </c>
      <c r="CQ47">
        <f t="shared" si="35"/>
        <v>13.65</v>
      </c>
      <c r="CR47">
        <f t="shared" si="36"/>
        <v>0</v>
      </c>
      <c r="CS47">
        <f t="shared" si="37"/>
        <v>0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0</v>
      </c>
      <c r="CX47">
        <f t="shared" si="42"/>
        <v>0</v>
      </c>
      <c r="CY47">
        <f t="shared" si="43"/>
        <v>0</v>
      </c>
      <c r="CZ47">
        <f t="shared" si="44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58</v>
      </c>
      <c r="DW47" t="s">
        <v>58</v>
      </c>
      <c r="DX47">
        <v>1</v>
      </c>
      <c r="EE47">
        <v>32653291</v>
      </c>
      <c r="EF47">
        <v>20</v>
      </c>
      <c r="EG47" t="s">
        <v>60</v>
      </c>
      <c r="EH47">
        <v>0</v>
      </c>
      <c r="EI47" t="s">
        <v>6</v>
      </c>
      <c r="EJ47">
        <v>1</v>
      </c>
      <c r="EK47">
        <v>500001</v>
      </c>
      <c r="EL47" t="s">
        <v>61</v>
      </c>
      <c r="EM47" t="s">
        <v>62</v>
      </c>
      <c r="EO47" t="s">
        <v>6</v>
      </c>
      <c r="EQ47">
        <v>0</v>
      </c>
      <c r="ER47">
        <v>1.82</v>
      </c>
      <c r="ES47">
        <v>1.82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5"/>
        <v>0</v>
      </c>
      <c r="FS47">
        <v>0</v>
      </c>
      <c r="FX47">
        <v>0</v>
      </c>
      <c r="FY47">
        <v>0</v>
      </c>
      <c r="GA47" t="s">
        <v>6</v>
      </c>
      <c r="GD47">
        <v>0</v>
      </c>
      <c r="GF47">
        <v>813963326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6"/>
        <v>0</v>
      </c>
      <c r="GM47">
        <f t="shared" si="47"/>
        <v>0</v>
      </c>
      <c r="GN47">
        <f t="shared" si="48"/>
        <v>0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6</v>
      </c>
      <c r="GV47">
        <f t="shared" si="51"/>
        <v>0</v>
      </c>
      <c r="GW47">
        <v>1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65</v>
      </c>
      <c r="D48" s="2"/>
      <c r="E48" s="2" t="s">
        <v>76</v>
      </c>
      <c r="F48" s="2" t="s">
        <v>77</v>
      </c>
      <c r="G48" s="2" t="s">
        <v>78</v>
      </c>
      <c r="H48" s="2" t="s">
        <v>79</v>
      </c>
      <c r="I48" s="2">
        <f>I38*J48</f>
        <v>21</v>
      </c>
      <c r="J48" s="2">
        <v>1</v>
      </c>
      <c r="K48" s="2"/>
      <c r="L48" s="2"/>
      <c r="M48" s="2"/>
      <c r="N48" s="2"/>
      <c r="O48" s="2">
        <f t="shared" si="14"/>
        <v>21336</v>
      </c>
      <c r="P48" s="2">
        <f t="shared" si="15"/>
        <v>21336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34644600</v>
      </c>
      <c r="AB48" s="2">
        <f t="shared" si="25"/>
        <v>1016</v>
      </c>
      <c r="AC48" s="2">
        <f t="shared" si="53"/>
        <v>1016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30"/>
        <v>0</v>
      </c>
      <c r="AH48" s="2">
        <f t="shared" si="57"/>
        <v>0</v>
      </c>
      <c r="AI48" s="2">
        <f t="shared" si="58"/>
        <v>0</v>
      </c>
      <c r="AJ48" s="2">
        <f t="shared" si="33"/>
        <v>0</v>
      </c>
      <c r="AK48" s="2">
        <v>1016</v>
      </c>
      <c r="AL48" s="2">
        <v>1016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4"/>
        <v>21336</v>
      </c>
      <c r="CQ48" s="2">
        <f t="shared" si="35"/>
        <v>1016</v>
      </c>
      <c r="CR48" s="2">
        <f t="shared" si="36"/>
        <v>0</v>
      </c>
      <c r="CS48" s="2">
        <f t="shared" si="37"/>
        <v>0</v>
      </c>
      <c r="CT48" s="2">
        <f t="shared" si="38"/>
        <v>0</v>
      </c>
      <c r="CU48" s="2">
        <f t="shared" si="39"/>
        <v>0</v>
      </c>
      <c r="CV48" s="2">
        <f t="shared" si="40"/>
        <v>0</v>
      </c>
      <c r="CW48" s="2">
        <f t="shared" si="41"/>
        <v>0</v>
      </c>
      <c r="CX48" s="2">
        <f t="shared" si="42"/>
        <v>0</v>
      </c>
      <c r="CY48" s="2">
        <f t="shared" si="43"/>
        <v>0</v>
      </c>
      <c r="CZ48" s="2">
        <f t="shared" si="44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79</v>
      </c>
      <c r="DW48" s="2" t="s">
        <v>79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60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61</v>
      </c>
      <c r="EM48" s="2" t="s">
        <v>62</v>
      </c>
      <c r="EN48" s="2"/>
      <c r="EO48" s="2" t="s">
        <v>6</v>
      </c>
      <c r="EP48" s="2"/>
      <c r="EQ48" s="2">
        <v>2097152</v>
      </c>
      <c r="ER48" s="2">
        <v>3358.74</v>
      </c>
      <c r="ES48" s="2">
        <v>1016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81</v>
      </c>
      <c r="GB48" s="2"/>
      <c r="GC48" s="2"/>
      <c r="GD48" s="2">
        <v>0</v>
      </c>
      <c r="GE48" s="2"/>
      <c r="GF48" s="2">
        <v>2000834802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6"/>
        <v>0</v>
      </c>
      <c r="GM48" s="2">
        <f t="shared" si="47"/>
        <v>21336</v>
      </c>
      <c r="GN48" s="2">
        <f t="shared" si="48"/>
        <v>21336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83</v>
      </c>
      <c r="E49" t="s">
        <v>76</v>
      </c>
      <c r="F49" t="str">
        <f>'1.Смета.или.Акт'!B110</f>
        <v>Накладная</v>
      </c>
      <c r="G49" t="str">
        <f>'1.Смета.или.Акт'!C110</f>
        <v>Опора ж/б  СВ 110</v>
      </c>
      <c r="H49" t="s">
        <v>79</v>
      </c>
      <c r="I49">
        <f>I39*J49</f>
        <v>21</v>
      </c>
      <c r="J49">
        <v>1</v>
      </c>
      <c r="O49">
        <f t="shared" si="14"/>
        <v>160020</v>
      </c>
      <c r="P49">
        <f t="shared" si="15"/>
        <v>160020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34644601</v>
      </c>
      <c r="AB49">
        <f t="shared" si="25"/>
        <v>1016</v>
      </c>
      <c r="AC49">
        <f t="shared" si="53"/>
        <v>1016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30"/>
        <v>0</v>
      </c>
      <c r="AH49">
        <f t="shared" si="57"/>
        <v>0</v>
      </c>
      <c r="AI49">
        <f t="shared" si="58"/>
        <v>0</v>
      </c>
      <c r="AJ49">
        <f t="shared" si="33"/>
        <v>0</v>
      </c>
      <c r="AK49">
        <v>1016</v>
      </c>
      <c r="AL49" s="55">
        <f>'1.Смета.или.Акт'!F110</f>
        <v>1016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'1.Смета.или.Акт'!J110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4"/>
        <v>160020</v>
      </c>
      <c r="CQ49">
        <f t="shared" si="35"/>
        <v>7620</v>
      </c>
      <c r="CR49">
        <f t="shared" si="36"/>
        <v>0</v>
      </c>
      <c r="CS49">
        <f t="shared" si="37"/>
        <v>0</v>
      </c>
      <c r="CT49">
        <f t="shared" si="38"/>
        <v>0</v>
      </c>
      <c r="CU49">
        <f t="shared" si="39"/>
        <v>0</v>
      </c>
      <c r="CV49">
        <f t="shared" si="40"/>
        <v>0</v>
      </c>
      <c r="CW49">
        <f t="shared" si="41"/>
        <v>0</v>
      </c>
      <c r="CX49">
        <f t="shared" si="42"/>
        <v>0</v>
      </c>
      <c r="CY49">
        <f t="shared" si="43"/>
        <v>0</v>
      </c>
      <c r="CZ49">
        <f t="shared" si="44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79</v>
      </c>
      <c r="DW49" t="str">
        <f>'1.Смета.или.Акт'!D110</f>
        <v>шт.</v>
      </c>
      <c r="DX49">
        <v>1</v>
      </c>
      <c r="EE49">
        <v>32653291</v>
      </c>
      <c r="EF49">
        <v>20</v>
      </c>
      <c r="EG49" t="s">
        <v>60</v>
      </c>
      <c r="EH49">
        <v>0</v>
      </c>
      <c r="EI49" t="s">
        <v>6</v>
      </c>
      <c r="EJ49">
        <v>1</v>
      </c>
      <c r="EK49">
        <v>500001</v>
      </c>
      <c r="EL49" t="s">
        <v>61</v>
      </c>
      <c r="EM49" t="s">
        <v>62</v>
      </c>
      <c r="EO49" t="s">
        <v>6</v>
      </c>
      <c r="EQ49">
        <v>2097152</v>
      </c>
      <c r="ER49">
        <v>1016</v>
      </c>
      <c r="ES49" s="55">
        <f>'1.Смета.или.Акт'!F110</f>
        <v>1016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7620</v>
      </c>
      <c r="FQ49">
        <v>0</v>
      </c>
      <c r="FR49">
        <f t="shared" si="45"/>
        <v>0</v>
      </c>
      <c r="FS49">
        <v>0</v>
      </c>
      <c r="FX49">
        <v>0</v>
      </c>
      <c r="FY49">
        <v>0</v>
      </c>
      <c r="GA49" t="s">
        <v>81</v>
      </c>
      <c r="GD49">
        <v>0</v>
      </c>
      <c r="GF49">
        <v>2000834802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6"/>
        <v>0</v>
      </c>
      <c r="GM49">
        <f t="shared" si="47"/>
        <v>160020</v>
      </c>
      <c r="GN49">
        <f t="shared" si="48"/>
        <v>160020</v>
      </c>
      <c r="GO49">
        <f t="shared" si="49"/>
        <v>0</v>
      </c>
      <c r="GP49">
        <f t="shared" si="50"/>
        <v>0</v>
      </c>
      <c r="GR49">
        <v>1</v>
      </c>
      <c r="GS49">
        <v>1</v>
      </c>
      <c r="GT49">
        <v>0</v>
      </c>
      <c r="GU49" t="s">
        <v>6</v>
      </c>
      <c r="GV49">
        <f t="shared" si="51"/>
        <v>0</v>
      </c>
      <c r="GW49">
        <v>1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66</v>
      </c>
      <c r="D50" s="2"/>
      <c r="E50" s="2" t="s">
        <v>82</v>
      </c>
      <c r="F50" s="2" t="s">
        <v>83</v>
      </c>
      <c r="G50" s="2" t="s">
        <v>84</v>
      </c>
      <c r="H50" s="2" t="s">
        <v>66</v>
      </c>
      <c r="I50" s="2">
        <f>I38*J50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34644600</v>
      </c>
      <c r="AB50" s="2">
        <f t="shared" si="25"/>
        <v>0</v>
      </c>
      <c r="AC50" s="2">
        <f t="shared" si="53"/>
        <v>0</v>
      </c>
      <c r="AD50" s="2">
        <f t="shared" si="54"/>
        <v>0</v>
      </c>
      <c r="AE50" s="2">
        <f t="shared" si="55"/>
        <v>0</v>
      </c>
      <c r="AF50" s="2">
        <f t="shared" si="56"/>
        <v>0</v>
      </c>
      <c r="AG50" s="2">
        <f t="shared" si="30"/>
        <v>0</v>
      </c>
      <c r="AH50" s="2">
        <f t="shared" si="57"/>
        <v>0</v>
      </c>
      <c r="AI50" s="2">
        <f t="shared" si="58"/>
        <v>0</v>
      </c>
      <c r="AJ50" s="2">
        <f t="shared" si="33"/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106</v>
      </c>
      <c r="AU50" s="2">
        <v>65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6</v>
      </c>
      <c r="BK50" s="2"/>
      <c r="BL50" s="2"/>
      <c r="BM50" s="2">
        <v>0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106</v>
      </c>
      <c r="CA50" s="2">
        <v>65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4"/>
        <v>0</v>
      </c>
      <c r="CQ50" s="2">
        <f t="shared" si="35"/>
        <v>0</v>
      </c>
      <c r="CR50" s="2">
        <f t="shared" si="36"/>
        <v>0</v>
      </c>
      <c r="CS50" s="2">
        <f t="shared" si="37"/>
        <v>0</v>
      </c>
      <c r="CT50" s="2">
        <f t="shared" si="38"/>
        <v>0</v>
      </c>
      <c r="CU50" s="2">
        <f t="shared" si="39"/>
        <v>0</v>
      </c>
      <c r="CV50" s="2">
        <f t="shared" si="40"/>
        <v>0</v>
      </c>
      <c r="CW50" s="2">
        <f t="shared" si="41"/>
        <v>0</v>
      </c>
      <c r="CX50" s="2">
        <f t="shared" si="42"/>
        <v>0</v>
      </c>
      <c r="CY50" s="2">
        <f t="shared" si="43"/>
        <v>0</v>
      </c>
      <c r="CZ50" s="2">
        <f t="shared" si="44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66</v>
      </c>
      <c r="DW50" s="2" t="s">
        <v>66</v>
      </c>
      <c r="DX50" s="2">
        <v>1000</v>
      </c>
      <c r="DY50" s="2"/>
      <c r="DZ50" s="2"/>
      <c r="EA50" s="2"/>
      <c r="EB50" s="2"/>
      <c r="EC50" s="2"/>
      <c r="ED50" s="2"/>
      <c r="EE50" s="2">
        <v>32653299</v>
      </c>
      <c r="EF50" s="2">
        <v>20</v>
      </c>
      <c r="EG50" s="2" t="s">
        <v>60</v>
      </c>
      <c r="EH50" s="2">
        <v>0</v>
      </c>
      <c r="EI50" s="2" t="s">
        <v>6</v>
      </c>
      <c r="EJ50" s="2">
        <v>1</v>
      </c>
      <c r="EK50" s="2">
        <v>0</v>
      </c>
      <c r="EL50" s="2" t="s">
        <v>85</v>
      </c>
      <c r="EM50" s="2" t="s">
        <v>86</v>
      </c>
      <c r="EN50" s="2"/>
      <c r="EO50" s="2" t="s">
        <v>6</v>
      </c>
      <c r="EP50" s="2"/>
      <c r="EQ50" s="2">
        <v>0</v>
      </c>
      <c r="ER50" s="2">
        <v>0</v>
      </c>
      <c r="ES50" s="2">
        <v>0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106</v>
      </c>
      <c r="FY50" s="2">
        <v>65</v>
      </c>
      <c r="FZ50" s="2"/>
      <c r="GA50" s="2" t="s">
        <v>6</v>
      </c>
      <c r="GB50" s="2"/>
      <c r="GC50" s="2"/>
      <c r="GD50" s="2">
        <v>0</v>
      </c>
      <c r="GE50" s="2"/>
      <c r="GF50" s="2">
        <v>1602794472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6"/>
        <v>0</v>
      </c>
      <c r="GM50" s="2">
        <f t="shared" si="47"/>
        <v>0</v>
      </c>
      <c r="GN50" s="2">
        <f t="shared" si="48"/>
        <v>0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84</v>
      </c>
      <c r="E51" t="s">
        <v>82</v>
      </c>
      <c r="F51" t="s">
        <v>83</v>
      </c>
      <c r="G51" t="s">
        <v>84</v>
      </c>
      <c r="H51" t="s">
        <v>66</v>
      </c>
      <c r="I51">
        <f>I39*J51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34644601</v>
      </c>
      <c r="AB51">
        <f t="shared" si="25"/>
        <v>0</v>
      </c>
      <c r="AC51">
        <f t="shared" si="53"/>
        <v>0</v>
      </c>
      <c r="AD51">
        <f t="shared" si="54"/>
        <v>0</v>
      </c>
      <c r="AE51">
        <f t="shared" si="55"/>
        <v>0</v>
      </c>
      <c r="AF51">
        <f t="shared" si="56"/>
        <v>0</v>
      </c>
      <c r="AG51">
        <f t="shared" si="30"/>
        <v>0</v>
      </c>
      <c r="AH51">
        <f t="shared" si="57"/>
        <v>0</v>
      </c>
      <c r="AI51">
        <f t="shared" si="58"/>
        <v>0</v>
      </c>
      <c r="AJ51">
        <f t="shared" si="33"/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90</v>
      </c>
      <c r="AU51">
        <v>52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6</v>
      </c>
      <c r="BM51">
        <v>0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106</v>
      </c>
      <c r="CA51">
        <v>65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4"/>
        <v>0</v>
      </c>
      <c r="CQ51">
        <f t="shared" si="35"/>
        <v>0</v>
      </c>
      <c r="CR51">
        <f t="shared" si="36"/>
        <v>0</v>
      </c>
      <c r="CS51">
        <f t="shared" si="37"/>
        <v>0</v>
      </c>
      <c r="CT51">
        <f t="shared" si="38"/>
        <v>0</v>
      </c>
      <c r="CU51">
        <f t="shared" si="39"/>
        <v>0</v>
      </c>
      <c r="CV51">
        <f t="shared" si="40"/>
        <v>0</v>
      </c>
      <c r="CW51">
        <f t="shared" si="41"/>
        <v>0</v>
      </c>
      <c r="CX51">
        <f t="shared" si="42"/>
        <v>0</v>
      </c>
      <c r="CY51">
        <f t="shared" si="43"/>
        <v>0</v>
      </c>
      <c r="CZ51">
        <f t="shared" si="44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66</v>
      </c>
      <c r="DW51" t="s">
        <v>66</v>
      </c>
      <c r="DX51">
        <v>1000</v>
      </c>
      <c r="EE51">
        <v>32653299</v>
      </c>
      <c r="EF51">
        <v>20</v>
      </c>
      <c r="EG51" t="s">
        <v>60</v>
      </c>
      <c r="EH51">
        <v>0</v>
      </c>
      <c r="EI51" t="s">
        <v>6</v>
      </c>
      <c r="EJ51">
        <v>1</v>
      </c>
      <c r="EK51">
        <v>0</v>
      </c>
      <c r="EL51" t="s">
        <v>85</v>
      </c>
      <c r="EM51" t="s">
        <v>86</v>
      </c>
      <c r="EO51" t="s">
        <v>6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5"/>
        <v>0</v>
      </c>
      <c r="FS51">
        <v>0</v>
      </c>
      <c r="FV51" t="s">
        <v>22</v>
      </c>
      <c r="FW51" t="s">
        <v>23</v>
      </c>
      <c r="FX51">
        <v>106</v>
      </c>
      <c r="FY51">
        <v>65</v>
      </c>
      <c r="GA51" t="s">
        <v>6</v>
      </c>
      <c r="GD51">
        <v>0</v>
      </c>
      <c r="GF51">
        <v>1602794472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6"/>
        <v>0</v>
      </c>
      <c r="GM51">
        <f t="shared" si="47"/>
        <v>0</v>
      </c>
      <c r="GN51">
        <f t="shared" si="48"/>
        <v>0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6</v>
      </c>
      <c r="GV51">
        <f t="shared" si="51"/>
        <v>0</v>
      </c>
      <c r="GW51">
        <v>1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67</v>
      </c>
      <c r="D52" s="2"/>
      <c r="E52" s="2" t="s">
        <v>87</v>
      </c>
      <c r="F52" s="2" t="s">
        <v>88</v>
      </c>
      <c r="G52" s="2" t="s">
        <v>89</v>
      </c>
      <c r="H52" s="2" t="s">
        <v>58</v>
      </c>
      <c r="I52" s="2">
        <f>I38*J52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34644600</v>
      </c>
      <c r="AB52" s="2">
        <f t="shared" si="25"/>
        <v>0</v>
      </c>
      <c r="AC52" s="2">
        <f t="shared" si="53"/>
        <v>0</v>
      </c>
      <c r="AD52" s="2">
        <f t="shared" si="54"/>
        <v>0</v>
      </c>
      <c r="AE52" s="2">
        <f t="shared" si="55"/>
        <v>0</v>
      </c>
      <c r="AF52" s="2">
        <f t="shared" si="56"/>
        <v>0</v>
      </c>
      <c r="AG52" s="2">
        <f t="shared" si="30"/>
        <v>0</v>
      </c>
      <c r="AH52" s="2">
        <f t="shared" si="57"/>
        <v>0</v>
      </c>
      <c r="AI52" s="2">
        <f t="shared" si="58"/>
        <v>0</v>
      </c>
      <c r="AJ52" s="2">
        <f t="shared" si="33"/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106</v>
      </c>
      <c r="AU52" s="2">
        <v>65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6</v>
      </c>
      <c r="BK52" s="2"/>
      <c r="BL52" s="2"/>
      <c r="BM52" s="2">
        <v>0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106</v>
      </c>
      <c r="CA52" s="2">
        <v>65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4"/>
        <v>0</v>
      </c>
      <c r="CQ52" s="2">
        <f t="shared" si="35"/>
        <v>0</v>
      </c>
      <c r="CR52" s="2">
        <f t="shared" si="36"/>
        <v>0</v>
      </c>
      <c r="CS52" s="2">
        <f t="shared" si="37"/>
        <v>0</v>
      </c>
      <c r="CT52" s="2">
        <f t="shared" si="38"/>
        <v>0</v>
      </c>
      <c r="CU52" s="2">
        <f t="shared" si="39"/>
        <v>0</v>
      </c>
      <c r="CV52" s="2">
        <f t="shared" si="40"/>
        <v>0</v>
      </c>
      <c r="CW52" s="2">
        <f t="shared" si="41"/>
        <v>0</v>
      </c>
      <c r="CX52" s="2">
        <f t="shared" si="42"/>
        <v>0</v>
      </c>
      <c r="CY52" s="2">
        <f t="shared" si="43"/>
        <v>0</v>
      </c>
      <c r="CZ52" s="2">
        <f t="shared" si="44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58</v>
      </c>
      <c r="DW52" s="2" t="s">
        <v>58</v>
      </c>
      <c r="DX52" s="2">
        <v>1</v>
      </c>
      <c r="DY52" s="2"/>
      <c r="DZ52" s="2"/>
      <c r="EA52" s="2"/>
      <c r="EB52" s="2"/>
      <c r="EC52" s="2"/>
      <c r="ED52" s="2"/>
      <c r="EE52" s="2">
        <v>32653299</v>
      </c>
      <c r="EF52" s="2">
        <v>20</v>
      </c>
      <c r="EG52" s="2" t="s">
        <v>60</v>
      </c>
      <c r="EH52" s="2">
        <v>0</v>
      </c>
      <c r="EI52" s="2" t="s">
        <v>6</v>
      </c>
      <c r="EJ52" s="2">
        <v>1</v>
      </c>
      <c r="EK52" s="2">
        <v>0</v>
      </c>
      <c r="EL52" s="2" t="s">
        <v>85</v>
      </c>
      <c r="EM52" s="2" t="s">
        <v>86</v>
      </c>
      <c r="EN52" s="2"/>
      <c r="EO52" s="2" t="s">
        <v>6</v>
      </c>
      <c r="EP52" s="2"/>
      <c r="EQ52" s="2">
        <v>0</v>
      </c>
      <c r="ER52" s="2">
        <v>0</v>
      </c>
      <c r="ES52" s="2">
        <v>0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106</v>
      </c>
      <c r="FY52" s="2">
        <v>65</v>
      </c>
      <c r="FZ52" s="2"/>
      <c r="GA52" s="2" t="s">
        <v>6</v>
      </c>
      <c r="GB52" s="2"/>
      <c r="GC52" s="2"/>
      <c r="GD52" s="2">
        <v>0</v>
      </c>
      <c r="GE52" s="2"/>
      <c r="GF52" s="2">
        <v>-1111733769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6"/>
        <v>0</v>
      </c>
      <c r="GM52" s="2">
        <f t="shared" si="47"/>
        <v>0</v>
      </c>
      <c r="GN52" s="2">
        <f t="shared" si="48"/>
        <v>0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85</v>
      </c>
      <c r="E53" t="s">
        <v>87</v>
      </c>
      <c r="F53" t="s">
        <v>88</v>
      </c>
      <c r="G53" t="s">
        <v>89</v>
      </c>
      <c r="H53" t="s">
        <v>58</v>
      </c>
      <c r="I53">
        <f>I39*J53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34644601</v>
      </c>
      <c r="AB53">
        <f t="shared" si="25"/>
        <v>0</v>
      </c>
      <c r="AC53">
        <f t="shared" si="53"/>
        <v>0</v>
      </c>
      <c r="AD53">
        <f t="shared" si="54"/>
        <v>0</v>
      </c>
      <c r="AE53">
        <f t="shared" si="55"/>
        <v>0</v>
      </c>
      <c r="AF53">
        <f t="shared" si="56"/>
        <v>0</v>
      </c>
      <c r="AG53">
        <f t="shared" si="30"/>
        <v>0</v>
      </c>
      <c r="AH53">
        <f t="shared" si="57"/>
        <v>0</v>
      </c>
      <c r="AI53">
        <f t="shared" si="58"/>
        <v>0</v>
      </c>
      <c r="AJ53">
        <f t="shared" si="33"/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90</v>
      </c>
      <c r="AU53">
        <v>52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6</v>
      </c>
      <c r="BM53">
        <v>0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106</v>
      </c>
      <c r="CA53">
        <v>65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4"/>
        <v>0</v>
      </c>
      <c r="CQ53">
        <f t="shared" si="35"/>
        <v>0</v>
      </c>
      <c r="CR53">
        <f t="shared" si="36"/>
        <v>0</v>
      </c>
      <c r="CS53">
        <f t="shared" si="37"/>
        <v>0</v>
      </c>
      <c r="CT53">
        <f t="shared" si="38"/>
        <v>0</v>
      </c>
      <c r="CU53">
        <f t="shared" si="39"/>
        <v>0</v>
      </c>
      <c r="CV53">
        <f t="shared" si="40"/>
        <v>0</v>
      </c>
      <c r="CW53">
        <f t="shared" si="41"/>
        <v>0</v>
      </c>
      <c r="CX53">
        <f t="shared" si="42"/>
        <v>0</v>
      </c>
      <c r="CY53">
        <f t="shared" si="43"/>
        <v>0</v>
      </c>
      <c r="CZ53">
        <f t="shared" si="44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58</v>
      </c>
      <c r="DW53" t="s">
        <v>58</v>
      </c>
      <c r="DX53">
        <v>1</v>
      </c>
      <c r="EE53">
        <v>32653299</v>
      </c>
      <c r="EF53">
        <v>20</v>
      </c>
      <c r="EG53" t="s">
        <v>60</v>
      </c>
      <c r="EH53">
        <v>0</v>
      </c>
      <c r="EI53" t="s">
        <v>6</v>
      </c>
      <c r="EJ53">
        <v>1</v>
      </c>
      <c r="EK53">
        <v>0</v>
      </c>
      <c r="EL53" t="s">
        <v>85</v>
      </c>
      <c r="EM53" t="s">
        <v>86</v>
      </c>
      <c r="EO53" t="s">
        <v>6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5"/>
        <v>0</v>
      </c>
      <c r="FS53">
        <v>0</v>
      </c>
      <c r="FV53" t="s">
        <v>22</v>
      </c>
      <c r="FW53" t="s">
        <v>23</v>
      </c>
      <c r="FX53">
        <v>106</v>
      </c>
      <c r="FY53">
        <v>65</v>
      </c>
      <c r="GA53" t="s">
        <v>6</v>
      </c>
      <c r="GD53">
        <v>0</v>
      </c>
      <c r="GF53">
        <v>-1111733769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6"/>
        <v>0</v>
      </c>
      <c r="GM53">
        <f t="shared" si="47"/>
        <v>0</v>
      </c>
      <c r="GN53">
        <f t="shared" si="48"/>
        <v>0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6</v>
      </c>
      <c r="GV53">
        <f t="shared" si="51"/>
        <v>0</v>
      </c>
      <c r="GW53">
        <v>1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68</v>
      </c>
      <c r="D54" s="2"/>
      <c r="E54" s="2" t="s">
        <v>90</v>
      </c>
      <c r="F54" s="2" t="s">
        <v>91</v>
      </c>
      <c r="G54" s="2" t="s">
        <v>92</v>
      </c>
      <c r="H54" s="2" t="s">
        <v>66</v>
      </c>
      <c r="I54" s="2">
        <f>I38*J54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34644600</v>
      </c>
      <c r="AB54" s="2">
        <f t="shared" si="25"/>
        <v>0</v>
      </c>
      <c r="AC54" s="2">
        <f t="shared" si="53"/>
        <v>0</v>
      </c>
      <c r="AD54" s="2">
        <f t="shared" si="54"/>
        <v>0</v>
      </c>
      <c r="AE54" s="2">
        <f t="shared" si="55"/>
        <v>0</v>
      </c>
      <c r="AF54" s="2">
        <f t="shared" si="56"/>
        <v>0</v>
      </c>
      <c r="AG54" s="2">
        <f t="shared" si="30"/>
        <v>0</v>
      </c>
      <c r="AH54" s="2">
        <f t="shared" si="57"/>
        <v>0</v>
      </c>
      <c r="AI54" s="2">
        <f t="shared" si="58"/>
        <v>0</v>
      </c>
      <c r="AJ54" s="2">
        <f t="shared" si="33"/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4"/>
        <v>0</v>
      </c>
      <c r="CQ54" s="2">
        <f t="shared" si="35"/>
        <v>0</v>
      </c>
      <c r="CR54" s="2">
        <f t="shared" si="36"/>
        <v>0</v>
      </c>
      <c r="CS54" s="2">
        <f t="shared" si="37"/>
        <v>0</v>
      </c>
      <c r="CT54" s="2">
        <f t="shared" si="38"/>
        <v>0</v>
      </c>
      <c r="CU54" s="2">
        <f t="shared" si="39"/>
        <v>0</v>
      </c>
      <c r="CV54" s="2">
        <f t="shared" si="40"/>
        <v>0</v>
      </c>
      <c r="CW54" s="2">
        <f t="shared" si="41"/>
        <v>0</v>
      </c>
      <c r="CX54" s="2">
        <f t="shared" si="42"/>
        <v>0</v>
      </c>
      <c r="CY54" s="2">
        <f t="shared" si="43"/>
        <v>0</v>
      </c>
      <c r="CZ54" s="2">
        <f t="shared" si="44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66</v>
      </c>
      <c r="DW54" s="2" t="s">
        <v>66</v>
      </c>
      <c r="DX54" s="2">
        <v>1000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60</v>
      </c>
      <c r="EH54" s="2">
        <v>0</v>
      </c>
      <c r="EI54" s="2" t="s">
        <v>6</v>
      </c>
      <c r="EJ54" s="2">
        <v>1</v>
      </c>
      <c r="EK54" s="2">
        <v>0</v>
      </c>
      <c r="EL54" s="2" t="s">
        <v>85</v>
      </c>
      <c r="EM54" s="2" t="s">
        <v>86</v>
      </c>
      <c r="EN54" s="2"/>
      <c r="EO54" s="2" t="s">
        <v>6</v>
      </c>
      <c r="EP54" s="2"/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1613753229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6"/>
        <v>0</v>
      </c>
      <c r="GM54" s="2">
        <f t="shared" si="47"/>
        <v>0</v>
      </c>
      <c r="GN54" s="2">
        <f t="shared" si="48"/>
        <v>0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86</v>
      </c>
      <c r="E55" t="s">
        <v>90</v>
      </c>
      <c r="F55" t="s">
        <v>91</v>
      </c>
      <c r="G55" t="s">
        <v>92</v>
      </c>
      <c r="H55" t="s">
        <v>66</v>
      </c>
      <c r="I55">
        <f>I39*J55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34644601</v>
      </c>
      <c r="AB55">
        <f t="shared" si="25"/>
        <v>0</v>
      </c>
      <c r="AC55">
        <f t="shared" si="53"/>
        <v>0</v>
      </c>
      <c r="AD55">
        <f t="shared" si="54"/>
        <v>0</v>
      </c>
      <c r="AE55">
        <f t="shared" si="55"/>
        <v>0</v>
      </c>
      <c r="AF55">
        <f t="shared" si="56"/>
        <v>0</v>
      </c>
      <c r="AG55">
        <f t="shared" si="30"/>
        <v>0</v>
      </c>
      <c r="AH55">
        <f t="shared" si="57"/>
        <v>0</v>
      </c>
      <c r="AI55">
        <f t="shared" si="58"/>
        <v>0</v>
      </c>
      <c r="AJ55">
        <f t="shared" si="33"/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4"/>
        <v>0</v>
      </c>
      <c r="CQ55">
        <f t="shared" si="35"/>
        <v>0</v>
      </c>
      <c r="CR55">
        <f t="shared" si="36"/>
        <v>0</v>
      </c>
      <c r="CS55">
        <f t="shared" si="37"/>
        <v>0</v>
      </c>
      <c r="CT55">
        <f t="shared" si="38"/>
        <v>0</v>
      </c>
      <c r="CU55">
        <f t="shared" si="39"/>
        <v>0</v>
      </c>
      <c r="CV55">
        <f t="shared" si="40"/>
        <v>0</v>
      </c>
      <c r="CW55">
        <f t="shared" si="41"/>
        <v>0</v>
      </c>
      <c r="CX55">
        <f t="shared" si="42"/>
        <v>0</v>
      </c>
      <c r="CY55">
        <f t="shared" si="43"/>
        <v>0</v>
      </c>
      <c r="CZ55">
        <f t="shared" si="44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66</v>
      </c>
      <c r="DW55" t="s">
        <v>66</v>
      </c>
      <c r="DX55">
        <v>1000</v>
      </c>
      <c r="EE55">
        <v>32653299</v>
      </c>
      <c r="EF55">
        <v>20</v>
      </c>
      <c r="EG55" t="s">
        <v>60</v>
      </c>
      <c r="EH55">
        <v>0</v>
      </c>
      <c r="EI55" t="s">
        <v>6</v>
      </c>
      <c r="EJ55">
        <v>1</v>
      </c>
      <c r="EK55">
        <v>0</v>
      </c>
      <c r="EL55" t="s">
        <v>85</v>
      </c>
      <c r="EM55" t="s">
        <v>86</v>
      </c>
      <c r="EO55" t="s">
        <v>6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5"/>
        <v>0</v>
      </c>
      <c r="FS55">
        <v>0</v>
      </c>
      <c r="FV55" t="s">
        <v>22</v>
      </c>
      <c r="FW55" t="s">
        <v>23</v>
      </c>
      <c r="FX55">
        <v>106</v>
      </c>
      <c r="FY55">
        <v>65</v>
      </c>
      <c r="GA55" t="s">
        <v>6</v>
      </c>
      <c r="GD55">
        <v>0</v>
      </c>
      <c r="GF55">
        <v>1613753229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6"/>
        <v>0</v>
      </c>
      <c r="GM55">
        <f t="shared" si="47"/>
        <v>0</v>
      </c>
      <c r="GN55">
        <f t="shared" si="48"/>
        <v>0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6</v>
      </c>
      <c r="GV55">
        <f t="shared" si="51"/>
        <v>0</v>
      </c>
      <c r="GW55">
        <v>1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69</v>
      </c>
      <c r="D56" s="2"/>
      <c r="E56" s="2" t="s">
        <v>93</v>
      </c>
      <c r="F56" s="2" t="s">
        <v>94</v>
      </c>
      <c r="G56" s="2" t="s">
        <v>95</v>
      </c>
      <c r="H56" s="2" t="s">
        <v>66</v>
      </c>
      <c r="I56" s="2">
        <f>I38*J56</f>
        <v>0</v>
      </c>
      <c r="J56" s="2">
        <v>0</v>
      </c>
      <c r="K56" s="2"/>
      <c r="L56" s="2"/>
      <c r="M56" s="2"/>
      <c r="N56" s="2"/>
      <c r="O56" s="2">
        <f t="shared" ref="O56:O87" si="59">ROUND(CP56,0)</f>
        <v>0</v>
      </c>
      <c r="P56" s="2">
        <f t="shared" ref="P56:P87" si="60">ROUND(CQ56*I56,0)</f>
        <v>0</v>
      </c>
      <c r="Q56" s="2">
        <f t="shared" ref="Q56:Q87" si="61">ROUND(CR56*I56,0)</f>
        <v>0</v>
      </c>
      <c r="R56" s="2">
        <f t="shared" ref="R56:R87" si="62">ROUND(CS56*I56,0)</f>
        <v>0</v>
      </c>
      <c r="S56" s="2">
        <f t="shared" ref="S56:S87" si="63">ROUND(CT56*I56,0)</f>
        <v>0</v>
      </c>
      <c r="T56" s="2">
        <f t="shared" ref="T56:T87" si="64">ROUND(CU56*I56,0)</f>
        <v>0</v>
      </c>
      <c r="U56" s="2">
        <f t="shared" ref="U56:U87" si="65">CV56*I56</f>
        <v>0</v>
      </c>
      <c r="V56" s="2">
        <f t="shared" ref="V56:V87" si="66">CW56*I56</f>
        <v>0</v>
      </c>
      <c r="W56" s="2">
        <f t="shared" ref="W56:W87" si="67">ROUND(CX56*I56,0)</f>
        <v>0</v>
      </c>
      <c r="X56" s="2">
        <f t="shared" ref="X56:X87" si="68">ROUND(CY56,0)</f>
        <v>0</v>
      </c>
      <c r="Y56" s="2">
        <f t="shared" ref="Y56:Y87" si="69">ROUND(CZ56,0)</f>
        <v>0</v>
      </c>
      <c r="Z56" s="2"/>
      <c r="AA56" s="2">
        <v>34644600</v>
      </c>
      <c r="AB56" s="2">
        <f t="shared" ref="AB56:AB87" si="70">ROUND((AC56+AD56+AF56),2)</f>
        <v>15707</v>
      </c>
      <c r="AC56" s="2">
        <f t="shared" si="53"/>
        <v>15707</v>
      </c>
      <c r="AD56" s="2">
        <f t="shared" si="54"/>
        <v>0</v>
      </c>
      <c r="AE56" s="2">
        <f t="shared" si="55"/>
        <v>0</v>
      </c>
      <c r="AF56" s="2">
        <f t="shared" si="56"/>
        <v>0</v>
      </c>
      <c r="AG56" s="2">
        <f t="shared" ref="AG56:AG87" si="71">ROUND((AP56),2)</f>
        <v>0</v>
      </c>
      <c r="AH56" s="2">
        <f t="shared" si="57"/>
        <v>0</v>
      </c>
      <c r="AI56" s="2">
        <f t="shared" si="58"/>
        <v>0</v>
      </c>
      <c r="AJ56" s="2">
        <f t="shared" ref="AJ56:AJ87" si="72">ROUND((AS56),2)</f>
        <v>0</v>
      </c>
      <c r="AK56" s="2">
        <v>15707</v>
      </c>
      <c r="AL56" s="2">
        <v>15707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96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3">(P56+Q56+S56)</f>
        <v>0</v>
      </c>
      <c r="CQ56" s="2">
        <f t="shared" ref="CQ56:CQ87" si="74">AC56*BC56</f>
        <v>15707</v>
      </c>
      <c r="CR56" s="2">
        <f t="shared" ref="CR56:CR87" si="75">AD56*BB56</f>
        <v>0</v>
      </c>
      <c r="CS56" s="2">
        <f t="shared" ref="CS56:CS87" si="76">AE56*BS56</f>
        <v>0</v>
      </c>
      <c r="CT56" s="2">
        <f t="shared" ref="CT56:CT87" si="77">AF56*BA56</f>
        <v>0</v>
      </c>
      <c r="CU56" s="2">
        <f t="shared" ref="CU56:CU87" si="78">AG56</f>
        <v>0</v>
      </c>
      <c r="CV56" s="2">
        <f t="shared" ref="CV56:CV87" si="79">AH56</f>
        <v>0</v>
      </c>
      <c r="CW56" s="2">
        <f t="shared" ref="CW56:CW87" si="80">AI56</f>
        <v>0</v>
      </c>
      <c r="CX56" s="2">
        <f t="shared" ref="CX56:CX87" si="81">AJ56</f>
        <v>0</v>
      </c>
      <c r="CY56" s="2">
        <f t="shared" ref="CY56:CY87" si="82">(((S56+(R56*IF(0,0,1)))*AT56)/100)</f>
        <v>0</v>
      </c>
      <c r="CZ56" s="2">
        <f t="shared" ref="CZ56:CZ87" si="83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66</v>
      </c>
      <c r="DW56" s="2" t="s">
        <v>66</v>
      </c>
      <c r="DX56" s="2">
        <v>1000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60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61</v>
      </c>
      <c r="EM56" s="2" t="s">
        <v>62</v>
      </c>
      <c r="EN56" s="2"/>
      <c r="EO56" s="2" t="s">
        <v>6</v>
      </c>
      <c r="EP56" s="2"/>
      <c r="EQ56" s="2">
        <v>0</v>
      </c>
      <c r="ER56" s="2">
        <v>15707</v>
      </c>
      <c r="ES56" s="2">
        <v>15707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-1843346877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5">ROUND(IF(AND(BH56=3,BI56=3,FS56&lt;&gt;0),P56,0),0)</f>
        <v>0</v>
      </c>
      <c r="GM56" s="2">
        <f t="shared" ref="GM56:GM87" si="86">ROUND(O56+X56+Y56+GK56,0)+GX56</f>
        <v>0</v>
      </c>
      <c r="GN56" s="2">
        <f t="shared" ref="GN56:GN87" si="87">IF(OR(BI56=0,BI56=1),ROUND(O56+X56+Y56+GK56,0),0)</f>
        <v>0</v>
      </c>
      <c r="GO56" s="2">
        <f t="shared" ref="GO56:GO87" si="88">IF(BI56=2,ROUND(O56+X56+Y56+GK56,0),0)</f>
        <v>0</v>
      </c>
      <c r="GP56" s="2">
        <f t="shared" ref="GP56:GP87" si="89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90">ROUND(GT56,2)</f>
        <v>0</v>
      </c>
      <c r="GW56" s="2">
        <v>1</v>
      </c>
      <c r="GX56" s="2">
        <f t="shared" ref="GX56:GX87" si="91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87</v>
      </c>
      <c r="E57" t="s">
        <v>93</v>
      </c>
      <c r="F57" t="s">
        <v>94</v>
      </c>
      <c r="G57" t="s">
        <v>95</v>
      </c>
      <c r="H57" t="s">
        <v>66</v>
      </c>
      <c r="I57">
        <f>I39*J57</f>
        <v>0</v>
      </c>
      <c r="J57">
        <v>0</v>
      </c>
      <c r="O57">
        <f t="shared" si="59"/>
        <v>0</v>
      </c>
      <c r="P57">
        <f t="shared" si="60"/>
        <v>0</v>
      </c>
      <c r="Q57">
        <f t="shared" si="61"/>
        <v>0</v>
      </c>
      <c r="R57">
        <f t="shared" si="62"/>
        <v>0</v>
      </c>
      <c r="S57">
        <f t="shared" si="63"/>
        <v>0</v>
      </c>
      <c r="T57">
        <f t="shared" si="64"/>
        <v>0</v>
      </c>
      <c r="U57">
        <f t="shared" si="65"/>
        <v>0</v>
      </c>
      <c r="V57">
        <f t="shared" si="66"/>
        <v>0</v>
      </c>
      <c r="W57">
        <f t="shared" si="67"/>
        <v>0</v>
      </c>
      <c r="X57">
        <f t="shared" si="68"/>
        <v>0</v>
      </c>
      <c r="Y57">
        <f t="shared" si="69"/>
        <v>0</v>
      </c>
      <c r="AA57">
        <v>34644601</v>
      </c>
      <c r="AB57">
        <f t="shared" si="70"/>
        <v>15707</v>
      </c>
      <c r="AC57">
        <f t="shared" si="53"/>
        <v>15707</v>
      </c>
      <c r="AD57">
        <f t="shared" si="54"/>
        <v>0</v>
      </c>
      <c r="AE57">
        <f t="shared" si="55"/>
        <v>0</v>
      </c>
      <c r="AF57">
        <f t="shared" si="56"/>
        <v>0</v>
      </c>
      <c r="AG57">
        <f t="shared" si="71"/>
        <v>0</v>
      </c>
      <c r="AH57">
        <f t="shared" si="57"/>
        <v>0</v>
      </c>
      <c r="AI57">
        <f t="shared" si="58"/>
        <v>0</v>
      </c>
      <c r="AJ57">
        <f t="shared" si="72"/>
        <v>0</v>
      </c>
      <c r="AK57">
        <v>15707</v>
      </c>
      <c r="AL57">
        <v>15707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96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3"/>
        <v>0</v>
      </c>
      <c r="CQ57">
        <f t="shared" si="74"/>
        <v>117802.5</v>
      </c>
      <c r="CR57">
        <f t="shared" si="75"/>
        <v>0</v>
      </c>
      <c r="CS57">
        <f t="shared" si="76"/>
        <v>0</v>
      </c>
      <c r="CT57">
        <f t="shared" si="77"/>
        <v>0</v>
      </c>
      <c r="CU57">
        <f t="shared" si="78"/>
        <v>0</v>
      </c>
      <c r="CV57">
        <f t="shared" si="79"/>
        <v>0</v>
      </c>
      <c r="CW57">
        <f t="shared" si="80"/>
        <v>0</v>
      </c>
      <c r="CX57">
        <f t="shared" si="81"/>
        <v>0</v>
      </c>
      <c r="CY57">
        <f t="shared" si="82"/>
        <v>0</v>
      </c>
      <c r="CZ57">
        <f t="shared" si="83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66</v>
      </c>
      <c r="DW57" t="s">
        <v>66</v>
      </c>
      <c r="DX57">
        <v>1000</v>
      </c>
      <c r="EE57">
        <v>32653291</v>
      </c>
      <c r="EF57">
        <v>20</v>
      </c>
      <c r="EG57" t="s">
        <v>60</v>
      </c>
      <c r="EH57">
        <v>0</v>
      </c>
      <c r="EI57" t="s">
        <v>6</v>
      </c>
      <c r="EJ57">
        <v>1</v>
      </c>
      <c r="EK57">
        <v>500001</v>
      </c>
      <c r="EL57" t="s">
        <v>61</v>
      </c>
      <c r="EM57" t="s">
        <v>62</v>
      </c>
      <c r="EO57" t="s">
        <v>6</v>
      </c>
      <c r="EQ57">
        <v>0</v>
      </c>
      <c r="ER57">
        <v>15707</v>
      </c>
      <c r="ES57">
        <v>15707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4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-1843346877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5"/>
        <v>0</v>
      </c>
      <c r="GM57">
        <f t="shared" si="86"/>
        <v>0</v>
      </c>
      <c r="GN57">
        <f t="shared" si="87"/>
        <v>0</v>
      </c>
      <c r="GO57">
        <f t="shared" si="88"/>
        <v>0</v>
      </c>
      <c r="GP57">
        <f t="shared" si="89"/>
        <v>0</v>
      </c>
      <c r="GR57">
        <v>0</v>
      </c>
      <c r="GS57">
        <v>3</v>
      </c>
      <c r="GT57">
        <v>0</v>
      </c>
      <c r="GU57" t="s">
        <v>6</v>
      </c>
      <c r="GV57">
        <f t="shared" si="90"/>
        <v>0</v>
      </c>
      <c r="GW57">
        <v>1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70</v>
      </c>
      <c r="D58" s="2"/>
      <c r="E58" s="2" t="s">
        <v>97</v>
      </c>
      <c r="F58" s="2" t="s">
        <v>98</v>
      </c>
      <c r="G58" s="2" t="s">
        <v>99</v>
      </c>
      <c r="H58" s="2" t="s">
        <v>66</v>
      </c>
      <c r="I58" s="2">
        <f>I38*J58</f>
        <v>0</v>
      </c>
      <c r="J58" s="2">
        <v>0</v>
      </c>
      <c r="K58" s="2"/>
      <c r="L58" s="2"/>
      <c r="M58" s="2"/>
      <c r="N58" s="2"/>
      <c r="O58" s="2">
        <f t="shared" si="59"/>
        <v>0</v>
      </c>
      <c r="P58" s="2">
        <f t="shared" si="60"/>
        <v>0</v>
      </c>
      <c r="Q58" s="2">
        <f t="shared" si="61"/>
        <v>0</v>
      </c>
      <c r="R58" s="2">
        <f t="shared" si="62"/>
        <v>0</v>
      </c>
      <c r="S58" s="2">
        <f t="shared" si="63"/>
        <v>0</v>
      </c>
      <c r="T58" s="2">
        <f t="shared" si="64"/>
        <v>0</v>
      </c>
      <c r="U58" s="2">
        <f t="shared" si="65"/>
        <v>0</v>
      </c>
      <c r="V58" s="2">
        <f t="shared" si="66"/>
        <v>0</v>
      </c>
      <c r="W58" s="2">
        <f t="shared" si="67"/>
        <v>0</v>
      </c>
      <c r="X58" s="2">
        <f t="shared" si="68"/>
        <v>0</v>
      </c>
      <c r="Y58" s="2">
        <f t="shared" si="69"/>
        <v>0</v>
      </c>
      <c r="Z58" s="2"/>
      <c r="AA58" s="2">
        <v>34644600</v>
      </c>
      <c r="AB58" s="2">
        <f t="shared" si="70"/>
        <v>9550.01</v>
      </c>
      <c r="AC58" s="2">
        <f t="shared" si="53"/>
        <v>9550.01</v>
      </c>
      <c r="AD58" s="2">
        <f t="shared" si="54"/>
        <v>0</v>
      </c>
      <c r="AE58" s="2">
        <f t="shared" si="55"/>
        <v>0</v>
      </c>
      <c r="AF58" s="2">
        <f t="shared" si="56"/>
        <v>0</v>
      </c>
      <c r="AG58" s="2">
        <f t="shared" si="71"/>
        <v>0</v>
      </c>
      <c r="AH58" s="2">
        <f t="shared" si="57"/>
        <v>0</v>
      </c>
      <c r="AI58" s="2">
        <f t="shared" si="58"/>
        <v>0</v>
      </c>
      <c r="AJ58" s="2">
        <f t="shared" si="72"/>
        <v>0</v>
      </c>
      <c r="AK58" s="2">
        <v>9550.01</v>
      </c>
      <c r="AL58" s="2">
        <v>9550.01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100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3"/>
        <v>0</v>
      </c>
      <c r="CQ58" s="2">
        <f t="shared" si="74"/>
        <v>9550.01</v>
      </c>
      <c r="CR58" s="2">
        <f t="shared" si="75"/>
        <v>0</v>
      </c>
      <c r="CS58" s="2">
        <f t="shared" si="76"/>
        <v>0</v>
      </c>
      <c r="CT58" s="2">
        <f t="shared" si="77"/>
        <v>0</v>
      </c>
      <c r="CU58" s="2">
        <f t="shared" si="78"/>
        <v>0</v>
      </c>
      <c r="CV58" s="2">
        <f t="shared" si="79"/>
        <v>0</v>
      </c>
      <c r="CW58" s="2">
        <f t="shared" si="80"/>
        <v>0</v>
      </c>
      <c r="CX58" s="2">
        <f t="shared" si="81"/>
        <v>0</v>
      </c>
      <c r="CY58" s="2">
        <f t="shared" si="82"/>
        <v>0</v>
      </c>
      <c r="CZ58" s="2">
        <f t="shared" si="83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1009</v>
      </c>
      <c r="DV58" s="2" t="s">
        <v>66</v>
      </c>
      <c r="DW58" s="2" t="s">
        <v>66</v>
      </c>
      <c r="DX58" s="2">
        <v>1000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60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61</v>
      </c>
      <c r="EM58" s="2" t="s">
        <v>62</v>
      </c>
      <c r="EN58" s="2"/>
      <c r="EO58" s="2" t="s">
        <v>6</v>
      </c>
      <c r="EP58" s="2"/>
      <c r="EQ58" s="2">
        <v>0</v>
      </c>
      <c r="ER58" s="2">
        <v>9550.01</v>
      </c>
      <c r="ES58" s="2">
        <v>9550.01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654489916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5"/>
        <v>0</v>
      </c>
      <c r="GM58" s="2">
        <f t="shared" si="86"/>
        <v>0</v>
      </c>
      <c r="GN58" s="2">
        <f t="shared" si="87"/>
        <v>0</v>
      </c>
      <c r="GO58" s="2">
        <f t="shared" si="88"/>
        <v>0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88</v>
      </c>
      <c r="E59" t="s">
        <v>97</v>
      </c>
      <c r="F59" t="s">
        <v>98</v>
      </c>
      <c r="G59" t="s">
        <v>99</v>
      </c>
      <c r="H59" t="s">
        <v>66</v>
      </c>
      <c r="I59">
        <f>I39*J59</f>
        <v>0</v>
      </c>
      <c r="J59">
        <v>0</v>
      </c>
      <c r="O59">
        <f t="shared" si="59"/>
        <v>0</v>
      </c>
      <c r="P59">
        <f t="shared" si="60"/>
        <v>0</v>
      </c>
      <c r="Q59">
        <f t="shared" si="61"/>
        <v>0</v>
      </c>
      <c r="R59">
        <f t="shared" si="62"/>
        <v>0</v>
      </c>
      <c r="S59">
        <f t="shared" si="63"/>
        <v>0</v>
      </c>
      <c r="T59">
        <f t="shared" si="64"/>
        <v>0</v>
      </c>
      <c r="U59">
        <f t="shared" si="65"/>
        <v>0</v>
      </c>
      <c r="V59">
        <f t="shared" si="66"/>
        <v>0</v>
      </c>
      <c r="W59">
        <f t="shared" si="67"/>
        <v>0</v>
      </c>
      <c r="X59">
        <f t="shared" si="68"/>
        <v>0</v>
      </c>
      <c r="Y59">
        <f t="shared" si="69"/>
        <v>0</v>
      </c>
      <c r="AA59">
        <v>34644601</v>
      </c>
      <c r="AB59">
        <f t="shared" si="70"/>
        <v>9550.01</v>
      </c>
      <c r="AC59">
        <f t="shared" si="53"/>
        <v>9550.01</v>
      </c>
      <c r="AD59">
        <f t="shared" si="54"/>
        <v>0</v>
      </c>
      <c r="AE59">
        <f t="shared" si="55"/>
        <v>0</v>
      </c>
      <c r="AF59">
        <f t="shared" si="56"/>
        <v>0</v>
      </c>
      <c r="AG59">
        <f t="shared" si="71"/>
        <v>0</v>
      </c>
      <c r="AH59">
        <f t="shared" si="57"/>
        <v>0</v>
      </c>
      <c r="AI59">
        <f t="shared" si="58"/>
        <v>0</v>
      </c>
      <c r="AJ59">
        <f t="shared" si="72"/>
        <v>0</v>
      </c>
      <c r="AK59">
        <v>9550.01</v>
      </c>
      <c r="AL59">
        <v>9550.01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100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3"/>
        <v>0</v>
      </c>
      <c r="CQ59">
        <f t="shared" si="74"/>
        <v>71625.074999999997</v>
      </c>
      <c r="CR59">
        <f t="shared" si="75"/>
        <v>0</v>
      </c>
      <c r="CS59">
        <f t="shared" si="76"/>
        <v>0</v>
      </c>
      <c r="CT59">
        <f t="shared" si="77"/>
        <v>0</v>
      </c>
      <c r="CU59">
        <f t="shared" si="78"/>
        <v>0</v>
      </c>
      <c r="CV59">
        <f t="shared" si="79"/>
        <v>0</v>
      </c>
      <c r="CW59">
        <f t="shared" si="80"/>
        <v>0</v>
      </c>
      <c r="CX59">
        <f t="shared" si="81"/>
        <v>0</v>
      </c>
      <c r="CY59">
        <f t="shared" si="82"/>
        <v>0</v>
      </c>
      <c r="CZ59">
        <f t="shared" si="83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1009</v>
      </c>
      <c r="DV59" t="s">
        <v>66</v>
      </c>
      <c r="DW59" t="s">
        <v>66</v>
      </c>
      <c r="DX59">
        <v>1000</v>
      </c>
      <c r="EE59">
        <v>32653291</v>
      </c>
      <c r="EF59">
        <v>20</v>
      </c>
      <c r="EG59" t="s">
        <v>60</v>
      </c>
      <c r="EH59">
        <v>0</v>
      </c>
      <c r="EI59" t="s">
        <v>6</v>
      </c>
      <c r="EJ59">
        <v>1</v>
      </c>
      <c r="EK59">
        <v>500001</v>
      </c>
      <c r="EL59" t="s">
        <v>61</v>
      </c>
      <c r="EM59" t="s">
        <v>62</v>
      </c>
      <c r="EO59" t="s">
        <v>6</v>
      </c>
      <c r="EQ59">
        <v>0</v>
      </c>
      <c r="ER59">
        <v>9550.01</v>
      </c>
      <c r="ES59">
        <v>9550.01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4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654489916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5"/>
        <v>0</v>
      </c>
      <c r="GM59">
        <f t="shared" si="86"/>
        <v>0</v>
      </c>
      <c r="GN59">
        <f t="shared" si="87"/>
        <v>0</v>
      </c>
      <c r="GO59">
        <f t="shared" si="88"/>
        <v>0</v>
      </c>
      <c r="GP59">
        <f t="shared" si="89"/>
        <v>0</v>
      </c>
      <c r="GR59">
        <v>0</v>
      </c>
      <c r="GS59">
        <v>3</v>
      </c>
      <c r="GT59">
        <v>0</v>
      </c>
      <c r="GU59" t="s">
        <v>6</v>
      </c>
      <c r="GV59">
        <f t="shared" si="90"/>
        <v>0</v>
      </c>
      <c r="GW59">
        <v>1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71</v>
      </c>
      <c r="D60" s="2"/>
      <c r="E60" s="2" t="s">
        <v>101</v>
      </c>
      <c r="F60" s="2" t="s">
        <v>102</v>
      </c>
      <c r="G60" s="2" t="s">
        <v>103</v>
      </c>
      <c r="H60" s="2" t="s">
        <v>104</v>
      </c>
      <c r="I60" s="2">
        <f>I38*J60</f>
        <v>0</v>
      </c>
      <c r="J60" s="2">
        <v>0</v>
      </c>
      <c r="K60" s="2"/>
      <c r="L60" s="2"/>
      <c r="M60" s="2"/>
      <c r="N60" s="2"/>
      <c r="O60" s="2">
        <f t="shared" si="59"/>
        <v>0</v>
      </c>
      <c r="P60" s="2">
        <f t="shared" si="60"/>
        <v>0</v>
      </c>
      <c r="Q60" s="2">
        <f t="shared" si="61"/>
        <v>0</v>
      </c>
      <c r="R60" s="2">
        <f t="shared" si="62"/>
        <v>0</v>
      </c>
      <c r="S60" s="2">
        <f t="shared" si="63"/>
        <v>0</v>
      </c>
      <c r="T60" s="2">
        <f t="shared" si="64"/>
        <v>0</v>
      </c>
      <c r="U60" s="2">
        <f t="shared" si="65"/>
        <v>0</v>
      </c>
      <c r="V60" s="2">
        <f t="shared" si="66"/>
        <v>0</v>
      </c>
      <c r="W60" s="2">
        <f t="shared" si="67"/>
        <v>0</v>
      </c>
      <c r="X60" s="2">
        <f t="shared" si="68"/>
        <v>0</v>
      </c>
      <c r="Y60" s="2">
        <f t="shared" si="69"/>
        <v>0</v>
      </c>
      <c r="Z60" s="2"/>
      <c r="AA60" s="2">
        <v>34644600</v>
      </c>
      <c r="AB60" s="2">
        <f t="shared" si="70"/>
        <v>610</v>
      </c>
      <c r="AC60" s="2">
        <f t="shared" si="53"/>
        <v>610</v>
      </c>
      <c r="AD60" s="2">
        <f t="shared" si="54"/>
        <v>0</v>
      </c>
      <c r="AE60" s="2">
        <f t="shared" si="55"/>
        <v>0</v>
      </c>
      <c r="AF60" s="2">
        <f t="shared" si="56"/>
        <v>0</v>
      </c>
      <c r="AG60" s="2">
        <f t="shared" si="71"/>
        <v>0</v>
      </c>
      <c r="AH60" s="2">
        <f t="shared" si="57"/>
        <v>0</v>
      </c>
      <c r="AI60" s="2">
        <f t="shared" si="58"/>
        <v>0</v>
      </c>
      <c r="AJ60" s="2">
        <f t="shared" si="72"/>
        <v>0</v>
      </c>
      <c r="AK60" s="2">
        <v>610</v>
      </c>
      <c r="AL60" s="2">
        <v>610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2</v>
      </c>
      <c r="BJ60" s="2" t="s">
        <v>105</v>
      </c>
      <c r="BK60" s="2"/>
      <c r="BL60" s="2"/>
      <c r="BM60" s="2">
        <v>500002</v>
      </c>
      <c r="BN60" s="2">
        <v>0</v>
      </c>
      <c r="BO60" s="2" t="s">
        <v>6</v>
      </c>
      <c r="BP60" s="2">
        <v>0</v>
      </c>
      <c r="BQ60" s="2">
        <v>21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3"/>
        <v>0</v>
      </c>
      <c r="CQ60" s="2">
        <f t="shared" si="74"/>
        <v>610</v>
      </c>
      <c r="CR60" s="2">
        <f t="shared" si="75"/>
        <v>0</v>
      </c>
      <c r="CS60" s="2">
        <f t="shared" si="76"/>
        <v>0</v>
      </c>
      <c r="CT60" s="2">
        <f t="shared" si="77"/>
        <v>0</v>
      </c>
      <c r="CU60" s="2">
        <f t="shared" si="78"/>
        <v>0</v>
      </c>
      <c r="CV60" s="2">
        <f t="shared" si="79"/>
        <v>0</v>
      </c>
      <c r="CW60" s="2">
        <f t="shared" si="80"/>
        <v>0</v>
      </c>
      <c r="CX60" s="2">
        <f t="shared" si="81"/>
        <v>0</v>
      </c>
      <c r="CY60" s="2">
        <f t="shared" si="82"/>
        <v>0</v>
      </c>
      <c r="CZ60" s="2">
        <f t="shared" si="83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104</v>
      </c>
      <c r="DW60" s="2" t="s">
        <v>104</v>
      </c>
      <c r="DX60" s="2">
        <v>100</v>
      </c>
      <c r="DY60" s="2"/>
      <c r="DZ60" s="2"/>
      <c r="EA60" s="2"/>
      <c r="EB60" s="2"/>
      <c r="EC60" s="2"/>
      <c r="ED60" s="2"/>
      <c r="EE60" s="2">
        <v>32653292</v>
      </c>
      <c r="EF60" s="2">
        <v>21</v>
      </c>
      <c r="EG60" s="2" t="s">
        <v>106</v>
      </c>
      <c r="EH60" s="2">
        <v>0</v>
      </c>
      <c r="EI60" s="2" t="s">
        <v>6</v>
      </c>
      <c r="EJ60" s="2">
        <v>2</v>
      </c>
      <c r="EK60" s="2">
        <v>500002</v>
      </c>
      <c r="EL60" s="2" t="s">
        <v>107</v>
      </c>
      <c r="EM60" s="2" t="s">
        <v>108</v>
      </c>
      <c r="EN60" s="2"/>
      <c r="EO60" s="2" t="s">
        <v>6</v>
      </c>
      <c r="EP60" s="2"/>
      <c r="EQ60" s="2">
        <v>0</v>
      </c>
      <c r="ER60" s="2">
        <v>610</v>
      </c>
      <c r="ES60" s="2">
        <v>610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1556400765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5"/>
        <v>0</v>
      </c>
      <c r="GM60" s="2">
        <f t="shared" si="86"/>
        <v>0</v>
      </c>
      <c r="GN60" s="2">
        <f t="shared" si="87"/>
        <v>0</v>
      </c>
      <c r="GO60" s="2">
        <f t="shared" si="88"/>
        <v>0</v>
      </c>
      <c r="GP60" s="2">
        <f t="shared" si="89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89</v>
      </c>
      <c r="E61" t="s">
        <v>101</v>
      </c>
      <c r="F61" t="s">
        <v>102</v>
      </c>
      <c r="G61" t="s">
        <v>103</v>
      </c>
      <c r="H61" t="s">
        <v>104</v>
      </c>
      <c r="I61">
        <f>I39*J61</f>
        <v>0</v>
      </c>
      <c r="J61">
        <v>0</v>
      </c>
      <c r="O61">
        <f t="shared" si="59"/>
        <v>0</v>
      </c>
      <c r="P61">
        <f t="shared" si="60"/>
        <v>0</v>
      </c>
      <c r="Q61">
        <f t="shared" si="61"/>
        <v>0</v>
      </c>
      <c r="R61">
        <f t="shared" si="62"/>
        <v>0</v>
      </c>
      <c r="S61">
        <f t="shared" si="63"/>
        <v>0</v>
      </c>
      <c r="T61">
        <f t="shared" si="64"/>
        <v>0</v>
      </c>
      <c r="U61">
        <f t="shared" si="65"/>
        <v>0</v>
      </c>
      <c r="V61">
        <f t="shared" si="66"/>
        <v>0</v>
      </c>
      <c r="W61">
        <f t="shared" si="67"/>
        <v>0</v>
      </c>
      <c r="X61">
        <f t="shared" si="68"/>
        <v>0</v>
      </c>
      <c r="Y61">
        <f t="shared" si="69"/>
        <v>0</v>
      </c>
      <c r="AA61">
        <v>34644601</v>
      </c>
      <c r="AB61">
        <f t="shared" si="70"/>
        <v>610</v>
      </c>
      <c r="AC61">
        <f t="shared" si="53"/>
        <v>610</v>
      </c>
      <c r="AD61">
        <f t="shared" si="54"/>
        <v>0</v>
      </c>
      <c r="AE61">
        <f t="shared" si="55"/>
        <v>0</v>
      </c>
      <c r="AF61">
        <f t="shared" si="56"/>
        <v>0</v>
      </c>
      <c r="AG61">
        <f t="shared" si="71"/>
        <v>0</v>
      </c>
      <c r="AH61">
        <f t="shared" si="57"/>
        <v>0</v>
      </c>
      <c r="AI61">
        <f t="shared" si="58"/>
        <v>0</v>
      </c>
      <c r="AJ61">
        <f t="shared" si="72"/>
        <v>0</v>
      </c>
      <c r="AK61">
        <v>610</v>
      </c>
      <c r="AL61">
        <v>610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2</v>
      </c>
      <c r="BJ61" t="s">
        <v>105</v>
      </c>
      <c r="BM61">
        <v>500002</v>
      </c>
      <c r="BN61">
        <v>0</v>
      </c>
      <c r="BO61" t="s">
        <v>6</v>
      </c>
      <c r="BP61">
        <v>0</v>
      </c>
      <c r="BQ61">
        <v>21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3"/>
        <v>0</v>
      </c>
      <c r="CQ61">
        <f t="shared" si="74"/>
        <v>4575</v>
      </c>
      <c r="CR61">
        <f t="shared" si="75"/>
        <v>0</v>
      </c>
      <c r="CS61">
        <f t="shared" si="76"/>
        <v>0</v>
      </c>
      <c r="CT61">
        <f t="shared" si="77"/>
        <v>0</v>
      </c>
      <c r="CU61">
        <f t="shared" si="78"/>
        <v>0</v>
      </c>
      <c r="CV61">
        <f t="shared" si="79"/>
        <v>0</v>
      </c>
      <c r="CW61">
        <f t="shared" si="80"/>
        <v>0</v>
      </c>
      <c r="CX61">
        <f t="shared" si="81"/>
        <v>0</v>
      </c>
      <c r="CY61">
        <f t="shared" si="82"/>
        <v>0</v>
      </c>
      <c r="CZ61">
        <f t="shared" si="83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104</v>
      </c>
      <c r="DW61" t="s">
        <v>104</v>
      </c>
      <c r="DX61">
        <v>100</v>
      </c>
      <c r="EE61">
        <v>32653292</v>
      </c>
      <c r="EF61">
        <v>21</v>
      </c>
      <c r="EG61" t="s">
        <v>106</v>
      </c>
      <c r="EH61">
        <v>0</v>
      </c>
      <c r="EI61" t="s">
        <v>6</v>
      </c>
      <c r="EJ61">
        <v>2</v>
      </c>
      <c r="EK61">
        <v>500002</v>
      </c>
      <c r="EL61" t="s">
        <v>107</v>
      </c>
      <c r="EM61" t="s">
        <v>108</v>
      </c>
      <c r="EO61" t="s">
        <v>6</v>
      </c>
      <c r="EQ61">
        <v>0</v>
      </c>
      <c r="ER61">
        <v>610</v>
      </c>
      <c r="ES61">
        <v>610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4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1556400765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5"/>
        <v>0</v>
      </c>
      <c r="GM61">
        <f t="shared" si="86"/>
        <v>0</v>
      </c>
      <c r="GN61">
        <f t="shared" si="87"/>
        <v>0</v>
      </c>
      <c r="GO61">
        <f t="shared" si="88"/>
        <v>0</v>
      </c>
      <c r="GP61">
        <f t="shared" si="89"/>
        <v>0</v>
      </c>
      <c r="GR61">
        <v>0</v>
      </c>
      <c r="GS61">
        <v>3</v>
      </c>
      <c r="GT61">
        <v>0</v>
      </c>
      <c r="GU61" t="s">
        <v>6</v>
      </c>
      <c r="GV61">
        <f t="shared" si="90"/>
        <v>0</v>
      </c>
      <c r="GW61">
        <v>1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72</v>
      </c>
      <c r="D62" s="2"/>
      <c r="E62" s="2" t="s">
        <v>109</v>
      </c>
      <c r="F62" s="2" t="s">
        <v>110</v>
      </c>
      <c r="G62" s="2" t="s">
        <v>111</v>
      </c>
      <c r="H62" s="2" t="s">
        <v>79</v>
      </c>
      <c r="I62" s="2">
        <f>I38*J62</f>
        <v>0</v>
      </c>
      <c r="J62" s="2">
        <v>0</v>
      </c>
      <c r="K62" s="2"/>
      <c r="L62" s="2"/>
      <c r="M62" s="2"/>
      <c r="N62" s="2"/>
      <c r="O62" s="2">
        <f t="shared" si="59"/>
        <v>0</v>
      </c>
      <c r="P62" s="2">
        <f t="shared" si="60"/>
        <v>0</v>
      </c>
      <c r="Q62" s="2">
        <f t="shared" si="61"/>
        <v>0</v>
      </c>
      <c r="R62" s="2">
        <f t="shared" si="62"/>
        <v>0</v>
      </c>
      <c r="S62" s="2">
        <f t="shared" si="63"/>
        <v>0</v>
      </c>
      <c r="T62" s="2">
        <f t="shared" si="64"/>
        <v>0</v>
      </c>
      <c r="U62" s="2">
        <f t="shared" si="65"/>
        <v>0</v>
      </c>
      <c r="V62" s="2">
        <f t="shared" si="66"/>
        <v>0</v>
      </c>
      <c r="W62" s="2">
        <f t="shared" si="67"/>
        <v>0</v>
      </c>
      <c r="X62" s="2">
        <f t="shared" si="68"/>
        <v>0</v>
      </c>
      <c r="Y62" s="2">
        <f t="shared" si="69"/>
        <v>0</v>
      </c>
      <c r="Z62" s="2"/>
      <c r="AA62" s="2">
        <v>34644600</v>
      </c>
      <c r="AB62" s="2">
        <f t="shared" si="70"/>
        <v>0</v>
      </c>
      <c r="AC62" s="2">
        <f t="shared" si="53"/>
        <v>0</v>
      </c>
      <c r="AD62" s="2">
        <f t="shared" si="54"/>
        <v>0</v>
      </c>
      <c r="AE62" s="2">
        <f t="shared" si="55"/>
        <v>0</v>
      </c>
      <c r="AF62" s="2">
        <f t="shared" si="56"/>
        <v>0</v>
      </c>
      <c r="AG62" s="2">
        <f t="shared" si="71"/>
        <v>0</v>
      </c>
      <c r="AH62" s="2">
        <f t="shared" si="57"/>
        <v>0</v>
      </c>
      <c r="AI62" s="2">
        <f t="shared" si="58"/>
        <v>0</v>
      </c>
      <c r="AJ62" s="2">
        <f t="shared" si="72"/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106</v>
      </c>
      <c r="AU62" s="2">
        <v>65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6</v>
      </c>
      <c r="BK62" s="2"/>
      <c r="BL62" s="2"/>
      <c r="BM62" s="2">
        <v>0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106</v>
      </c>
      <c r="CA62" s="2">
        <v>65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3"/>
        <v>0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0</v>
      </c>
      <c r="CU62" s="2">
        <f t="shared" si="78"/>
        <v>0</v>
      </c>
      <c r="CV62" s="2">
        <f t="shared" si="79"/>
        <v>0</v>
      </c>
      <c r="CW62" s="2">
        <f t="shared" si="80"/>
        <v>0</v>
      </c>
      <c r="CX62" s="2">
        <f t="shared" si="81"/>
        <v>0</v>
      </c>
      <c r="CY62" s="2">
        <f t="shared" si="82"/>
        <v>0</v>
      </c>
      <c r="CZ62" s="2">
        <f t="shared" si="83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79</v>
      </c>
      <c r="DW62" s="2" t="s">
        <v>79</v>
      </c>
      <c r="DX62" s="2">
        <v>1</v>
      </c>
      <c r="DY62" s="2"/>
      <c r="DZ62" s="2"/>
      <c r="EA62" s="2"/>
      <c r="EB62" s="2"/>
      <c r="EC62" s="2"/>
      <c r="ED62" s="2"/>
      <c r="EE62" s="2">
        <v>32653299</v>
      </c>
      <c r="EF62" s="2">
        <v>20</v>
      </c>
      <c r="EG62" s="2" t="s">
        <v>60</v>
      </c>
      <c r="EH62" s="2">
        <v>0</v>
      </c>
      <c r="EI62" s="2" t="s">
        <v>6</v>
      </c>
      <c r="EJ62" s="2">
        <v>1</v>
      </c>
      <c r="EK62" s="2">
        <v>0</v>
      </c>
      <c r="EL62" s="2" t="s">
        <v>85</v>
      </c>
      <c r="EM62" s="2" t="s">
        <v>86</v>
      </c>
      <c r="EN62" s="2"/>
      <c r="EO62" s="2" t="s">
        <v>6</v>
      </c>
      <c r="EP62" s="2"/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106</v>
      </c>
      <c r="FY62" s="2">
        <v>65</v>
      </c>
      <c r="FZ62" s="2"/>
      <c r="GA62" s="2" t="s">
        <v>6</v>
      </c>
      <c r="GB62" s="2"/>
      <c r="GC62" s="2"/>
      <c r="GD62" s="2">
        <v>0</v>
      </c>
      <c r="GE62" s="2"/>
      <c r="GF62" s="2">
        <v>-1974579473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5"/>
        <v>0</v>
      </c>
      <c r="GM62" s="2">
        <f t="shared" si="86"/>
        <v>0</v>
      </c>
      <c r="GN62" s="2">
        <f t="shared" si="87"/>
        <v>0</v>
      </c>
      <c r="GO62" s="2">
        <f t="shared" si="88"/>
        <v>0</v>
      </c>
      <c r="GP62" s="2">
        <f t="shared" si="89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90</v>
      </c>
      <c r="E63" t="s">
        <v>109</v>
      </c>
      <c r="F63" t="s">
        <v>110</v>
      </c>
      <c r="G63" t="s">
        <v>111</v>
      </c>
      <c r="H63" t="s">
        <v>79</v>
      </c>
      <c r="I63">
        <f>I39*J63</f>
        <v>0</v>
      </c>
      <c r="J63">
        <v>0</v>
      </c>
      <c r="O63">
        <f t="shared" si="59"/>
        <v>0</v>
      </c>
      <c r="P63">
        <f t="shared" si="60"/>
        <v>0</v>
      </c>
      <c r="Q63">
        <f t="shared" si="61"/>
        <v>0</v>
      </c>
      <c r="R63">
        <f t="shared" si="62"/>
        <v>0</v>
      </c>
      <c r="S63">
        <f t="shared" si="63"/>
        <v>0</v>
      </c>
      <c r="T63">
        <f t="shared" si="64"/>
        <v>0</v>
      </c>
      <c r="U63">
        <f t="shared" si="65"/>
        <v>0</v>
      </c>
      <c r="V63">
        <f t="shared" si="66"/>
        <v>0</v>
      </c>
      <c r="W63">
        <f t="shared" si="67"/>
        <v>0</v>
      </c>
      <c r="X63">
        <f t="shared" si="68"/>
        <v>0</v>
      </c>
      <c r="Y63">
        <f t="shared" si="69"/>
        <v>0</v>
      </c>
      <c r="AA63">
        <v>34644601</v>
      </c>
      <c r="AB63">
        <f t="shared" si="70"/>
        <v>0</v>
      </c>
      <c r="AC63">
        <f t="shared" si="53"/>
        <v>0</v>
      </c>
      <c r="AD63">
        <f t="shared" si="54"/>
        <v>0</v>
      </c>
      <c r="AE63">
        <f t="shared" si="55"/>
        <v>0</v>
      </c>
      <c r="AF63">
        <f t="shared" si="56"/>
        <v>0</v>
      </c>
      <c r="AG63">
        <f t="shared" si="71"/>
        <v>0</v>
      </c>
      <c r="AH63">
        <f t="shared" si="57"/>
        <v>0</v>
      </c>
      <c r="AI63">
        <f t="shared" si="58"/>
        <v>0</v>
      </c>
      <c r="AJ63">
        <f t="shared" si="72"/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90</v>
      </c>
      <c r="AU63">
        <v>52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6</v>
      </c>
      <c r="BM63">
        <v>0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106</v>
      </c>
      <c r="CA63">
        <v>65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3"/>
        <v>0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0</v>
      </c>
      <c r="CU63">
        <f t="shared" si="78"/>
        <v>0</v>
      </c>
      <c r="CV63">
        <f t="shared" si="79"/>
        <v>0</v>
      </c>
      <c r="CW63">
        <f t="shared" si="80"/>
        <v>0</v>
      </c>
      <c r="CX63">
        <f t="shared" si="81"/>
        <v>0</v>
      </c>
      <c r="CY63">
        <f t="shared" si="82"/>
        <v>0</v>
      </c>
      <c r="CZ63">
        <f t="shared" si="83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79</v>
      </c>
      <c r="DW63" t="s">
        <v>79</v>
      </c>
      <c r="DX63">
        <v>1</v>
      </c>
      <c r="EE63">
        <v>32653299</v>
      </c>
      <c r="EF63">
        <v>20</v>
      </c>
      <c r="EG63" t="s">
        <v>60</v>
      </c>
      <c r="EH63">
        <v>0</v>
      </c>
      <c r="EI63" t="s">
        <v>6</v>
      </c>
      <c r="EJ63">
        <v>1</v>
      </c>
      <c r="EK63">
        <v>0</v>
      </c>
      <c r="EL63" t="s">
        <v>85</v>
      </c>
      <c r="EM63" t="s">
        <v>86</v>
      </c>
      <c r="EO63" t="s">
        <v>6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4"/>
        <v>0</v>
      </c>
      <c r="FS63">
        <v>0</v>
      </c>
      <c r="FV63" t="s">
        <v>22</v>
      </c>
      <c r="FW63" t="s">
        <v>23</v>
      </c>
      <c r="FX63">
        <v>106</v>
      </c>
      <c r="FY63">
        <v>65</v>
      </c>
      <c r="GA63" t="s">
        <v>6</v>
      </c>
      <c r="GD63">
        <v>0</v>
      </c>
      <c r="GF63">
        <v>-1974579473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5"/>
        <v>0</v>
      </c>
      <c r="GM63">
        <f t="shared" si="86"/>
        <v>0</v>
      </c>
      <c r="GN63">
        <f t="shared" si="87"/>
        <v>0</v>
      </c>
      <c r="GO63">
        <f t="shared" si="88"/>
        <v>0</v>
      </c>
      <c r="GP63">
        <f t="shared" si="89"/>
        <v>0</v>
      </c>
      <c r="GR63">
        <v>0</v>
      </c>
      <c r="GS63">
        <v>3</v>
      </c>
      <c r="GT63">
        <v>0</v>
      </c>
      <c r="GU63" t="s">
        <v>6</v>
      </c>
      <c r="GV63">
        <f t="shared" si="90"/>
        <v>0</v>
      </c>
      <c r="GW63">
        <v>1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73</v>
      </c>
      <c r="D64" s="2"/>
      <c r="E64" s="2" t="s">
        <v>112</v>
      </c>
      <c r="F64" s="2" t="s">
        <v>113</v>
      </c>
      <c r="G64" s="2" t="s">
        <v>114</v>
      </c>
      <c r="H64" s="2" t="s">
        <v>79</v>
      </c>
      <c r="I64" s="2">
        <f>I38*J64</f>
        <v>0</v>
      </c>
      <c r="J64" s="2">
        <v>0</v>
      </c>
      <c r="K64" s="2"/>
      <c r="L64" s="2"/>
      <c r="M64" s="2"/>
      <c r="N64" s="2"/>
      <c r="O64" s="2">
        <f t="shared" si="59"/>
        <v>0</v>
      </c>
      <c r="P64" s="2">
        <f t="shared" si="60"/>
        <v>0</v>
      </c>
      <c r="Q64" s="2">
        <f t="shared" si="61"/>
        <v>0</v>
      </c>
      <c r="R64" s="2">
        <f t="shared" si="62"/>
        <v>0</v>
      </c>
      <c r="S64" s="2">
        <f t="shared" si="63"/>
        <v>0</v>
      </c>
      <c r="T64" s="2">
        <f t="shared" si="64"/>
        <v>0</v>
      </c>
      <c r="U64" s="2">
        <f t="shared" si="65"/>
        <v>0</v>
      </c>
      <c r="V64" s="2">
        <f t="shared" si="66"/>
        <v>0</v>
      </c>
      <c r="W64" s="2">
        <f t="shared" si="67"/>
        <v>0</v>
      </c>
      <c r="X64" s="2">
        <f t="shared" si="68"/>
        <v>0</v>
      </c>
      <c r="Y64" s="2">
        <f t="shared" si="69"/>
        <v>0</v>
      </c>
      <c r="Z64" s="2"/>
      <c r="AA64" s="2">
        <v>34644600</v>
      </c>
      <c r="AB64" s="2">
        <f t="shared" si="70"/>
        <v>0</v>
      </c>
      <c r="AC64" s="2">
        <f t="shared" si="53"/>
        <v>0</v>
      </c>
      <c r="AD64" s="2">
        <f t="shared" si="54"/>
        <v>0</v>
      </c>
      <c r="AE64" s="2">
        <f t="shared" si="55"/>
        <v>0</v>
      </c>
      <c r="AF64" s="2">
        <f t="shared" si="56"/>
        <v>0</v>
      </c>
      <c r="AG64" s="2">
        <f t="shared" si="71"/>
        <v>0</v>
      </c>
      <c r="AH64" s="2">
        <f t="shared" si="57"/>
        <v>0</v>
      </c>
      <c r="AI64" s="2">
        <f t="shared" si="58"/>
        <v>0</v>
      </c>
      <c r="AJ64" s="2">
        <f t="shared" si="72"/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106</v>
      </c>
      <c r="AU64" s="2">
        <v>65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6</v>
      </c>
      <c r="BK64" s="2"/>
      <c r="BL64" s="2"/>
      <c r="BM64" s="2">
        <v>0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106</v>
      </c>
      <c r="CA64" s="2">
        <v>65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3"/>
        <v>0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0</v>
      </c>
      <c r="CU64" s="2">
        <f t="shared" si="78"/>
        <v>0</v>
      </c>
      <c r="CV64" s="2">
        <f t="shared" si="79"/>
        <v>0</v>
      </c>
      <c r="CW64" s="2">
        <f t="shared" si="80"/>
        <v>0</v>
      </c>
      <c r="CX64" s="2">
        <f t="shared" si="81"/>
        <v>0</v>
      </c>
      <c r="CY64" s="2">
        <f t="shared" si="82"/>
        <v>0</v>
      </c>
      <c r="CZ64" s="2">
        <f t="shared" si="83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1010</v>
      </c>
      <c r="DV64" s="2" t="s">
        <v>79</v>
      </c>
      <c r="DW64" s="2" t="s">
        <v>79</v>
      </c>
      <c r="DX64" s="2">
        <v>1</v>
      </c>
      <c r="DY64" s="2"/>
      <c r="DZ64" s="2"/>
      <c r="EA64" s="2"/>
      <c r="EB64" s="2"/>
      <c r="EC64" s="2"/>
      <c r="ED64" s="2"/>
      <c r="EE64" s="2">
        <v>32653299</v>
      </c>
      <c r="EF64" s="2">
        <v>20</v>
      </c>
      <c r="EG64" s="2" t="s">
        <v>60</v>
      </c>
      <c r="EH64" s="2">
        <v>0</v>
      </c>
      <c r="EI64" s="2" t="s">
        <v>6</v>
      </c>
      <c r="EJ64" s="2">
        <v>1</v>
      </c>
      <c r="EK64" s="2">
        <v>0</v>
      </c>
      <c r="EL64" s="2" t="s">
        <v>85</v>
      </c>
      <c r="EM64" s="2" t="s">
        <v>86</v>
      </c>
      <c r="EN64" s="2"/>
      <c r="EO64" s="2" t="s">
        <v>6</v>
      </c>
      <c r="EP64" s="2"/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106</v>
      </c>
      <c r="FY64" s="2">
        <v>65</v>
      </c>
      <c r="FZ64" s="2"/>
      <c r="GA64" s="2" t="s">
        <v>6</v>
      </c>
      <c r="GB64" s="2"/>
      <c r="GC64" s="2"/>
      <c r="GD64" s="2">
        <v>0</v>
      </c>
      <c r="GE64" s="2"/>
      <c r="GF64" s="2">
        <v>-1577809094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5"/>
        <v>0</v>
      </c>
      <c r="GM64" s="2">
        <f t="shared" si="86"/>
        <v>0</v>
      </c>
      <c r="GN64" s="2">
        <f t="shared" si="87"/>
        <v>0</v>
      </c>
      <c r="GO64" s="2">
        <f t="shared" si="88"/>
        <v>0</v>
      </c>
      <c r="GP64" s="2">
        <f t="shared" si="89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91</v>
      </c>
      <c r="E65" t="s">
        <v>112</v>
      </c>
      <c r="F65" t="s">
        <v>113</v>
      </c>
      <c r="G65" t="s">
        <v>114</v>
      </c>
      <c r="H65" t="s">
        <v>79</v>
      </c>
      <c r="I65">
        <f>I39*J65</f>
        <v>0</v>
      </c>
      <c r="J65">
        <v>0</v>
      </c>
      <c r="O65">
        <f t="shared" si="59"/>
        <v>0</v>
      </c>
      <c r="P65">
        <f t="shared" si="60"/>
        <v>0</v>
      </c>
      <c r="Q65">
        <f t="shared" si="61"/>
        <v>0</v>
      </c>
      <c r="R65">
        <f t="shared" si="62"/>
        <v>0</v>
      </c>
      <c r="S65">
        <f t="shared" si="63"/>
        <v>0</v>
      </c>
      <c r="T65">
        <f t="shared" si="64"/>
        <v>0</v>
      </c>
      <c r="U65">
        <f t="shared" si="65"/>
        <v>0</v>
      </c>
      <c r="V65">
        <f t="shared" si="66"/>
        <v>0</v>
      </c>
      <c r="W65">
        <f t="shared" si="67"/>
        <v>0</v>
      </c>
      <c r="X65">
        <f t="shared" si="68"/>
        <v>0</v>
      </c>
      <c r="Y65">
        <f t="shared" si="69"/>
        <v>0</v>
      </c>
      <c r="AA65">
        <v>34644601</v>
      </c>
      <c r="AB65">
        <f t="shared" si="70"/>
        <v>0</v>
      </c>
      <c r="AC65">
        <f t="shared" si="53"/>
        <v>0</v>
      </c>
      <c r="AD65">
        <f t="shared" si="54"/>
        <v>0</v>
      </c>
      <c r="AE65">
        <f t="shared" si="55"/>
        <v>0</v>
      </c>
      <c r="AF65">
        <f t="shared" si="56"/>
        <v>0</v>
      </c>
      <c r="AG65">
        <f t="shared" si="71"/>
        <v>0</v>
      </c>
      <c r="AH65">
        <f t="shared" si="57"/>
        <v>0</v>
      </c>
      <c r="AI65">
        <f t="shared" si="58"/>
        <v>0</v>
      </c>
      <c r="AJ65">
        <f t="shared" si="72"/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90</v>
      </c>
      <c r="AU65">
        <v>52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6</v>
      </c>
      <c r="BM65">
        <v>0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106</v>
      </c>
      <c r="CA65">
        <v>65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3"/>
        <v>0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0</v>
      </c>
      <c r="CU65">
        <f t="shared" si="78"/>
        <v>0</v>
      </c>
      <c r="CV65">
        <f t="shared" si="79"/>
        <v>0</v>
      </c>
      <c r="CW65">
        <f t="shared" si="80"/>
        <v>0</v>
      </c>
      <c r="CX65">
        <f t="shared" si="81"/>
        <v>0</v>
      </c>
      <c r="CY65">
        <f t="shared" si="82"/>
        <v>0</v>
      </c>
      <c r="CZ65">
        <f t="shared" si="83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1010</v>
      </c>
      <c r="DV65" t="s">
        <v>79</v>
      </c>
      <c r="DW65" t="s">
        <v>79</v>
      </c>
      <c r="DX65">
        <v>1</v>
      </c>
      <c r="EE65">
        <v>32653299</v>
      </c>
      <c r="EF65">
        <v>20</v>
      </c>
      <c r="EG65" t="s">
        <v>60</v>
      </c>
      <c r="EH65">
        <v>0</v>
      </c>
      <c r="EI65" t="s">
        <v>6</v>
      </c>
      <c r="EJ65">
        <v>1</v>
      </c>
      <c r="EK65">
        <v>0</v>
      </c>
      <c r="EL65" t="s">
        <v>85</v>
      </c>
      <c r="EM65" t="s">
        <v>86</v>
      </c>
      <c r="EO65" t="s">
        <v>6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4"/>
        <v>0</v>
      </c>
      <c r="FS65">
        <v>0</v>
      </c>
      <c r="FV65" t="s">
        <v>22</v>
      </c>
      <c r="FW65" t="s">
        <v>23</v>
      </c>
      <c r="FX65">
        <v>106</v>
      </c>
      <c r="FY65">
        <v>65</v>
      </c>
      <c r="GA65" t="s">
        <v>6</v>
      </c>
      <c r="GD65">
        <v>0</v>
      </c>
      <c r="GF65">
        <v>-1577809094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5"/>
        <v>0</v>
      </c>
      <c r="GM65">
        <f t="shared" si="86"/>
        <v>0</v>
      </c>
      <c r="GN65">
        <f t="shared" si="87"/>
        <v>0</v>
      </c>
      <c r="GO65">
        <f t="shared" si="88"/>
        <v>0</v>
      </c>
      <c r="GP65">
        <f t="shared" si="89"/>
        <v>0</v>
      </c>
      <c r="GR65">
        <v>0</v>
      </c>
      <c r="GS65">
        <v>3</v>
      </c>
      <c r="GT65">
        <v>0</v>
      </c>
      <c r="GU65" t="s">
        <v>6</v>
      </c>
      <c r="GV65">
        <f t="shared" si="90"/>
        <v>0</v>
      </c>
      <c r="GW65">
        <v>1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74</v>
      </c>
      <c r="D66" s="2"/>
      <c r="E66" s="2" t="s">
        <v>115</v>
      </c>
      <c r="F66" s="2" t="s">
        <v>116</v>
      </c>
      <c r="G66" s="2" t="s">
        <v>117</v>
      </c>
      <c r="H66" s="2" t="s">
        <v>79</v>
      </c>
      <c r="I66" s="2">
        <f>I38*J66</f>
        <v>0</v>
      </c>
      <c r="J66" s="2">
        <v>0</v>
      </c>
      <c r="K66" s="2"/>
      <c r="L66" s="2"/>
      <c r="M66" s="2"/>
      <c r="N66" s="2"/>
      <c r="O66" s="2">
        <f t="shared" si="59"/>
        <v>0</v>
      </c>
      <c r="P66" s="2">
        <f t="shared" si="60"/>
        <v>0</v>
      </c>
      <c r="Q66" s="2">
        <f t="shared" si="61"/>
        <v>0</v>
      </c>
      <c r="R66" s="2">
        <f t="shared" si="62"/>
        <v>0</v>
      </c>
      <c r="S66" s="2">
        <f t="shared" si="63"/>
        <v>0</v>
      </c>
      <c r="T66" s="2">
        <f t="shared" si="64"/>
        <v>0</v>
      </c>
      <c r="U66" s="2">
        <f t="shared" si="65"/>
        <v>0</v>
      </c>
      <c r="V66" s="2">
        <f t="shared" si="66"/>
        <v>0</v>
      </c>
      <c r="W66" s="2">
        <f t="shared" si="67"/>
        <v>0</v>
      </c>
      <c r="X66" s="2">
        <f t="shared" si="68"/>
        <v>0</v>
      </c>
      <c r="Y66" s="2">
        <f t="shared" si="69"/>
        <v>0</v>
      </c>
      <c r="Z66" s="2"/>
      <c r="AA66" s="2">
        <v>34644600</v>
      </c>
      <c r="AB66" s="2">
        <f t="shared" si="70"/>
        <v>0</v>
      </c>
      <c r="AC66" s="2">
        <f t="shared" si="53"/>
        <v>0</v>
      </c>
      <c r="AD66" s="2">
        <f t="shared" si="54"/>
        <v>0</v>
      </c>
      <c r="AE66" s="2">
        <f t="shared" si="55"/>
        <v>0</v>
      </c>
      <c r="AF66" s="2">
        <f t="shared" si="56"/>
        <v>0</v>
      </c>
      <c r="AG66" s="2">
        <f t="shared" si="71"/>
        <v>0</v>
      </c>
      <c r="AH66" s="2">
        <f t="shared" si="57"/>
        <v>0</v>
      </c>
      <c r="AI66" s="2">
        <f t="shared" si="58"/>
        <v>0</v>
      </c>
      <c r="AJ66" s="2">
        <f t="shared" si="72"/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3"/>
        <v>0</v>
      </c>
      <c r="CQ66" s="2">
        <f t="shared" si="74"/>
        <v>0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79</v>
      </c>
      <c r="DW66" s="2" t="s">
        <v>79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60</v>
      </c>
      <c r="EH66" s="2">
        <v>0</v>
      </c>
      <c r="EI66" s="2" t="s">
        <v>6</v>
      </c>
      <c r="EJ66" s="2">
        <v>1</v>
      </c>
      <c r="EK66" s="2">
        <v>0</v>
      </c>
      <c r="EL66" s="2" t="s">
        <v>85</v>
      </c>
      <c r="EM66" s="2" t="s">
        <v>86</v>
      </c>
      <c r="EN66" s="2"/>
      <c r="EO66" s="2" t="s">
        <v>6</v>
      </c>
      <c r="EP66" s="2"/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1584408094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5"/>
        <v>0</v>
      </c>
      <c r="GM66" s="2">
        <f t="shared" si="86"/>
        <v>0</v>
      </c>
      <c r="GN66" s="2">
        <f t="shared" si="87"/>
        <v>0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92</v>
      </c>
      <c r="E67" t="s">
        <v>115</v>
      </c>
      <c r="F67" t="s">
        <v>116</v>
      </c>
      <c r="G67" t="s">
        <v>117</v>
      </c>
      <c r="H67" t="s">
        <v>79</v>
      </c>
      <c r="I67">
        <f>I39*J67</f>
        <v>0</v>
      </c>
      <c r="J67">
        <v>0</v>
      </c>
      <c r="O67">
        <f t="shared" si="59"/>
        <v>0</v>
      </c>
      <c r="P67">
        <f t="shared" si="60"/>
        <v>0</v>
      </c>
      <c r="Q67">
        <f t="shared" si="61"/>
        <v>0</v>
      </c>
      <c r="R67">
        <f t="shared" si="62"/>
        <v>0</v>
      </c>
      <c r="S67">
        <f t="shared" si="63"/>
        <v>0</v>
      </c>
      <c r="T67">
        <f t="shared" si="64"/>
        <v>0</v>
      </c>
      <c r="U67">
        <f t="shared" si="65"/>
        <v>0</v>
      </c>
      <c r="V67">
        <f t="shared" si="66"/>
        <v>0</v>
      </c>
      <c r="W67">
        <f t="shared" si="67"/>
        <v>0</v>
      </c>
      <c r="X67">
        <f t="shared" si="68"/>
        <v>0</v>
      </c>
      <c r="Y67">
        <f t="shared" si="69"/>
        <v>0</v>
      </c>
      <c r="AA67">
        <v>34644601</v>
      </c>
      <c r="AB67">
        <f t="shared" si="70"/>
        <v>0</v>
      </c>
      <c r="AC67">
        <f t="shared" si="53"/>
        <v>0</v>
      </c>
      <c r="AD67">
        <f t="shared" si="54"/>
        <v>0</v>
      </c>
      <c r="AE67">
        <f t="shared" si="55"/>
        <v>0</v>
      </c>
      <c r="AF67">
        <f t="shared" si="56"/>
        <v>0</v>
      </c>
      <c r="AG67">
        <f t="shared" si="71"/>
        <v>0</v>
      </c>
      <c r="AH67">
        <f t="shared" si="57"/>
        <v>0</v>
      </c>
      <c r="AI67">
        <f t="shared" si="58"/>
        <v>0</v>
      </c>
      <c r="AJ67">
        <f t="shared" si="72"/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3"/>
        <v>0</v>
      </c>
      <c r="CQ67">
        <f t="shared" si="74"/>
        <v>0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79</v>
      </c>
      <c r="DW67" t="s">
        <v>79</v>
      </c>
      <c r="DX67">
        <v>1</v>
      </c>
      <c r="EE67">
        <v>32653299</v>
      </c>
      <c r="EF67">
        <v>20</v>
      </c>
      <c r="EG67" t="s">
        <v>60</v>
      </c>
      <c r="EH67">
        <v>0</v>
      </c>
      <c r="EI67" t="s">
        <v>6</v>
      </c>
      <c r="EJ67">
        <v>1</v>
      </c>
      <c r="EK67">
        <v>0</v>
      </c>
      <c r="EL67" t="s">
        <v>85</v>
      </c>
      <c r="EM67" t="s">
        <v>86</v>
      </c>
      <c r="EO67" t="s">
        <v>6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4"/>
        <v>0</v>
      </c>
      <c r="FS67">
        <v>0</v>
      </c>
      <c r="FV67" t="s">
        <v>22</v>
      </c>
      <c r="FW67" t="s">
        <v>23</v>
      </c>
      <c r="FX67">
        <v>106</v>
      </c>
      <c r="FY67">
        <v>65</v>
      </c>
      <c r="GA67" t="s">
        <v>6</v>
      </c>
      <c r="GD67">
        <v>0</v>
      </c>
      <c r="GF67">
        <v>1584408094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5"/>
        <v>0</v>
      </c>
      <c r="GM67">
        <f t="shared" si="86"/>
        <v>0</v>
      </c>
      <c r="GN67">
        <f t="shared" si="87"/>
        <v>0</v>
      </c>
      <c r="GO67">
        <f t="shared" si="88"/>
        <v>0</v>
      </c>
      <c r="GP67">
        <f t="shared" si="89"/>
        <v>0</v>
      </c>
      <c r="GR67">
        <v>0</v>
      </c>
      <c r="GS67">
        <v>3</v>
      </c>
      <c r="GT67">
        <v>0</v>
      </c>
      <c r="GU67" t="s">
        <v>6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ROW(SmtRes!A111)</f>
        <v>111</v>
      </c>
      <c r="D68" s="2">
        <f>ROW(EtalonRes!A111)</f>
        <v>111</v>
      </c>
      <c r="E68" s="2" t="s">
        <v>118</v>
      </c>
      <c r="F68" s="2" t="s">
        <v>119</v>
      </c>
      <c r="G68" s="2" t="s">
        <v>120</v>
      </c>
      <c r="H68" s="2" t="s">
        <v>17</v>
      </c>
      <c r="I68" s="2">
        <f>'1.Смета.или.Акт'!E113</f>
        <v>4</v>
      </c>
      <c r="J68" s="2">
        <v>0</v>
      </c>
      <c r="K68" s="2"/>
      <c r="L68" s="2"/>
      <c r="M68" s="2"/>
      <c r="N68" s="2"/>
      <c r="O68" s="2">
        <f t="shared" si="59"/>
        <v>1699</v>
      </c>
      <c r="P68" s="2">
        <f t="shared" si="60"/>
        <v>0</v>
      </c>
      <c r="Q68" s="2">
        <f t="shared" si="61"/>
        <v>1363</v>
      </c>
      <c r="R68" s="2">
        <f t="shared" si="62"/>
        <v>126</v>
      </c>
      <c r="S68" s="2">
        <f t="shared" si="63"/>
        <v>336</v>
      </c>
      <c r="T68" s="2">
        <f t="shared" si="64"/>
        <v>0</v>
      </c>
      <c r="U68" s="2">
        <f t="shared" si="65"/>
        <v>37.92</v>
      </c>
      <c r="V68" s="2">
        <f t="shared" si="66"/>
        <v>9.0399999999999991</v>
      </c>
      <c r="W68" s="2">
        <f t="shared" si="67"/>
        <v>0</v>
      </c>
      <c r="X68" s="2">
        <f t="shared" si="68"/>
        <v>485</v>
      </c>
      <c r="Y68" s="2">
        <f t="shared" si="69"/>
        <v>277</v>
      </c>
      <c r="Z68" s="2"/>
      <c r="AA68" s="2">
        <v>34644600</v>
      </c>
      <c r="AB68" s="2">
        <f t="shared" si="70"/>
        <v>424.75</v>
      </c>
      <c r="AC68" s="2">
        <f>ROUND((ES68+(SUM(SmtRes!BC93:'SmtRes'!BC111)+SUM(EtalonRes!AL93:'EtalonRes'!AL111))),2)</f>
        <v>0.01</v>
      </c>
      <c r="AD68" s="2">
        <f>ROUND(((((ET68*1.2))-((EU68*1.2)))+AE68),2)</f>
        <v>340.75</v>
      </c>
      <c r="AE68" s="2">
        <f>ROUND(((EU68*1.2)),2)</f>
        <v>31.46</v>
      </c>
      <c r="AF68" s="2">
        <f>ROUND(((EV68*1.2)),2)</f>
        <v>83.99</v>
      </c>
      <c r="AG68" s="2">
        <f t="shared" si="71"/>
        <v>0</v>
      </c>
      <c r="AH68" s="2">
        <f>((EW68*1.2))</f>
        <v>9.48</v>
      </c>
      <c r="AI68" s="2">
        <f>((EX68*1.2)+(SUM(SmtRes!BH93:'SmtRes'!BH111)+SUM(EtalonRes!AQ93:'EtalonRes'!AQ111)))</f>
        <v>2.2599999999999998</v>
      </c>
      <c r="AJ68" s="2">
        <f t="shared" si="72"/>
        <v>0</v>
      </c>
      <c r="AK68" s="2">
        <v>399.56</v>
      </c>
      <c r="AL68" s="2">
        <v>45.61</v>
      </c>
      <c r="AM68" s="2">
        <v>283.95999999999998</v>
      </c>
      <c r="AN68" s="2">
        <v>26.22</v>
      </c>
      <c r="AO68" s="2">
        <v>69.989999999999995</v>
      </c>
      <c r="AP68" s="2">
        <v>0</v>
      </c>
      <c r="AQ68" s="2">
        <v>7.9</v>
      </c>
      <c r="AR68" s="2">
        <v>2.2599999999999998</v>
      </c>
      <c r="AS68" s="2">
        <v>0</v>
      </c>
      <c r="AT68" s="2">
        <v>105</v>
      </c>
      <c r="AU68" s="2">
        <v>60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1</v>
      </c>
      <c r="BJ68" s="2" t="s">
        <v>121</v>
      </c>
      <c r="BK68" s="2"/>
      <c r="BL68" s="2"/>
      <c r="BM68" s="2">
        <v>33001</v>
      </c>
      <c r="BN68" s="2">
        <v>0</v>
      </c>
      <c r="BO68" s="2" t="s">
        <v>6</v>
      </c>
      <c r="BP68" s="2">
        <v>0</v>
      </c>
      <c r="BQ68" s="2">
        <v>1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105</v>
      </c>
      <c r="CA68" s="2">
        <v>60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466</v>
      </c>
      <c r="CO68" s="2">
        <v>0</v>
      </c>
      <c r="CP68" s="2">
        <f t="shared" si="73"/>
        <v>1699</v>
      </c>
      <c r="CQ68" s="2">
        <f t="shared" si="74"/>
        <v>0.01</v>
      </c>
      <c r="CR68" s="2">
        <f t="shared" si="75"/>
        <v>340.75</v>
      </c>
      <c r="CS68" s="2">
        <f t="shared" si="76"/>
        <v>31.46</v>
      </c>
      <c r="CT68" s="2">
        <f t="shared" si="77"/>
        <v>83.99</v>
      </c>
      <c r="CU68" s="2">
        <f t="shared" si="78"/>
        <v>0</v>
      </c>
      <c r="CV68" s="2">
        <f t="shared" si="79"/>
        <v>9.48</v>
      </c>
      <c r="CW68" s="2">
        <f t="shared" si="80"/>
        <v>2.2599999999999998</v>
      </c>
      <c r="CX68" s="2">
        <f t="shared" si="81"/>
        <v>0</v>
      </c>
      <c r="CY68" s="2">
        <f t="shared" si="82"/>
        <v>485.1</v>
      </c>
      <c r="CZ68" s="2">
        <f t="shared" si="83"/>
        <v>277.2</v>
      </c>
      <c r="DA68" s="2"/>
      <c r="DB68" s="2"/>
      <c r="DC68" s="2" t="s">
        <v>6</v>
      </c>
      <c r="DD68" s="2" t="s">
        <v>6</v>
      </c>
      <c r="DE68" s="2" t="s">
        <v>53</v>
      </c>
      <c r="DF68" s="2" t="s">
        <v>53</v>
      </c>
      <c r="DG68" s="2" t="s">
        <v>53</v>
      </c>
      <c r="DH68" s="2" t="s">
        <v>6</v>
      </c>
      <c r="DI68" s="2" t="s">
        <v>53</v>
      </c>
      <c r="DJ68" s="2" t="s">
        <v>53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32653413</v>
      </c>
      <c r="EF68" s="2">
        <v>1</v>
      </c>
      <c r="EG68" s="2" t="s">
        <v>19</v>
      </c>
      <c r="EH68" s="2">
        <v>0</v>
      </c>
      <c r="EI68" s="2" t="s">
        <v>6</v>
      </c>
      <c r="EJ68" s="2">
        <v>1</v>
      </c>
      <c r="EK68" s="2">
        <v>33001</v>
      </c>
      <c r="EL68" s="2" t="s">
        <v>20</v>
      </c>
      <c r="EM68" s="2" t="s">
        <v>21</v>
      </c>
      <c r="EN68" s="2"/>
      <c r="EO68" s="2" t="s">
        <v>54</v>
      </c>
      <c r="EP68" s="2"/>
      <c r="EQ68" s="2">
        <v>0</v>
      </c>
      <c r="ER68" s="2">
        <v>399.56</v>
      </c>
      <c r="ES68" s="2">
        <v>45.61</v>
      </c>
      <c r="ET68" s="2">
        <v>283.95999999999998</v>
      </c>
      <c r="EU68" s="2">
        <v>26.22</v>
      </c>
      <c r="EV68" s="2">
        <v>69.989999999999995</v>
      </c>
      <c r="EW68" s="2">
        <v>7.9</v>
      </c>
      <c r="EX68" s="2">
        <v>2.2599999999999998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105</v>
      </c>
      <c r="FY68" s="2">
        <v>60</v>
      </c>
      <c r="FZ68" s="2"/>
      <c r="GA68" s="2" t="s">
        <v>6</v>
      </c>
      <c r="GB68" s="2"/>
      <c r="GC68" s="2"/>
      <c r="GD68" s="2">
        <v>0</v>
      </c>
      <c r="GE68" s="2"/>
      <c r="GF68" s="2">
        <v>827725544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5"/>
        <v>0</v>
      </c>
      <c r="GM68" s="2">
        <f t="shared" si="86"/>
        <v>2461</v>
      </c>
      <c r="GN68" s="2">
        <f t="shared" si="87"/>
        <v>2461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ROW(SmtRes!A130)</f>
        <v>130</v>
      </c>
      <c r="D69">
        <f>ROW(EtalonRes!A130)</f>
        <v>130</v>
      </c>
      <c r="E69" t="s">
        <v>118</v>
      </c>
      <c r="F69" t="s">
        <v>119</v>
      </c>
      <c r="G69" t="s">
        <v>120</v>
      </c>
      <c r="H69" t="s">
        <v>17</v>
      </c>
      <c r="I69">
        <f>'1.Смета.или.Акт'!E113</f>
        <v>4</v>
      </c>
      <c r="J69">
        <v>0</v>
      </c>
      <c r="O69">
        <f t="shared" si="59"/>
        <v>23186</v>
      </c>
      <c r="P69">
        <f t="shared" si="60"/>
        <v>0</v>
      </c>
      <c r="Q69">
        <f t="shared" si="61"/>
        <v>17038</v>
      </c>
      <c r="R69">
        <f t="shared" si="62"/>
        <v>2303</v>
      </c>
      <c r="S69">
        <f t="shared" si="63"/>
        <v>6148</v>
      </c>
      <c r="T69">
        <f t="shared" si="64"/>
        <v>0</v>
      </c>
      <c r="U69">
        <f t="shared" si="65"/>
        <v>37.92</v>
      </c>
      <c r="V69">
        <f t="shared" si="66"/>
        <v>9.0399999999999991</v>
      </c>
      <c r="W69">
        <f t="shared" si="67"/>
        <v>0</v>
      </c>
      <c r="X69">
        <f t="shared" si="68"/>
        <v>7521</v>
      </c>
      <c r="Y69">
        <f t="shared" si="69"/>
        <v>4056</v>
      </c>
      <c r="AA69">
        <v>34644601</v>
      </c>
      <c r="AB69">
        <f t="shared" si="70"/>
        <v>424.75</v>
      </c>
      <c r="AC69">
        <f>ROUND((ES69+(SUM(SmtRes!BC112:'SmtRes'!BC130)+SUM(EtalonRes!AL112:'EtalonRes'!AL130))),2)</f>
        <v>0.01</v>
      </c>
      <c r="AD69">
        <f>ROUND(((((ET69*1.2))-((EU69*1.2)))+AE69),2)</f>
        <v>340.75</v>
      </c>
      <c r="AE69">
        <f>ROUND(((EU69*1.2)),2)</f>
        <v>31.46</v>
      </c>
      <c r="AF69">
        <f>ROUND(((EV69*1.2)),2)</f>
        <v>83.99</v>
      </c>
      <c r="AG69">
        <f t="shared" si="71"/>
        <v>0</v>
      </c>
      <c r="AH69">
        <f>((EW69*1.2))</f>
        <v>9.48</v>
      </c>
      <c r="AI69">
        <f>((EX69*1.2)+(SUM(SmtRes!BH112:'SmtRes'!BH130)+SUM(EtalonRes!AQ112:'EtalonRes'!AQ130)))</f>
        <v>2.2599999999999998</v>
      </c>
      <c r="AJ69">
        <f t="shared" si="72"/>
        <v>0</v>
      </c>
      <c r="AK69">
        <f>AL69+AM69+AO69</f>
        <v>399.56</v>
      </c>
      <c r="AL69" s="55">
        <f>'1.Смета.или.Акт'!F117</f>
        <v>45.61</v>
      </c>
      <c r="AM69" s="55">
        <f>'1.Смета.или.Акт'!F115</f>
        <v>283.95999999999998</v>
      </c>
      <c r="AN69" s="55">
        <f>'1.Смета.или.Акт'!F116</f>
        <v>26.22</v>
      </c>
      <c r="AO69" s="55">
        <f>'1.Смета.или.Акт'!F114</f>
        <v>69.989999999999995</v>
      </c>
      <c r="AP69">
        <v>0</v>
      </c>
      <c r="AQ69">
        <f>'1.Смета.или.Акт'!E120</f>
        <v>7.9</v>
      </c>
      <c r="AR69">
        <v>2.2599999999999998</v>
      </c>
      <c r="AS69">
        <v>0</v>
      </c>
      <c r="AT69">
        <v>89</v>
      </c>
      <c r="AU69">
        <v>48</v>
      </c>
      <c r="AV69">
        <v>1</v>
      </c>
      <c r="AW69">
        <v>1</v>
      </c>
      <c r="AZ69">
        <v>1</v>
      </c>
      <c r="BA69">
        <f>'1.Смета.или.Акт'!J114</f>
        <v>18.3</v>
      </c>
      <c r="BB69">
        <f>'1.Смета.или.Акт'!J115</f>
        <v>12.5</v>
      </c>
      <c r="BC69">
        <f>'1.Смета.или.Акт'!J117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1</v>
      </c>
      <c r="BJ69" t="s">
        <v>121</v>
      </c>
      <c r="BM69">
        <v>33001</v>
      </c>
      <c r="BN69">
        <v>0</v>
      </c>
      <c r="BO69" t="s">
        <v>6</v>
      </c>
      <c r="BP69">
        <v>0</v>
      </c>
      <c r="BQ69">
        <v>1</v>
      </c>
      <c r="BR69">
        <v>0</v>
      </c>
      <c r="BS69">
        <f>'1.Смета.или.Акт'!J116</f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105</v>
      </c>
      <c r="CA69">
        <v>60</v>
      </c>
      <c r="CF69">
        <v>0</v>
      </c>
      <c r="CG69">
        <v>0</v>
      </c>
      <c r="CM69">
        <v>0</v>
      </c>
      <c r="CN69" t="s">
        <v>466</v>
      </c>
      <c r="CO69">
        <v>0</v>
      </c>
      <c r="CP69">
        <f t="shared" si="73"/>
        <v>23186</v>
      </c>
      <c r="CQ69">
        <f t="shared" si="74"/>
        <v>7.4999999999999997E-2</v>
      </c>
      <c r="CR69">
        <f t="shared" si="75"/>
        <v>4259.375</v>
      </c>
      <c r="CS69">
        <f t="shared" si="76"/>
        <v>575.71800000000007</v>
      </c>
      <c r="CT69">
        <f t="shared" si="77"/>
        <v>1537.0170000000001</v>
      </c>
      <c r="CU69">
        <f t="shared" si="78"/>
        <v>0</v>
      </c>
      <c r="CV69">
        <f t="shared" si="79"/>
        <v>9.48</v>
      </c>
      <c r="CW69">
        <f t="shared" si="80"/>
        <v>2.2599999999999998</v>
      </c>
      <c r="CX69">
        <f t="shared" si="81"/>
        <v>0</v>
      </c>
      <c r="CY69">
        <f t="shared" si="82"/>
        <v>7521.39</v>
      </c>
      <c r="CZ69">
        <f t="shared" si="83"/>
        <v>4056.48</v>
      </c>
      <c r="DC69" t="s">
        <v>6</v>
      </c>
      <c r="DD69" t="s">
        <v>6</v>
      </c>
      <c r="DE69" t="s">
        <v>53</v>
      </c>
      <c r="DF69" t="s">
        <v>53</v>
      </c>
      <c r="DG69" t="s">
        <v>53</v>
      </c>
      <c r="DH69" t="s">
        <v>6</v>
      </c>
      <c r="DI69" t="s">
        <v>53</v>
      </c>
      <c r="DJ69" t="s">
        <v>53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'1.Смета.или.Акт'!D113</f>
        <v>ШТ</v>
      </c>
      <c r="DX69">
        <v>1</v>
      </c>
      <c r="EE69">
        <v>32653413</v>
      </c>
      <c r="EF69">
        <v>1</v>
      </c>
      <c r="EG69" t="s">
        <v>19</v>
      </c>
      <c r="EH69">
        <v>0</v>
      </c>
      <c r="EI69" t="s">
        <v>6</v>
      </c>
      <c r="EJ69">
        <v>1</v>
      </c>
      <c r="EK69">
        <v>33001</v>
      </c>
      <c r="EL69" t="s">
        <v>20</v>
      </c>
      <c r="EM69" t="s">
        <v>21</v>
      </c>
      <c r="EO69" t="s">
        <v>54</v>
      </c>
      <c r="EQ69">
        <v>0</v>
      </c>
      <c r="ER69">
        <f>ES69+ET69+EV69</f>
        <v>399.56</v>
      </c>
      <c r="ES69" s="55">
        <f>'1.Смета.или.Акт'!F117</f>
        <v>45.61</v>
      </c>
      <c r="ET69" s="55">
        <f>'1.Смета.или.Акт'!F115</f>
        <v>283.95999999999998</v>
      </c>
      <c r="EU69" s="55">
        <f>'1.Смета.или.Акт'!F116</f>
        <v>26.22</v>
      </c>
      <c r="EV69" s="55">
        <f>'1.Смета.или.Акт'!F114</f>
        <v>69.989999999999995</v>
      </c>
      <c r="EW69">
        <f>'1.Смета.или.Акт'!E120</f>
        <v>7.9</v>
      </c>
      <c r="EX69">
        <v>2.2599999999999998</v>
      </c>
      <c r="EY69">
        <v>1</v>
      </c>
      <c r="FQ69">
        <v>0</v>
      </c>
      <c r="FR69">
        <f t="shared" si="84"/>
        <v>0</v>
      </c>
      <c r="FS69">
        <v>0</v>
      </c>
      <c r="FV69" t="s">
        <v>22</v>
      </c>
      <c r="FW69" t="s">
        <v>23</v>
      </c>
      <c r="FX69">
        <v>105</v>
      </c>
      <c r="FY69">
        <v>60</v>
      </c>
      <c r="GA69" t="s">
        <v>6</v>
      </c>
      <c r="GD69">
        <v>0</v>
      </c>
      <c r="GF69">
        <v>827725544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5"/>
        <v>0</v>
      </c>
      <c r="GM69">
        <f t="shared" si="86"/>
        <v>34763</v>
      </c>
      <c r="GN69">
        <f t="shared" si="87"/>
        <v>34763</v>
      </c>
      <c r="GO69">
        <f t="shared" si="88"/>
        <v>0</v>
      </c>
      <c r="GP69">
        <f t="shared" si="89"/>
        <v>0</v>
      </c>
      <c r="GR69">
        <v>0</v>
      </c>
      <c r="GS69">
        <v>3</v>
      </c>
      <c r="GT69">
        <v>0</v>
      </c>
      <c r="GU69" t="s">
        <v>6</v>
      </c>
      <c r="GV69">
        <f t="shared" si="90"/>
        <v>0</v>
      </c>
      <c r="GW69">
        <v>18.3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108</v>
      </c>
      <c r="D70" s="2"/>
      <c r="E70" s="2" t="s">
        <v>122</v>
      </c>
      <c r="F70" s="2" t="s">
        <v>102</v>
      </c>
      <c r="G70" s="2" t="s">
        <v>78</v>
      </c>
      <c r="H70" s="2" t="s">
        <v>79</v>
      </c>
      <c r="I70" s="2">
        <f>I68*J70</f>
        <v>4</v>
      </c>
      <c r="J70" s="2">
        <v>1</v>
      </c>
      <c r="K70" s="2"/>
      <c r="L70" s="2"/>
      <c r="M70" s="2"/>
      <c r="N70" s="2"/>
      <c r="O70" s="2">
        <f t="shared" si="59"/>
        <v>4064</v>
      </c>
      <c r="P70" s="2">
        <f t="shared" si="60"/>
        <v>4064</v>
      </c>
      <c r="Q70" s="2">
        <f t="shared" si="61"/>
        <v>0</v>
      </c>
      <c r="R70" s="2">
        <f t="shared" si="62"/>
        <v>0</v>
      </c>
      <c r="S70" s="2">
        <f t="shared" si="63"/>
        <v>0</v>
      </c>
      <c r="T70" s="2">
        <f t="shared" si="64"/>
        <v>0</v>
      </c>
      <c r="U70" s="2">
        <f t="shared" si="65"/>
        <v>0</v>
      </c>
      <c r="V70" s="2">
        <f t="shared" si="66"/>
        <v>0</v>
      </c>
      <c r="W70" s="2">
        <f t="shared" si="67"/>
        <v>0</v>
      </c>
      <c r="X70" s="2">
        <f t="shared" si="68"/>
        <v>0</v>
      </c>
      <c r="Y70" s="2">
        <f t="shared" si="69"/>
        <v>0</v>
      </c>
      <c r="Z70" s="2"/>
      <c r="AA70" s="2">
        <v>34644600</v>
      </c>
      <c r="AB70" s="2">
        <f t="shared" si="70"/>
        <v>1016</v>
      </c>
      <c r="AC70" s="2">
        <f t="shared" ref="AC70:AC99" si="92">ROUND((ES70),2)</f>
        <v>1016</v>
      </c>
      <c r="AD70" s="2">
        <f t="shared" ref="AD70:AD99" si="93">ROUND((((ET70)-(EU70))+AE70),2)</f>
        <v>0</v>
      </c>
      <c r="AE70" s="2">
        <f t="shared" ref="AE70:AE99" si="94">ROUND((EU70),2)</f>
        <v>0</v>
      </c>
      <c r="AF70" s="2">
        <f t="shared" ref="AF70:AF99" si="95">ROUND((EV70),2)</f>
        <v>0</v>
      </c>
      <c r="AG70" s="2">
        <f t="shared" si="71"/>
        <v>0</v>
      </c>
      <c r="AH70" s="2">
        <f t="shared" ref="AH70:AH99" si="96">(EW70)</f>
        <v>0</v>
      </c>
      <c r="AI70" s="2">
        <f t="shared" ref="AI70:AI99" si="97">(EX70)</f>
        <v>0</v>
      </c>
      <c r="AJ70" s="2">
        <f t="shared" si="72"/>
        <v>0</v>
      </c>
      <c r="AK70" s="2">
        <v>1016</v>
      </c>
      <c r="AL70" s="2">
        <v>1016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2</v>
      </c>
      <c r="BJ70" s="2" t="s">
        <v>105</v>
      </c>
      <c r="BK70" s="2"/>
      <c r="BL70" s="2"/>
      <c r="BM70" s="2">
        <v>500002</v>
      </c>
      <c r="BN70" s="2">
        <v>0</v>
      </c>
      <c r="BO70" s="2" t="s">
        <v>6</v>
      </c>
      <c r="BP70" s="2">
        <v>0</v>
      </c>
      <c r="BQ70" s="2">
        <v>21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3"/>
        <v>4064</v>
      </c>
      <c r="CQ70" s="2">
        <f t="shared" si="74"/>
        <v>1016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79</v>
      </c>
      <c r="DW70" s="2" t="s">
        <v>79</v>
      </c>
      <c r="DX70" s="2">
        <v>1</v>
      </c>
      <c r="DY70" s="2"/>
      <c r="DZ70" s="2"/>
      <c r="EA70" s="2"/>
      <c r="EB70" s="2"/>
      <c r="EC70" s="2"/>
      <c r="ED70" s="2"/>
      <c r="EE70" s="2">
        <v>32653292</v>
      </c>
      <c r="EF70" s="2">
        <v>21</v>
      </c>
      <c r="EG70" s="2" t="s">
        <v>106</v>
      </c>
      <c r="EH70" s="2">
        <v>0</v>
      </c>
      <c r="EI70" s="2" t="s">
        <v>6</v>
      </c>
      <c r="EJ70" s="2">
        <v>2</v>
      </c>
      <c r="EK70" s="2">
        <v>500002</v>
      </c>
      <c r="EL70" s="2" t="s">
        <v>107</v>
      </c>
      <c r="EM70" s="2" t="s">
        <v>108</v>
      </c>
      <c r="EN70" s="2"/>
      <c r="EO70" s="2" t="s">
        <v>6</v>
      </c>
      <c r="EP70" s="2"/>
      <c r="EQ70" s="2">
        <v>2097152</v>
      </c>
      <c r="ER70" s="2">
        <v>6.1</v>
      </c>
      <c r="ES70" s="2">
        <v>1016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81</v>
      </c>
      <c r="GB70" s="2"/>
      <c r="GC70" s="2"/>
      <c r="GD70" s="2">
        <v>0</v>
      </c>
      <c r="GE70" s="2"/>
      <c r="GF70" s="2">
        <v>1819936537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5"/>
        <v>0</v>
      </c>
      <c r="GM70" s="2">
        <f t="shared" si="86"/>
        <v>4064</v>
      </c>
      <c r="GN70" s="2">
        <f t="shared" si="87"/>
        <v>0</v>
      </c>
      <c r="GO70" s="2">
        <f t="shared" si="88"/>
        <v>4064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127</v>
      </c>
      <c r="E71" t="s">
        <v>122</v>
      </c>
      <c r="F71" t="str">
        <f>'1.Смета.или.Акт'!B121</f>
        <v>Накладная</v>
      </c>
      <c r="G71" t="str">
        <f>'1.Смета.или.Акт'!C121</f>
        <v>Опора ж/б  СВ 110</v>
      </c>
      <c r="H71" t="s">
        <v>79</v>
      </c>
      <c r="I71">
        <f>I69*J71</f>
        <v>4</v>
      </c>
      <c r="J71">
        <v>1</v>
      </c>
      <c r="O71">
        <f t="shared" si="59"/>
        <v>30480</v>
      </c>
      <c r="P71">
        <f t="shared" si="60"/>
        <v>30480</v>
      </c>
      <c r="Q71">
        <f t="shared" si="61"/>
        <v>0</v>
      </c>
      <c r="R71">
        <f t="shared" si="62"/>
        <v>0</v>
      </c>
      <c r="S71">
        <f t="shared" si="63"/>
        <v>0</v>
      </c>
      <c r="T71">
        <f t="shared" si="64"/>
        <v>0</v>
      </c>
      <c r="U71">
        <f t="shared" si="65"/>
        <v>0</v>
      </c>
      <c r="V71">
        <f t="shared" si="66"/>
        <v>0</v>
      </c>
      <c r="W71">
        <f t="shared" si="67"/>
        <v>0</v>
      </c>
      <c r="X71">
        <f t="shared" si="68"/>
        <v>0</v>
      </c>
      <c r="Y71">
        <f t="shared" si="69"/>
        <v>0</v>
      </c>
      <c r="AA71">
        <v>34644601</v>
      </c>
      <c r="AB71">
        <f t="shared" si="70"/>
        <v>1016</v>
      </c>
      <c r="AC71">
        <f t="shared" si="92"/>
        <v>1016</v>
      </c>
      <c r="AD71">
        <f t="shared" si="93"/>
        <v>0</v>
      </c>
      <c r="AE71">
        <f t="shared" si="94"/>
        <v>0</v>
      </c>
      <c r="AF71">
        <f t="shared" si="95"/>
        <v>0</v>
      </c>
      <c r="AG71">
        <f t="shared" si="71"/>
        <v>0</v>
      </c>
      <c r="AH71">
        <f t="shared" si="96"/>
        <v>0</v>
      </c>
      <c r="AI71">
        <f t="shared" si="97"/>
        <v>0</v>
      </c>
      <c r="AJ71">
        <f t="shared" si="72"/>
        <v>0</v>
      </c>
      <c r="AK71">
        <v>1016</v>
      </c>
      <c r="AL71" s="55">
        <f>'1.Смета.или.Акт'!F121</f>
        <v>1016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'1.Смета.или.Акт'!J121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2</v>
      </c>
      <c r="BJ71" t="s">
        <v>105</v>
      </c>
      <c r="BM71">
        <v>500002</v>
      </c>
      <c r="BN71">
        <v>0</v>
      </c>
      <c r="BO71" t="s">
        <v>6</v>
      </c>
      <c r="BP71">
        <v>0</v>
      </c>
      <c r="BQ71">
        <v>21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3"/>
        <v>30480</v>
      </c>
      <c r="CQ71">
        <f t="shared" si="74"/>
        <v>7620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79</v>
      </c>
      <c r="DW71" t="str">
        <f>'1.Смета.или.Акт'!D121</f>
        <v>шт.</v>
      </c>
      <c r="DX71">
        <v>1</v>
      </c>
      <c r="EE71">
        <v>32653292</v>
      </c>
      <c r="EF71">
        <v>21</v>
      </c>
      <c r="EG71" t="s">
        <v>106</v>
      </c>
      <c r="EH71">
        <v>0</v>
      </c>
      <c r="EI71" t="s">
        <v>6</v>
      </c>
      <c r="EJ71">
        <v>2</v>
      </c>
      <c r="EK71">
        <v>500002</v>
      </c>
      <c r="EL71" t="s">
        <v>107</v>
      </c>
      <c r="EM71" t="s">
        <v>108</v>
      </c>
      <c r="EO71" t="s">
        <v>6</v>
      </c>
      <c r="EQ71">
        <v>2097152</v>
      </c>
      <c r="ER71">
        <v>1016</v>
      </c>
      <c r="ES71" s="55">
        <f>'1.Смета.или.Акт'!F121</f>
        <v>1016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7620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81</v>
      </c>
      <c r="GD71">
        <v>0</v>
      </c>
      <c r="GF71">
        <v>1819936537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5"/>
        <v>0</v>
      </c>
      <c r="GM71">
        <f t="shared" si="86"/>
        <v>30480</v>
      </c>
      <c r="GN71">
        <f t="shared" si="87"/>
        <v>0</v>
      </c>
      <c r="GO71">
        <f t="shared" si="88"/>
        <v>30480</v>
      </c>
      <c r="GP71">
        <f t="shared" si="89"/>
        <v>0</v>
      </c>
      <c r="GR71">
        <v>1</v>
      </c>
      <c r="GS71">
        <v>1</v>
      </c>
      <c r="GT71">
        <v>0</v>
      </c>
      <c r="GU71" t="s">
        <v>6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109</v>
      </c>
      <c r="D72" s="2"/>
      <c r="E72" s="2" t="s">
        <v>123</v>
      </c>
      <c r="F72" s="2" t="s">
        <v>110</v>
      </c>
      <c r="G72" s="2" t="s">
        <v>124</v>
      </c>
      <c r="H72" s="2" t="s">
        <v>79</v>
      </c>
      <c r="I72" s="2">
        <f>I68*J72</f>
        <v>4</v>
      </c>
      <c r="J72" s="2">
        <v>1</v>
      </c>
      <c r="K72" s="2"/>
      <c r="L72" s="2"/>
      <c r="M72" s="2"/>
      <c r="N72" s="2"/>
      <c r="O72" s="2">
        <f t="shared" si="59"/>
        <v>3216</v>
      </c>
      <c r="P72" s="2">
        <f t="shared" si="60"/>
        <v>3216</v>
      </c>
      <c r="Q72" s="2">
        <f t="shared" si="61"/>
        <v>0</v>
      </c>
      <c r="R72" s="2">
        <f t="shared" si="62"/>
        <v>0</v>
      </c>
      <c r="S72" s="2">
        <f t="shared" si="63"/>
        <v>0</v>
      </c>
      <c r="T72" s="2">
        <f t="shared" si="64"/>
        <v>0</v>
      </c>
      <c r="U72" s="2">
        <f t="shared" si="65"/>
        <v>0</v>
      </c>
      <c r="V72" s="2">
        <f t="shared" si="66"/>
        <v>0</v>
      </c>
      <c r="W72" s="2">
        <f t="shared" si="67"/>
        <v>0</v>
      </c>
      <c r="X72" s="2">
        <f t="shared" si="68"/>
        <v>0</v>
      </c>
      <c r="Y72" s="2">
        <f t="shared" si="69"/>
        <v>0</v>
      </c>
      <c r="Z72" s="2"/>
      <c r="AA72" s="2">
        <v>34644600</v>
      </c>
      <c r="AB72" s="2">
        <f t="shared" si="70"/>
        <v>804</v>
      </c>
      <c r="AC72" s="2">
        <f t="shared" si="92"/>
        <v>804</v>
      </c>
      <c r="AD72" s="2">
        <f t="shared" si="93"/>
        <v>0</v>
      </c>
      <c r="AE72" s="2">
        <f t="shared" si="94"/>
        <v>0</v>
      </c>
      <c r="AF72" s="2">
        <f t="shared" si="95"/>
        <v>0</v>
      </c>
      <c r="AG72" s="2">
        <f t="shared" si="71"/>
        <v>0</v>
      </c>
      <c r="AH72" s="2">
        <f t="shared" si="96"/>
        <v>0</v>
      </c>
      <c r="AI72" s="2">
        <f t="shared" si="97"/>
        <v>0</v>
      </c>
      <c r="AJ72" s="2">
        <f t="shared" si="72"/>
        <v>0</v>
      </c>
      <c r="AK72" s="2">
        <v>804</v>
      </c>
      <c r="AL72" s="2">
        <v>804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6</v>
      </c>
      <c r="BK72" s="2"/>
      <c r="BL72" s="2"/>
      <c r="BM72" s="2">
        <v>0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3"/>
        <v>3216</v>
      </c>
      <c r="CQ72" s="2">
        <f t="shared" si="74"/>
        <v>804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1010</v>
      </c>
      <c r="DV72" s="2" t="s">
        <v>79</v>
      </c>
      <c r="DW72" s="2" t="s">
        <v>79</v>
      </c>
      <c r="DX72" s="2">
        <v>1</v>
      </c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60</v>
      </c>
      <c r="EH72" s="2">
        <v>0</v>
      </c>
      <c r="EI72" s="2" t="s">
        <v>6</v>
      </c>
      <c r="EJ72" s="2">
        <v>1</v>
      </c>
      <c r="EK72" s="2">
        <v>0</v>
      </c>
      <c r="EL72" s="2" t="s">
        <v>85</v>
      </c>
      <c r="EM72" s="2" t="s">
        <v>86</v>
      </c>
      <c r="EN72" s="2"/>
      <c r="EO72" s="2" t="s">
        <v>6</v>
      </c>
      <c r="EP72" s="2"/>
      <c r="EQ72" s="2">
        <v>2097152</v>
      </c>
      <c r="ER72" s="2">
        <v>0</v>
      </c>
      <c r="ES72" s="2">
        <v>804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125</v>
      </c>
      <c r="GB72" s="2"/>
      <c r="GC72" s="2"/>
      <c r="GD72" s="2">
        <v>0</v>
      </c>
      <c r="GE72" s="2"/>
      <c r="GF72" s="2">
        <v>977031096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ROUND(R72*(R12)/100,0)</f>
        <v>0</v>
      </c>
      <c r="GL72" s="2">
        <f t="shared" si="85"/>
        <v>0</v>
      </c>
      <c r="GM72" s="2">
        <f t="shared" si="86"/>
        <v>3216</v>
      </c>
      <c r="GN72" s="2">
        <f t="shared" si="87"/>
        <v>3216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6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128</v>
      </c>
      <c r="E73" t="s">
        <v>123</v>
      </c>
      <c r="F73" t="str">
        <f>'1.Смета.или.Акт'!B123</f>
        <v>Накладная</v>
      </c>
      <c r="G73" t="str">
        <f>'1.Смета.или.Акт'!C123</f>
        <v>Опора ж/б  СВ 95-3</v>
      </c>
      <c r="H73" t="s">
        <v>79</v>
      </c>
      <c r="I73">
        <f>I69*J73</f>
        <v>4</v>
      </c>
      <c r="J73">
        <v>1</v>
      </c>
      <c r="O73">
        <f t="shared" si="59"/>
        <v>24120</v>
      </c>
      <c r="P73">
        <f t="shared" si="60"/>
        <v>24120</v>
      </c>
      <c r="Q73">
        <f t="shared" si="61"/>
        <v>0</v>
      </c>
      <c r="R73">
        <f t="shared" si="62"/>
        <v>0</v>
      </c>
      <c r="S73">
        <f t="shared" si="63"/>
        <v>0</v>
      </c>
      <c r="T73">
        <f t="shared" si="64"/>
        <v>0</v>
      </c>
      <c r="U73">
        <f t="shared" si="65"/>
        <v>0</v>
      </c>
      <c r="V73">
        <f t="shared" si="66"/>
        <v>0</v>
      </c>
      <c r="W73">
        <f t="shared" si="67"/>
        <v>0</v>
      </c>
      <c r="X73">
        <f t="shared" si="68"/>
        <v>0</v>
      </c>
      <c r="Y73">
        <f t="shared" si="69"/>
        <v>0</v>
      </c>
      <c r="AA73">
        <v>34644601</v>
      </c>
      <c r="AB73">
        <f t="shared" si="70"/>
        <v>804</v>
      </c>
      <c r="AC73">
        <f t="shared" si="92"/>
        <v>804</v>
      </c>
      <c r="AD73">
        <f t="shared" si="93"/>
        <v>0</v>
      </c>
      <c r="AE73">
        <f t="shared" si="94"/>
        <v>0</v>
      </c>
      <c r="AF73">
        <f t="shared" si="95"/>
        <v>0</v>
      </c>
      <c r="AG73">
        <f t="shared" si="71"/>
        <v>0</v>
      </c>
      <c r="AH73">
        <f t="shared" si="96"/>
        <v>0</v>
      </c>
      <c r="AI73">
        <f t="shared" si="97"/>
        <v>0</v>
      </c>
      <c r="AJ73">
        <f t="shared" si="72"/>
        <v>0</v>
      </c>
      <c r="AK73">
        <v>804</v>
      </c>
      <c r="AL73" s="55">
        <f>'1.Смета.или.Акт'!F123</f>
        <v>804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'1.Смета.или.Акт'!J123</f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6</v>
      </c>
      <c r="BM73">
        <v>0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3"/>
        <v>24120</v>
      </c>
      <c r="CQ73">
        <f t="shared" si="74"/>
        <v>6030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1010</v>
      </c>
      <c r="DV73" t="s">
        <v>79</v>
      </c>
      <c r="DW73" t="str">
        <f>'1.Смета.или.Акт'!D123</f>
        <v>шт.</v>
      </c>
      <c r="DX73">
        <v>1</v>
      </c>
      <c r="EE73">
        <v>32653299</v>
      </c>
      <c r="EF73">
        <v>20</v>
      </c>
      <c r="EG73" t="s">
        <v>60</v>
      </c>
      <c r="EH73">
        <v>0</v>
      </c>
      <c r="EI73" t="s">
        <v>6</v>
      </c>
      <c r="EJ73">
        <v>1</v>
      </c>
      <c r="EK73">
        <v>0</v>
      </c>
      <c r="EL73" t="s">
        <v>85</v>
      </c>
      <c r="EM73" t="s">
        <v>86</v>
      </c>
      <c r="EO73" t="s">
        <v>6</v>
      </c>
      <c r="EQ73">
        <v>2097152</v>
      </c>
      <c r="ER73">
        <v>804</v>
      </c>
      <c r="ES73" s="55">
        <f>'1.Смета.или.Акт'!F123</f>
        <v>804</v>
      </c>
      <c r="ET73">
        <v>0</v>
      </c>
      <c r="EU73">
        <v>0</v>
      </c>
      <c r="EV73">
        <v>0</v>
      </c>
      <c r="EW73">
        <v>0</v>
      </c>
      <c r="EX73">
        <v>0</v>
      </c>
      <c r="EZ73">
        <v>5</v>
      </c>
      <c r="FC73">
        <v>0</v>
      </c>
      <c r="FD73">
        <v>18</v>
      </c>
      <c r="FF73">
        <v>6030</v>
      </c>
      <c r="FQ73">
        <v>0</v>
      </c>
      <c r="FR73">
        <f t="shared" si="84"/>
        <v>0</v>
      </c>
      <c r="FS73">
        <v>0</v>
      </c>
      <c r="FV73" t="s">
        <v>22</v>
      </c>
      <c r="FW73" t="s">
        <v>23</v>
      </c>
      <c r="FX73">
        <v>106</v>
      </c>
      <c r="FY73">
        <v>65</v>
      </c>
      <c r="GA73" t="s">
        <v>125</v>
      </c>
      <c r="GD73">
        <v>0</v>
      </c>
      <c r="GF73">
        <v>977031096</v>
      </c>
      <c r="GG73">
        <v>2</v>
      </c>
      <c r="GH73">
        <v>3</v>
      </c>
      <c r="GI73">
        <v>4</v>
      </c>
      <c r="GJ73">
        <v>0</v>
      </c>
      <c r="GK73">
        <f>ROUND(R73*(S12)/100,0)</f>
        <v>0</v>
      </c>
      <c r="GL73">
        <f t="shared" si="85"/>
        <v>0</v>
      </c>
      <c r="GM73">
        <f t="shared" si="86"/>
        <v>24120</v>
      </c>
      <c r="GN73">
        <f t="shared" si="87"/>
        <v>24120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6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110</v>
      </c>
      <c r="D74" s="2"/>
      <c r="E74" s="2" t="s">
        <v>126</v>
      </c>
      <c r="F74" s="2" t="s">
        <v>113</v>
      </c>
      <c r="G74" s="2" t="s">
        <v>127</v>
      </c>
      <c r="H74" s="2" t="s">
        <v>79</v>
      </c>
      <c r="I74" s="2">
        <f>I68*J74</f>
        <v>4</v>
      </c>
      <c r="J74" s="2">
        <v>1</v>
      </c>
      <c r="K74" s="2"/>
      <c r="L74" s="2"/>
      <c r="M74" s="2"/>
      <c r="N74" s="2"/>
      <c r="O74" s="2">
        <f t="shared" si="59"/>
        <v>603</v>
      </c>
      <c r="P74" s="2">
        <f t="shared" si="60"/>
        <v>603</v>
      </c>
      <c r="Q74" s="2">
        <f t="shared" si="61"/>
        <v>0</v>
      </c>
      <c r="R74" s="2">
        <f t="shared" si="62"/>
        <v>0</v>
      </c>
      <c r="S74" s="2">
        <f t="shared" si="63"/>
        <v>0</v>
      </c>
      <c r="T74" s="2">
        <f t="shared" si="64"/>
        <v>0</v>
      </c>
      <c r="U74" s="2">
        <f t="shared" si="65"/>
        <v>0</v>
      </c>
      <c r="V74" s="2">
        <f t="shared" si="66"/>
        <v>0</v>
      </c>
      <c r="W74" s="2">
        <f t="shared" si="67"/>
        <v>0</v>
      </c>
      <c r="X74" s="2">
        <f t="shared" si="68"/>
        <v>0</v>
      </c>
      <c r="Y74" s="2">
        <f t="shared" si="69"/>
        <v>0</v>
      </c>
      <c r="Z74" s="2"/>
      <c r="AA74" s="2">
        <v>34644600</v>
      </c>
      <c r="AB74" s="2">
        <f t="shared" si="70"/>
        <v>150.66</v>
      </c>
      <c r="AC74" s="2">
        <f t="shared" si="92"/>
        <v>150.66</v>
      </c>
      <c r="AD74" s="2">
        <f t="shared" si="93"/>
        <v>0</v>
      </c>
      <c r="AE74" s="2">
        <f t="shared" si="94"/>
        <v>0</v>
      </c>
      <c r="AF74" s="2">
        <f t="shared" si="95"/>
        <v>0</v>
      </c>
      <c r="AG74" s="2">
        <f t="shared" si="71"/>
        <v>0</v>
      </c>
      <c r="AH74" s="2">
        <f t="shared" si="96"/>
        <v>0</v>
      </c>
      <c r="AI74" s="2">
        <f t="shared" si="97"/>
        <v>0</v>
      </c>
      <c r="AJ74" s="2">
        <f t="shared" si="72"/>
        <v>0</v>
      </c>
      <c r="AK74" s="2">
        <v>150.66</v>
      </c>
      <c r="AL74" s="2">
        <v>150.66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6</v>
      </c>
      <c r="BK74" s="2"/>
      <c r="BL74" s="2"/>
      <c r="BM74" s="2">
        <v>0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3"/>
        <v>603</v>
      </c>
      <c r="CQ74" s="2">
        <f t="shared" si="74"/>
        <v>150.66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1010</v>
      </c>
      <c r="DV74" s="2" t="s">
        <v>79</v>
      </c>
      <c r="DW74" s="2" t="s">
        <v>79</v>
      </c>
      <c r="DX74" s="2">
        <v>1</v>
      </c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60</v>
      </c>
      <c r="EH74" s="2">
        <v>0</v>
      </c>
      <c r="EI74" s="2" t="s">
        <v>6</v>
      </c>
      <c r="EJ74" s="2">
        <v>1</v>
      </c>
      <c r="EK74" s="2">
        <v>0</v>
      </c>
      <c r="EL74" s="2" t="s">
        <v>85</v>
      </c>
      <c r="EM74" s="2" t="s">
        <v>86</v>
      </c>
      <c r="EN74" s="2"/>
      <c r="EO74" s="2" t="s">
        <v>6</v>
      </c>
      <c r="EP74" s="2"/>
      <c r="EQ74" s="2">
        <v>0</v>
      </c>
      <c r="ER74" s="2">
        <v>0</v>
      </c>
      <c r="ES74" s="2">
        <v>150.66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128</v>
      </c>
      <c r="GB74" s="2"/>
      <c r="GC74" s="2"/>
      <c r="GD74" s="2">
        <v>0</v>
      </c>
      <c r="GE74" s="2"/>
      <c r="GF74" s="2">
        <v>2120574907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5"/>
        <v>0</v>
      </c>
      <c r="GM74" s="2">
        <f t="shared" si="86"/>
        <v>603</v>
      </c>
      <c r="GN74" s="2">
        <f t="shared" si="87"/>
        <v>603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129</v>
      </c>
      <c r="E75" t="s">
        <v>126</v>
      </c>
      <c r="F75" t="str">
        <f>'1.Смета.или.Акт'!B125</f>
        <v>Накладная</v>
      </c>
      <c r="G75" t="str">
        <f>'1.Смета.или.Акт'!C125</f>
        <v>Узел крепления</v>
      </c>
      <c r="H75" t="s">
        <v>79</v>
      </c>
      <c r="I75">
        <f>I69*J75</f>
        <v>4</v>
      </c>
      <c r="J75">
        <v>1</v>
      </c>
      <c r="O75">
        <f t="shared" si="59"/>
        <v>4520</v>
      </c>
      <c r="P75">
        <f t="shared" si="60"/>
        <v>4520</v>
      </c>
      <c r="Q75">
        <f t="shared" si="61"/>
        <v>0</v>
      </c>
      <c r="R75">
        <f t="shared" si="62"/>
        <v>0</v>
      </c>
      <c r="S75">
        <f t="shared" si="63"/>
        <v>0</v>
      </c>
      <c r="T75">
        <f t="shared" si="64"/>
        <v>0</v>
      </c>
      <c r="U75">
        <f t="shared" si="65"/>
        <v>0</v>
      </c>
      <c r="V75">
        <f t="shared" si="66"/>
        <v>0</v>
      </c>
      <c r="W75">
        <f t="shared" si="67"/>
        <v>0</v>
      </c>
      <c r="X75">
        <f t="shared" si="68"/>
        <v>0</v>
      </c>
      <c r="Y75">
        <f t="shared" si="69"/>
        <v>0</v>
      </c>
      <c r="AA75">
        <v>34644601</v>
      </c>
      <c r="AB75">
        <f t="shared" si="70"/>
        <v>150.66</v>
      </c>
      <c r="AC75">
        <f t="shared" si="92"/>
        <v>150.66</v>
      </c>
      <c r="AD75">
        <f t="shared" si="93"/>
        <v>0</v>
      </c>
      <c r="AE75">
        <f t="shared" si="94"/>
        <v>0</v>
      </c>
      <c r="AF75">
        <f t="shared" si="95"/>
        <v>0</v>
      </c>
      <c r="AG75">
        <f t="shared" si="71"/>
        <v>0</v>
      </c>
      <c r="AH75">
        <f t="shared" si="96"/>
        <v>0</v>
      </c>
      <c r="AI75">
        <f t="shared" si="97"/>
        <v>0</v>
      </c>
      <c r="AJ75">
        <f t="shared" si="72"/>
        <v>0</v>
      </c>
      <c r="AK75">
        <v>150.66</v>
      </c>
      <c r="AL75" s="55">
        <f>'1.Смета.или.Акт'!F125</f>
        <v>150.66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'1.Смета.или.Акт'!J125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6</v>
      </c>
      <c r="BM75">
        <v>0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3"/>
        <v>4520</v>
      </c>
      <c r="CQ75">
        <f t="shared" si="74"/>
        <v>1129.95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1010</v>
      </c>
      <c r="DV75" t="s">
        <v>79</v>
      </c>
      <c r="DW75" t="str">
        <f>'1.Смета.или.Акт'!D125</f>
        <v>шт.</v>
      </c>
      <c r="DX75">
        <v>1</v>
      </c>
      <c r="EE75">
        <v>32653299</v>
      </c>
      <c r="EF75">
        <v>20</v>
      </c>
      <c r="EG75" t="s">
        <v>60</v>
      </c>
      <c r="EH75">
        <v>0</v>
      </c>
      <c r="EI75" t="s">
        <v>6</v>
      </c>
      <c r="EJ75">
        <v>1</v>
      </c>
      <c r="EK75">
        <v>0</v>
      </c>
      <c r="EL75" t="s">
        <v>85</v>
      </c>
      <c r="EM75" t="s">
        <v>86</v>
      </c>
      <c r="EO75" t="s">
        <v>6</v>
      </c>
      <c r="EQ75">
        <v>0</v>
      </c>
      <c r="ER75">
        <v>163.76</v>
      </c>
      <c r="ES75" s="55">
        <f>'1.Смета.или.Акт'!F125</f>
        <v>150.66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1129.94</v>
      </c>
      <c r="FQ75">
        <v>0</v>
      </c>
      <c r="FR75">
        <f t="shared" si="84"/>
        <v>0</v>
      </c>
      <c r="FS75">
        <v>0</v>
      </c>
      <c r="FV75" t="s">
        <v>22</v>
      </c>
      <c r="FW75" t="s">
        <v>23</v>
      </c>
      <c r="FX75">
        <v>106</v>
      </c>
      <c r="FY75">
        <v>65</v>
      </c>
      <c r="GA75" t="s">
        <v>128</v>
      </c>
      <c r="GD75">
        <v>0</v>
      </c>
      <c r="GF75">
        <v>2120574907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5"/>
        <v>0</v>
      </c>
      <c r="GM75">
        <f t="shared" si="86"/>
        <v>4520</v>
      </c>
      <c r="GN75">
        <f t="shared" si="87"/>
        <v>4520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6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111</v>
      </c>
      <c r="D76" s="2"/>
      <c r="E76" s="2" t="s">
        <v>129</v>
      </c>
      <c r="F76" s="2" t="s">
        <v>116</v>
      </c>
      <c r="G76" s="2" t="s">
        <v>130</v>
      </c>
      <c r="H76" s="2" t="s">
        <v>79</v>
      </c>
      <c r="I76" s="2">
        <f>I68*J76</f>
        <v>42</v>
      </c>
      <c r="J76" s="2">
        <v>10.5</v>
      </c>
      <c r="K76" s="2"/>
      <c r="L76" s="2"/>
      <c r="M76" s="2"/>
      <c r="N76" s="2"/>
      <c r="O76" s="2">
        <f t="shared" si="59"/>
        <v>410</v>
      </c>
      <c r="P76" s="2">
        <f t="shared" si="60"/>
        <v>410</v>
      </c>
      <c r="Q76" s="2">
        <f t="shared" si="61"/>
        <v>0</v>
      </c>
      <c r="R76" s="2">
        <f t="shared" si="62"/>
        <v>0</v>
      </c>
      <c r="S76" s="2">
        <f t="shared" si="63"/>
        <v>0</v>
      </c>
      <c r="T76" s="2">
        <f t="shared" si="64"/>
        <v>0</v>
      </c>
      <c r="U76" s="2">
        <f t="shared" si="65"/>
        <v>0</v>
      </c>
      <c r="V76" s="2">
        <f t="shared" si="66"/>
        <v>0</v>
      </c>
      <c r="W76" s="2">
        <f t="shared" si="67"/>
        <v>0</v>
      </c>
      <c r="X76" s="2">
        <f t="shared" si="68"/>
        <v>0</v>
      </c>
      <c r="Y76" s="2">
        <f t="shared" si="69"/>
        <v>0</v>
      </c>
      <c r="Z76" s="2"/>
      <c r="AA76" s="2">
        <v>34644600</v>
      </c>
      <c r="AB76" s="2">
        <f t="shared" si="70"/>
        <v>9.77</v>
      </c>
      <c r="AC76" s="2">
        <f t="shared" si="92"/>
        <v>9.77</v>
      </c>
      <c r="AD76" s="2">
        <f t="shared" si="93"/>
        <v>0</v>
      </c>
      <c r="AE76" s="2">
        <f t="shared" si="94"/>
        <v>0</v>
      </c>
      <c r="AF76" s="2">
        <f t="shared" si="95"/>
        <v>0</v>
      </c>
      <c r="AG76" s="2">
        <f t="shared" si="71"/>
        <v>0</v>
      </c>
      <c r="AH76" s="2">
        <f t="shared" si="96"/>
        <v>0</v>
      </c>
      <c r="AI76" s="2">
        <f t="shared" si="97"/>
        <v>0</v>
      </c>
      <c r="AJ76" s="2">
        <f t="shared" si="72"/>
        <v>0</v>
      </c>
      <c r="AK76" s="2">
        <v>9.77</v>
      </c>
      <c r="AL76" s="2">
        <v>9.77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6</v>
      </c>
      <c r="BK76" s="2"/>
      <c r="BL76" s="2"/>
      <c r="BM76" s="2">
        <v>0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3"/>
        <v>410</v>
      </c>
      <c r="CQ76" s="2">
        <f t="shared" si="74"/>
        <v>9.77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1010</v>
      </c>
      <c r="DV76" s="2" t="s">
        <v>79</v>
      </c>
      <c r="DW76" s="2" t="s">
        <v>79</v>
      </c>
      <c r="DX76" s="2">
        <v>1</v>
      </c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60</v>
      </c>
      <c r="EH76" s="2">
        <v>0</v>
      </c>
      <c r="EI76" s="2" t="s">
        <v>6</v>
      </c>
      <c r="EJ76" s="2">
        <v>1</v>
      </c>
      <c r="EK76" s="2">
        <v>0</v>
      </c>
      <c r="EL76" s="2" t="s">
        <v>85</v>
      </c>
      <c r="EM76" s="2" t="s">
        <v>86</v>
      </c>
      <c r="EN76" s="2"/>
      <c r="EO76" s="2" t="s">
        <v>6</v>
      </c>
      <c r="EP76" s="2"/>
      <c r="EQ76" s="2">
        <v>0</v>
      </c>
      <c r="ER76" s="2">
        <v>0</v>
      </c>
      <c r="ES76" s="2">
        <v>9.77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131</v>
      </c>
      <c r="GB76" s="2"/>
      <c r="GC76" s="2"/>
      <c r="GD76" s="2">
        <v>0</v>
      </c>
      <c r="GE76" s="2"/>
      <c r="GF76" s="2">
        <v>-1437464805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ROUND(R76*(R12)/100,0)</f>
        <v>0</v>
      </c>
      <c r="GL76" s="2">
        <f t="shared" si="85"/>
        <v>0</v>
      </c>
      <c r="GM76" s="2">
        <f t="shared" si="86"/>
        <v>410</v>
      </c>
      <c r="GN76" s="2">
        <f t="shared" si="87"/>
        <v>410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6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130</v>
      </c>
      <c r="E77" t="s">
        <v>129</v>
      </c>
      <c r="F77" t="str">
        <f>'1.Смета.или.Акт'!B127</f>
        <v>Накладная</v>
      </c>
      <c r="G77" t="str">
        <f>'1.Смета.или.Акт'!C127</f>
        <v>Зажимы ПС 1-1</v>
      </c>
      <c r="H77" t="s">
        <v>79</v>
      </c>
      <c r="I77">
        <f>I69*J77</f>
        <v>42</v>
      </c>
      <c r="J77">
        <v>10.5</v>
      </c>
      <c r="O77">
        <f t="shared" si="59"/>
        <v>3078</v>
      </c>
      <c r="P77">
        <f t="shared" si="60"/>
        <v>3078</v>
      </c>
      <c r="Q77">
        <f t="shared" si="61"/>
        <v>0</v>
      </c>
      <c r="R77">
        <f t="shared" si="62"/>
        <v>0</v>
      </c>
      <c r="S77">
        <f t="shared" si="63"/>
        <v>0</v>
      </c>
      <c r="T77">
        <f t="shared" si="64"/>
        <v>0</v>
      </c>
      <c r="U77">
        <f t="shared" si="65"/>
        <v>0</v>
      </c>
      <c r="V77">
        <f t="shared" si="66"/>
        <v>0</v>
      </c>
      <c r="W77">
        <f t="shared" si="67"/>
        <v>0</v>
      </c>
      <c r="X77">
        <f t="shared" si="68"/>
        <v>0</v>
      </c>
      <c r="Y77">
        <f t="shared" si="69"/>
        <v>0</v>
      </c>
      <c r="AA77">
        <v>34644601</v>
      </c>
      <c r="AB77">
        <f t="shared" si="70"/>
        <v>9.77</v>
      </c>
      <c r="AC77">
        <f t="shared" si="92"/>
        <v>9.77</v>
      </c>
      <c r="AD77">
        <f t="shared" si="93"/>
        <v>0</v>
      </c>
      <c r="AE77">
        <f t="shared" si="94"/>
        <v>0</v>
      </c>
      <c r="AF77">
        <f t="shared" si="95"/>
        <v>0</v>
      </c>
      <c r="AG77">
        <f t="shared" si="71"/>
        <v>0</v>
      </c>
      <c r="AH77">
        <f t="shared" si="96"/>
        <v>0</v>
      </c>
      <c r="AI77">
        <f t="shared" si="97"/>
        <v>0</v>
      </c>
      <c r="AJ77">
        <f t="shared" si="72"/>
        <v>0</v>
      </c>
      <c r="AK77">
        <v>9.77</v>
      </c>
      <c r="AL77" s="55">
        <f>'1.Смета.или.Акт'!F127</f>
        <v>9.77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'1.Смета.или.Акт'!J127</f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6</v>
      </c>
      <c r="BM77">
        <v>0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3"/>
        <v>3078</v>
      </c>
      <c r="CQ77">
        <f t="shared" si="74"/>
        <v>73.274999999999991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79</v>
      </c>
      <c r="DW77" t="str">
        <f>'1.Смета.или.Акт'!D127</f>
        <v>шт.</v>
      </c>
      <c r="DX77">
        <v>1</v>
      </c>
      <c r="EE77">
        <v>32653299</v>
      </c>
      <c r="EF77">
        <v>20</v>
      </c>
      <c r="EG77" t="s">
        <v>60</v>
      </c>
      <c r="EH77">
        <v>0</v>
      </c>
      <c r="EI77" t="s">
        <v>6</v>
      </c>
      <c r="EJ77">
        <v>1</v>
      </c>
      <c r="EK77">
        <v>0</v>
      </c>
      <c r="EL77" t="s">
        <v>85</v>
      </c>
      <c r="EM77" t="s">
        <v>86</v>
      </c>
      <c r="EO77" t="s">
        <v>6</v>
      </c>
      <c r="EQ77">
        <v>0</v>
      </c>
      <c r="ER77">
        <v>10.62</v>
      </c>
      <c r="ES77" s="55">
        <f>'1.Смета.или.Акт'!F127</f>
        <v>9.77</v>
      </c>
      <c r="ET77">
        <v>0</v>
      </c>
      <c r="EU77">
        <v>0</v>
      </c>
      <c r="EV77">
        <v>0</v>
      </c>
      <c r="EW77">
        <v>0</v>
      </c>
      <c r="EX77">
        <v>0</v>
      </c>
      <c r="EZ77">
        <v>5</v>
      </c>
      <c r="FC77">
        <v>0</v>
      </c>
      <c r="FD77">
        <v>18</v>
      </c>
      <c r="FF77">
        <v>73.3</v>
      </c>
      <c r="FQ77">
        <v>0</v>
      </c>
      <c r="FR77">
        <f t="shared" si="84"/>
        <v>0</v>
      </c>
      <c r="FS77">
        <v>0</v>
      </c>
      <c r="FV77" t="s">
        <v>22</v>
      </c>
      <c r="FW77" t="s">
        <v>23</v>
      </c>
      <c r="FX77">
        <v>106</v>
      </c>
      <c r="FY77">
        <v>65</v>
      </c>
      <c r="GA77" t="s">
        <v>131</v>
      </c>
      <c r="GD77">
        <v>0</v>
      </c>
      <c r="GF77">
        <v>-1437464805</v>
      </c>
      <c r="GG77">
        <v>2</v>
      </c>
      <c r="GH77">
        <v>3</v>
      </c>
      <c r="GI77">
        <v>4</v>
      </c>
      <c r="GJ77">
        <v>0</v>
      </c>
      <c r="GK77">
        <f>ROUND(R77*(S12)/100,0)</f>
        <v>0</v>
      </c>
      <c r="GL77">
        <f t="shared" si="85"/>
        <v>0</v>
      </c>
      <c r="GM77">
        <f t="shared" si="86"/>
        <v>3078</v>
      </c>
      <c r="GN77">
        <f t="shared" si="87"/>
        <v>3078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6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97</v>
      </c>
      <c r="D78" s="2"/>
      <c r="E78" s="2" t="s">
        <v>132</v>
      </c>
      <c r="F78" s="2" t="s">
        <v>56</v>
      </c>
      <c r="G78" s="2" t="s">
        <v>57</v>
      </c>
      <c r="H78" s="2" t="s">
        <v>58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9"/>
        <v>0</v>
      </c>
      <c r="P78" s="2">
        <f t="shared" si="60"/>
        <v>0</v>
      </c>
      <c r="Q78" s="2">
        <f t="shared" si="61"/>
        <v>0</v>
      </c>
      <c r="R78" s="2">
        <f t="shared" si="62"/>
        <v>0</v>
      </c>
      <c r="S78" s="2">
        <f t="shared" si="63"/>
        <v>0</v>
      </c>
      <c r="T78" s="2">
        <f t="shared" si="64"/>
        <v>0</v>
      </c>
      <c r="U78" s="2">
        <f t="shared" si="65"/>
        <v>0</v>
      </c>
      <c r="V78" s="2">
        <f t="shared" si="66"/>
        <v>0</v>
      </c>
      <c r="W78" s="2">
        <f t="shared" si="67"/>
        <v>0</v>
      </c>
      <c r="X78" s="2">
        <f t="shared" si="68"/>
        <v>0</v>
      </c>
      <c r="Y78" s="2">
        <f t="shared" si="69"/>
        <v>0</v>
      </c>
      <c r="Z78" s="2"/>
      <c r="AA78" s="2">
        <v>34644600</v>
      </c>
      <c r="AB78" s="2">
        <f t="shared" si="70"/>
        <v>14.4</v>
      </c>
      <c r="AC78" s="2">
        <f t="shared" si="92"/>
        <v>14.4</v>
      </c>
      <c r="AD78" s="2">
        <f t="shared" si="93"/>
        <v>0</v>
      </c>
      <c r="AE78" s="2">
        <f t="shared" si="94"/>
        <v>0</v>
      </c>
      <c r="AF78" s="2">
        <f t="shared" si="95"/>
        <v>0</v>
      </c>
      <c r="AG78" s="2">
        <f t="shared" si="71"/>
        <v>0</v>
      </c>
      <c r="AH78" s="2">
        <f t="shared" si="96"/>
        <v>0</v>
      </c>
      <c r="AI78" s="2">
        <f t="shared" si="97"/>
        <v>0</v>
      </c>
      <c r="AJ78" s="2">
        <f t="shared" si="72"/>
        <v>0</v>
      </c>
      <c r="AK78" s="2">
        <v>14.4</v>
      </c>
      <c r="AL78" s="2">
        <v>14.4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59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3"/>
        <v>0</v>
      </c>
      <c r="CQ78" s="2">
        <f t="shared" si="74"/>
        <v>14.4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58</v>
      </c>
      <c r="DW78" s="2" t="s">
        <v>58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60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61</v>
      </c>
      <c r="EM78" s="2" t="s">
        <v>62</v>
      </c>
      <c r="EN78" s="2"/>
      <c r="EO78" s="2" t="s">
        <v>6</v>
      </c>
      <c r="EP78" s="2"/>
      <c r="EQ78" s="2">
        <v>0</v>
      </c>
      <c r="ER78" s="2">
        <v>14.4</v>
      </c>
      <c r="ES78" s="2">
        <v>14.4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1423245386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5"/>
        <v>0</v>
      </c>
      <c r="GM78" s="2">
        <f t="shared" si="86"/>
        <v>0</v>
      </c>
      <c r="GN78" s="2">
        <f t="shared" si="87"/>
        <v>0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116</v>
      </c>
      <c r="E79" t="s">
        <v>132</v>
      </c>
      <c r="F79" t="s">
        <v>56</v>
      </c>
      <c r="G79" t="s">
        <v>57</v>
      </c>
      <c r="H79" t="s">
        <v>58</v>
      </c>
      <c r="I79">
        <f>I69*J79</f>
        <v>0</v>
      </c>
      <c r="J79">
        <v>0</v>
      </c>
      <c r="O79">
        <f t="shared" si="59"/>
        <v>0</v>
      </c>
      <c r="P79">
        <f t="shared" si="60"/>
        <v>0</v>
      </c>
      <c r="Q79">
        <f t="shared" si="61"/>
        <v>0</v>
      </c>
      <c r="R79">
        <f t="shared" si="62"/>
        <v>0</v>
      </c>
      <c r="S79">
        <f t="shared" si="63"/>
        <v>0</v>
      </c>
      <c r="T79">
        <f t="shared" si="64"/>
        <v>0</v>
      </c>
      <c r="U79">
        <f t="shared" si="65"/>
        <v>0</v>
      </c>
      <c r="V79">
        <f t="shared" si="66"/>
        <v>0</v>
      </c>
      <c r="W79">
        <f t="shared" si="67"/>
        <v>0</v>
      </c>
      <c r="X79">
        <f t="shared" si="68"/>
        <v>0</v>
      </c>
      <c r="Y79">
        <f t="shared" si="69"/>
        <v>0</v>
      </c>
      <c r="AA79">
        <v>34644601</v>
      </c>
      <c r="AB79">
        <f t="shared" si="70"/>
        <v>14.4</v>
      </c>
      <c r="AC79">
        <f t="shared" si="92"/>
        <v>14.4</v>
      </c>
      <c r="AD79">
        <f t="shared" si="93"/>
        <v>0</v>
      </c>
      <c r="AE79">
        <f t="shared" si="94"/>
        <v>0</v>
      </c>
      <c r="AF79">
        <f t="shared" si="95"/>
        <v>0</v>
      </c>
      <c r="AG79">
        <f t="shared" si="71"/>
        <v>0</v>
      </c>
      <c r="AH79">
        <f t="shared" si="96"/>
        <v>0</v>
      </c>
      <c r="AI79">
        <f t="shared" si="97"/>
        <v>0</v>
      </c>
      <c r="AJ79">
        <f t="shared" si="72"/>
        <v>0</v>
      </c>
      <c r="AK79">
        <v>14.4</v>
      </c>
      <c r="AL79">
        <v>14.4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59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3"/>
        <v>0</v>
      </c>
      <c r="CQ79">
        <f t="shared" si="74"/>
        <v>108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58</v>
      </c>
      <c r="DW79" t="s">
        <v>58</v>
      </c>
      <c r="DX79">
        <v>1</v>
      </c>
      <c r="EE79">
        <v>32653291</v>
      </c>
      <c r="EF79">
        <v>20</v>
      </c>
      <c r="EG79" t="s">
        <v>60</v>
      </c>
      <c r="EH79">
        <v>0</v>
      </c>
      <c r="EI79" t="s">
        <v>6</v>
      </c>
      <c r="EJ79">
        <v>1</v>
      </c>
      <c r="EK79">
        <v>500001</v>
      </c>
      <c r="EL79" t="s">
        <v>61</v>
      </c>
      <c r="EM79" t="s">
        <v>62</v>
      </c>
      <c r="EO79" t="s">
        <v>6</v>
      </c>
      <c r="EQ79">
        <v>0</v>
      </c>
      <c r="ER79">
        <v>14.4</v>
      </c>
      <c r="ES79">
        <v>14.4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1423245386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5"/>
        <v>0</v>
      </c>
      <c r="GM79">
        <f t="shared" si="86"/>
        <v>0</v>
      </c>
      <c r="GN79">
        <f t="shared" si="87"/>
        <v>0</v>
      </c>
      <c r="GO79">
        <f t="shared" si="88"/>
        <v>0</v>
      </c>
      <c r="GP79">
        <f t="shared" si="89"/>
        <v>0</v>
      </c>
      <c r="GR79">
        <v>0</v>
      </c>
      <c r="GS79">
        <v>3</v>
      </c>
      <c r="GT79">
        <v>0</v>
      </c>
      <c r="GU79" t="s">
        <v>6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98</v>
      </c>
      <c r="D80" s="2"/>
      <c r="E80" s="2" t="s">
        <v>133</v>
      </c>
      <c r="F80" s="2" t="s">
        <v>64</v>
      </c>
      <c r="G80" s="2" t="s">
        <v>65</v>
      </c>
      <c r="H80" s="2" t="s">
        <v>66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9"/>
        <v>0</v>
      </c>
      <c r="P80" s="2">
        <f t="shared" si="60"/>
        <v>0</v>
      </c>
      <c r="Q80" s="2">
        <f t="shared" si="61"/>
        <v>0</v>
      </c>
      <c r="R80" s="2">
        <f t="shared" si="62"/>
        <v>0</v>
      </c>
      <c r="S80" s="2">
        <f t="shared" si="63"/>
        <v>0</v>
      </c>
      <c r="T80" s="2">
        <f t="shared" si="64"/>
        <v>0</v>
      </c>
      <c r="U80" s="2">
        <f t="shared" si="65"/>
        <v>0</v>
      </c>
      <c r="V80" s="2">
        <f t="shared" si="66"/>
        <v>0</v>
      </c>
      <c r="W80" s="2">
        <f t="shared" si="67"/>
        <v>0</v>
      </c>
      <c r="X80" s="2">
        <f t="shared" si="68"/>
        <v>0</v>
      </c>
      <c r="Y80" s="2">
        <f t="shared" si="69"/>
        <v>0</v>
      </c>
      <c r="Z80" s="2"/>
      <c r="AA80" s="2">
        <v>34644600</v>
      </c>
      <c r="AB80" s="2">
        <f t="shared" si="70"/>
        <v>9661.5</v>
      </c>
      <c r="AC80" s="2">
        <f t="shared" si="92"/>
        <v>9661.5</v>
      </c>
      <c r="AD80" s="2">
        <f t="shared" si="93"/>
        <v>0</v>
      </c>
      <c r="AE80" s="2">
        <f t="shared" si="94"/>
        <v>0</v>
      </c>
      <c r="AF80" s="2">
        <f t="shared" si="95"/>
        <v>0</v>
      </c>
      <c r="AG80" s="2">
        <f t="shared" si="71"/>
        <v>0</v>
      </c>
      <c r="AH80" s="2">
        <f t="shared" si="96"/>
        <v>0</v>
      </c>
      <c r="AI80" s="2">
        <f t="shared" si="97"/>
        <v>0</v>
      </c>
      <c r="AJ80" s="2">
        <f t="shared" si="72"/>
        <v>0</v>
      </c>
      <c r="AK80" s="2">
        <v>9661.5</v>
      </c>
      <c r="AL80" s="2">
        <v>9661.5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67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3"/>
        <v>0</v>
      </c>
      <c r="CQ80" s="2">
        <f t="shared" si="74"/>
        <v>9661.5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66</v>
      </c>
      <c r="DW80" s="2" t="s">
        <v>66</v>
      </c>
      <c r="DX80" s="2">
        <v>1000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60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61</v>
      </c>
      <c r="EM80" s="2" t="s">
        <v>62</v>
      </c>
      <c r="EN80" s="2"/>
      <c r="EO80" s="2" t="s">
        <v>6</v>
      </c>
      <c r="EP80" s="2"/>
      <c r="EQ80" s="2">
        <v>0</v>
      </c>
      <c r="ER80" s="2">
        <v>9661.5</v>
      </c>
      <c r="ES80" s="2">
        <v>9661.5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-2077577506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5"/>
        <v>0</v>
      </c>
      <c r="GM80" s="2">
        <f t="shared" si="86"/>
        <v>0</v>
      </c>
      <c r="GN80" s="2">
        <f t="shared" si="87"/>
        <v>0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117</v>
      </c>
      <c r="E81" t="s">
        <v>133</v>
      </c>
      <c r="F81" t="s">
        <v>64</v>
      </c>
      <c r="G81" t="s">
        <v>65</v>
      </c>
      <c r="H81" t="s">
        <v>66</v>
      </c>
      <c r="I81">
        <f>I69*J81</f>
        <v>0</v>
      </c>
      <c r="J81">
        <v>0</v>
      </c>
      <c r="O81">
        <f t="shared" si="59"/>
        <v>0</v>
      </c>
      <c r="P81">
        <f t="shared" si="60"/>
        <v>0</v>
      </c>
      <c r="Q81">
        <f t="shared" si="61"/>
        <v>0</v>
      </c>
      <c r="R81">
        <f t="shared" si="62"/>
        <v>0</v>
      </c>
      <c r="S81">
        <f t="shared" si="63"/>
        <v>0</v>
      </c>
      <c r="T81">
        <f t="shared" si="64"/>
        <v>0</v>
      </c>
      <c r="U81">
        <f t="shared" si="65"/>
        <v>0</v>
      </c>
      <c r="V81">
        <f t="shared" si="66"/>
        <v>0</v>
      </c>
      <c r="W81">
        <f t="shared" si="67"/>
        <v>0</v>
      </c>
      <c r="X81">
        <f t="shared" si="68"/>
        <v>0</v>
      </c>
      <c r="Y81">
        <f t="shared" si="69"/>
        <v>0</v>
      </c>
      <c r="AA81">
        <v>34644601</v>
      </c>
      <c r="AB81">
        <f t="shared" si="70"/>
        <v>9661.5</v>
      </c>
      <c r="AC81">
        <f t="shared" si="92"/>
        <v>9661.5</v>
      </c>
      <c r="AD81">
        <f t="shared" si="93"/>
        <v>0</v>
      </c>
      <c r="AE81">
        <f t="shared" si="94"/>
        <v>0</v>
      </c>
      <c r="AF81">
        <f t="shared" si="95"/>
        <v>0</v>
      </c>
      <c r="AG81">
        <f t="shared" si="71"/>
        <v>0</v>
      </c>
      <c r="AH81">
        <f t="shared" si="96"/>
        <v>0</v>
      </c>
      <c r="AI81">
        <f t="shared" si="97"/>
        <v>0</v>
      </c>
      <c r="AJ81">
        <f t="shared" si="72"/>
        <v>0</v>
      </c>
      <c r="AK81">
        <v>9661.5</v>
      </c>
      <c r="AL81">
        <v>9661.5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67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3"/>
        <v>0</v>
      </c>
      <c r="CQ81">
        <f t="shared" si="74"/>
        <v>72461.25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66</v>
      </c>
      <c r="DW81" t="s">
        <v>66</v>
      </c>
      <c r="DX81">
        <v>1000</v>
      </c>
      <c r="EE81">
        <v>32653291</v>
      </c>
      <c r="EF81">
        <v>20</v>
      </c>
      <c r="EG81" t="s">
        <v>60</v>
      </c>
      <c r="EH81">
        <v>0</v>
      </c>
      <c r="EI81" t="s">
        <v>6</v>
      </c>
      <c r="EJ81">
        <v>1</v>
      </c>
      <c r="EK81">
        <v>500001</v>
      </c>
      <c r="EL81" t="s">
        <v>61</v>
      </c>
      <c r="EM81" t="s">
        <v>62</v>
      </c>
      <c r="EO81" t="s">
        <v>6</v>
      </c>
      <c r="EQ81">
        <v>0</v>
      </c>
      <c r="ER81">
        <v>9661.5</v>
      </c>
      <c r="ES81">
        <v>9661.5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-2077577506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5"/>
        <v>0</v>
      </c>
      <c r="GM81">
        <f t="shared" si="86"/>
        <v>0</v>
      </c>
      <c r="GN81">
        <f t="shared" si="87"/>
        <v>0</v>
      </c>
      <c r="GO81">
        <f t="shared" si="88"/>
        <v>0</v>
      </c>
      <c r="GP81">
        <f t="shared" si="89"/>
        <v>0</v>
      </c>
      <c r="GR81">
        <v>0</v>
      </c>
      <c r="GS81">
        <v>3</v>
      </c>
      <c r="GT81">
        <v>0</v>
      </c>
      <c r="GU81" t="s">
        <v>6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99</v>
      </c>
      <c r="D82" s="2"/>
      <c r="E82" s="2" t="s">
        <v>134</v>
      </c>
      <c r="F82" s="2" t="s">
        <v>69</v>
      </c>
      <c r="G82" s="2" t="s">
        <v>70</v>
      </c>
      <c r="H82" s="2" t="s">
        <v>66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9"/>
        <v>0</v>
      </c>
      <c r="P82" s="2">
        <f t="shared" si="60"/>
        <v>0</v>
      </c>
      <c r="Q82" s="2">
        <f t="shared" si="61"/>
        <v>0</v>
      </c>
      <c r="R82" s="2">
        <f t="shared" si="62"/>
        <v>0</v>
      </c>
      <c r="S82" s="2">
        <f t="shared" si="63"/>
        <v>0</v>
      </c>
      <c r="T82" s="2">
        <f t="shared" si="64"/>
        <v>0</v>
      </c>
      <c r="U82" s="2">
        <f t="shared" si="65"/>
        <v>0</v>
      </c>
      <c r="V82" s="2">
        <f t="shared" si="66"/>
        <v>0</v>
      </c>
      <c r="W82" s="2">
        <f t="shared" si="67"/>
        <v>0</v>
      </c>
      <c r="X82" s="2">
        <f t="shared" si="68"/>
        <v>0</v>
      </c>
      <c r="Y82" s="2">
        <f t="shared" si="69"/>
        <v>0</v>
      </c>
      <c r="Z82" s="2"/>
      <c r="AA82" s="2">
        <v>34644600</v>
      </c>
      <c r="AB82" s="2">
        <f t="shared" si="70"/>
        <v>9040.01</v>
      </c>
      <c r="AC82" s="2">
        <f t="shared" si="92"/>
        <v>9040.01</v>
      </c>
      <c r="AD82" s="2">
        <f t="shared" si="93"/>
        <v>0</v>
      </c>
      <c r="AE82" s="2">
        <f t="shared" si="94"/>
        <v>0</v>
      </c>
      <c r="AF82" s="2">
        <f t="shared" si="95"/>
        <v>0</v>
      </c>
      <c r="AG82" s="2">
        <f t="shared" si="71"/>
        <v>0</v>
      </c>
      <c r="AH82" s="2">
        <f t="shared" si="96"/>
        <v>0</v>
      </c>
      <c r="AI82" s="2">
        <f t="shared" si="97"/>
        <v>0</v>
      </c>
      <c r="AJ82" s="2">
        <f t="shared" si="72"/>
        <v>0</v>
      </c>
      <c r="AK82" s="2">
        <v>9040.01</v>
      </c>
      <c r="AL82" s="2">
        <v>9040.01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71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3"/>
        <v>0</v>
      </c>
      <c r="CQ82" s="2">
        <f t="shared" si="74"/>
        <v>9040.01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66</v>
      </c>
      <c r="DW82" s="2" t="s">
        <v>66</v>
      </c>
      <c r="DX82" s="2">
        <v>1000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60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61</v>
      </c>
      <c r="EM82" s="2" t="s">
        <v>62</v>
      </c>
      <c r="EN82" s="2"/>
      <c r="EO82" s="2" t="s">
        <v>6</v>
      </c>
      <c r="EP82" s="2"/>
      <c r="EQ82" s="2">
        <v>0</v>
      </c>
      <c r="ER82" s="2">
        <v>9040.01</v>
      </c>
      <c r="ES82" s="2">
        <v>9040.01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-437906794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5"/>
        <v>0</v>
      </c>
      <c r="GM82" s="2">
        <f t="shared" si="86"/>
        <v>0</v>
      </c>
      <c r="GN82" s="2">
        <f t="shared" si="87"/>
        <v>0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118</v>
      </c>
      <c r="E83" t="s">
        <v>134</v>
      </c>
      <c r="F83" t="s">
        <v>69</v>
      </c>
      <c r="G83" t="s">
        <v>70</v>
      </c>
      <c r="H83" t="s">
        <v>66</v>
      </c>
      <c r="I83">
        <f>I69*J83</f>
        <v>0</v>
      </c>
      <c r="J83">
        <v>0</v>
      </c>
      <c r="O83">
        <f t="shared" si="59"/>
        <v>0</v>
      </c>
      <c r="P83">
        <f t="shared" si="60"/>
        <v>0</v>
      </c>
      <c r="Q83">
        <f t="shared" si="61"/>
        <v>0</v>
      </c>
      <c r="R83">
        <f t="shared" si="62"/>
        <v>0</v>
      </c>
      <c r="S83">
        <f t="shared" si="63"/>
        <v>0</v>
      </c>
      <c r="T83">
        <f t="shared" si="64"/>
        <v>0</v>
      </c>
      <c r="U83">
        <f t="shared" si="65"/>
        <v>0</v>
      </c>
      <c r="V83">
        <f t="shared" si="66"/>
        <v>0</v>
      </c>
      <c r="W83">
        <f t="shared" si="67"/>
        <v>0</v>
      </c>
      <c r="X83">
        <f t="shared" si="68"/>
        <v>0</v>
      </c>
      <c r="Y83">
        <f t="shared" si="69"/>
        <v>0</v>
      </c>
      <c r="AA83">
        <v>34644601</v>
      </c>
      <c r="AB83">
        <f t="shared" si="70"/>
        <v>9040.01</v>
      </c>
      <c r="AC83">
        <f t="shared" si="92"/>
        <v>9040.01</v>
      </c>
      <c r="AD83">
        <f t="shared" si="93"/>
        <v>0</v>
      </c>
      <c r="AE83">
        <f t="shared" si="94"/>
        <v>0</v>
      </c>
      <c r="AF83">
        <f t="shared" si="95"/>
        <v>0</v>
      </c>
      <c r="AG83">
        <f t="shared" si="71"/>
        <v>0</v>
      </c>
      <c r="AH83">
        <f t="shared" si="96"/>
        <v>0</v>
      </c>
      <c r="AI83">
        <f t="shared" si="97"/>
        <v>0</v>
      </c>
      <c r="AJ83">
        <f t="shared" si="72"/>
        <v>0</v>
      </c>
      <c r="AK83">
        <v>9040.01</v>
      </c>
      <c r="AL83">
        <v>9040.01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71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3"/>
        <v>0</v>
      </c>
      <c r="CQ83">
        <f t="shared" si="74"/>
        <v>67800.074999999997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66</v>
      </c>
      <c r="DW83" t="s">
        <v>66</v>
      </c>
      <c r="DX83">
        <v>1000</v>
      </c>
      <c r="EE83">
        <v>32653291</v>
      </c>
      <c r="EF83">
        <v>20</v>
      </c>
      <c r="EG83" t="s">
        <v>60</v>
      </c>
      <c r="EH83">
        <v>0</v>
      </c>
      <c r="EI83" t="s">
        <v>6</v>
      </c>
      <c r="EJ83">
        <v>1</v>
      </c>
      <c r="EK83">
        <v>500001</v>
      </c>
      <c r="EL83" t="s">
        <v>61</v>
      </c>
      <c r="EM83" t="s">
        <v>62</v>
      </c>
      <c r="EO83" t="s">
        <v>6</v>
      </c>
      <c r="EQ83">
        <v>0</v>
      </c>
      <c r="ER83">
        <v>9040.01</v>
      </c>
      <c r="ES83">
        <v>9040.01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-437906794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5"/>
        <v>0</v>
      </c>
      <c r="GM83">
        <f t="shared" si="86"/>
        <v>0</v>
      </c>
      <c r="GN83">
        <f t="shared" si="87"/>
        <v>0</v>
      </c>
      <c r="GO83">
        <f t="shared" si="88"/>
        <v>0</v>
      </c>
      <c r="GP83">
        <f t="shared" si="89"/>
        <v>0</v>
      </c>
      <c r="GR83">
        <v>0</v>
      </c>
      <c r="GS83">
        <v>3</v>
      </c>
      <c r="GT83">
        <v>0</v>
      </c>
      <c r="GU83" t="s">
        <v>6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100</v>
      </c>
      <c r="D84" s="2"/>
      <c r="E84" s="2" t="s">
        <v>135</v>
      </c>
      <c r="F84" s="2" t="s">
        <v>73</v>
      </c>
      <c r="G84" s="2" t="s">
        <v>74</v>
      </c>
      <c r="H84" s="2" t="s">
        <v>58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9"/>
        <v>0</v>
      </c>
      <c r="P84" s="2">
        <f t="shared" si="60"/>
        <v>0</v>
      </c>
      <c r="Q84" s="2">
        <f t="shared" si="61"/>
        <v>0</v>
      </c>
      <c r="R84" s="2">
        <f t="shared" si="62"/>
        <v>0</v>
      </c>
      <c r="S84" s="2">
        <f t="shared" si="63"/>
        <v>0</v>
      </c>
      <c r="T84" s="2">
        <f t="shared" si="64"/>
        <v>0</v>
      </c>
      <c r="U84" s="2">
        <f t="shared" si="65"/>
        <v>0</v>
      </c>
      <c r="V84" s="2">
        <f t="shared" si="66"/>
        <v>0</v>
      </c>
      <c r="W84" s="2">
        <f t="shared" si="67"/>
        <v>0</v>
      </c>
      <c r="X84" s="2">
        <f t="shared" si="68"/>
        <v>0</v>
      </c>
      <c r="Y84" s="2">
        <f t="shared" si="69"/>
        <v>0</v>
      </c>
      <c r="Z84" s="2"/>
      <c r="AA84" s="2">
        <v>34644600</v>
      </c>
      <c r="AB84" s="2">
        <f t="shared" si="70"/>
        <v>1.82</v>
      </c>
      <c r="AC84" s="2">
        <f t="shared" si="92"/>
        <v>1.82</v>
      </c>
      <c r="AD84" s="2">
        <f t="shared" si="93"/>
        <v>0</v>
      </c>
      <c r="AE84" s="2">
        <f t="shared" si="94"/>
        <v>0</v>
      </c>
      <c r="AF84" s="2">
        <f t="shared" si="95"/>
        <v>0</v>
      </c>
      <c r="AG84" s="2">
        <f t="shared" si="71"/>
        <v>0</v>
      </c>
      <c r="AH84" s="2">
        <f t="shared" si="96"/>
        <v>0</v>
      </c>
      <c r="AI84" s="2">
        <f t="shared" si="97"/>
        <v>0</v>
      </c>
      <c r="AJ84" s="2">
        <f t="shared" si="72"/>
        <v>0</v>
      </c>
      <c r="AK84" s="2">
        <v>1.82</v>
      </c>
      <c r="AL84" s="2">
        <v>1.82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75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3"/>
        <v>0</v>
      </c>
      <c r="CQ84" s="2">
        <f t="shared" si="74"/>
        <v>1.82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58</v>
      </c>
      <c r="DW84" s="2" t="s">
        <v>58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60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61</v>
      </c>
      <c r="EM84" s="2" t="s">
        <v>62</v>
      </c>
      <c r="EN84" s="2"/>
      <c r="EO84" s="2" t="s">
        <v>6</v>
      </c>
      <c r="EP84" s="2"/>
      <c r="EQ84" s="2">
        <v>0</v>
      </c>
      <c r="ER84" s="2">
        <v>1.82</v>
      </c>
      <c r="ES84" s="2">
        <v>1.82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813963326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5"/>
        <v>0</v>
      </c>
      <c r="GM84" s="2">
        <f t="shared" si="86"/>
        <v>0</v>
      </c>
      <c r="GN84" s="2">
        <f t="shared" si="87"/>
        <v>0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119</v>
      </c>
      <c r="E85" t="s">
        <v>135</v>
      </c>
      <c r="F85" t="s">
        <v>73</v>
      </c>
      <c r="G85" t="s">
        <v>74</v>
      </c>
      <c r="H85" t="s">
        <v>58</v>
      </c>
      <c r="I85">
        <f>I69*J85</f>
        <v>0</v>
      </c>
      <c r="J85">
        <v>0</v>
      </c>
      <c r="O85">
        <f t="shared" si="59"/>
        <v>0</v>
      </c>
      <c r="P85">
        <f t="shared" si="60"/>
        <v>0</v>
      </c>
      <c r="Q85">
        <f t="shared" si="61"/>
        <v>0</v>
      </c>
      <c r="R85">
        <f t="shared" si="62"/>
        <v>0</v>
      </c>
      <c r="S85">
        <f t="shared" si="63"/>
        <v>0</v>
      </c>
      <c r="T85">
        <f t="shared" si="64"/>
        <v>0</v>
      </c>
      <c r="U85">
        <f t="shared" si="65"/>
        <v>0</v>
      </c>
      <c r="V85">
        <f t="shared" si="66"/>
        <v>0</v>
      </c>
      <c r="W85">
        <f t="shared" si="67"/>
        <v>0</v>
      </c>
      <c r="X85">
        <f t="shared" si="68"/>
        <v>0</v>
      </c>
      <c r="Y85">
        <f t="shared" si="69"/>
        <v>0</v>
      </c>
      <c r="AA85">
        <v>34644601</v>
      </c>
      <c r="AB85">
        <f t="shared" si="70"/>
        <v>1.82</v>
      </c>
      <c r="AC85">
        <f t="shared" si="92"/>
        <v>1.82</v>
      </c>
      <c r="AD85">
        <f t="shared" si="93"/>
        <v>0</v>
      </c>
      <c r="AE85">
        <f t="shared" si="94"/>
        <v>0</v>
      </c>
      <c r="AF85">
        <f t="shared" si="95"/>
        <v>0</v>
      </c>
      <c r="AG85">
        <f t="shared" si="71"/>
        <v>0</v>
      </c>
      <c r="AH85">
        <f t="shared" si="96"/>
        <v>0</v>
      </c>
      <c r="AI85">
        <f t="shared" si="97"/>
        <v>0</v>
      </c>
      <c r="AJ85">
        <f t="shared" si="72"/>
        <v>0</v>
      </c>
      <c r="AK85">
        <v>1.82</v>
      </c>
      <c r="AL85">
        <v>1.82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75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3"/>
        <v>0</v>
      </c>
      <c r="CQ85">
        <f t="shared" si="74"/>
        <v>13.65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58</v>
      </c>
      <c r="DW85" t="s">
        <v>58</v>
      </c>
      <c r="DX85">
        <v>1</v>
      </c>
      <c r="EE85">
        <v>32653291</v>
      </c>
      <c r="EF85">
        <v>20</v>
      </c>
      <c r="EG85" t="s">
        <v>60</v>
      </c>
      <c r="EH85">
        <v>0</v>
      </c>
      <c r="EI85" t="s">
        <v>6</v>
      </c>
      <c r="EJ85">
        <v>1</v>
      </c>
      <c r="EK85">
        <v>500001</v>
      </c>
      <c r="EL85" t="s">
        <v>61</v>
      </c>
      <c r="EM85" t="s">
        <v>62</v>
      </c>
      <c r="EO85" t="s">
        <v>6</v>
      </c>
      <c r="EQ85">
        <v>0</v>
      </c>
      <c r="ER85">
        <v>1.82</v>
      </c>
      <c r="ES85">
        <v>1.82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813963326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5"/>
        <v>0</v>
      </c>
      <c r="GM85">
        <f t="shared" si="86"/>
        <v>0</v>
      </c>
      <c r="GN85">
        <f t="shared" si="87"/>
        <v>0</v>
      </c>
      <c r="GO85">
        <f t="shared" si="88"/>
        <v>0</v>
      </c>
      <c r="GP85">
        <f t="shared" si="89"/>
        <v>0</v>
      </c>
      <c r="GR85">
        <v>0</v>
      </c>
      <c r="GS85">
        <v>3</v>
      </c>
      <c r="GT85">
        <v>0</v>
      </c>
      <c r="GU85" t="s">
        <v>6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101</v>
      </c>
      <c r="D86" s="2"/>
      <c r="E86" s="2" t="s">
        <v>136</v>
      </c>
      <c r="F86" s="2" t="s">
        <v>77</v>
      </c>
      <c r="G86" s="2" t="s">
        <v>137</v>
      </c>
      <c r="H86" s="2" t="s">
        <v>79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9"/>
        <v>0</v>
      </c>
      <c r="P86" s="2">
        <f t="shared" si="60"/>
        <v>0</v>
      </c>
      <c r="Q86" s="2">
        <f t="shared" si="61"/>
        <v>0</v>
      </c>
      <c r="R86" s="2">
        <f t="shared" si="62"/>
        <v>0</v>
      </c>
      <c r="S86" s="2">
        <f t="shared" si="63"/>
        <v>0</v>
      </c>
      <c r="T86" s="2">
        <f t="shared" si="64"/>
        <v>0</v>
      </c>
      <c r="U86" s="2">
        <f t="shared" si="65"/>
        <v>0</v>
      </c>
      <c r="V86" s="2">
        <f t="shared" si="66"/>
        <v>0</v>
      </c>
      <c r="W86" s="2">
        <f t="shared" si="67"/>
        <v>0</v>
      </c>
      <c r="X86" s="2">
        <f t="shared" si="68"/>
        <v>0</v>
      </c>
      <c r="Y86" s="2">
        <f t="shared" si="69"/>
        <v>0</v>
      </c>
      <c r="Z86" s="2"/>
      <c r="AA86" s="2">
        <v>34644600</v>
      </c>
      <c r="AB86" s="2">
        <f t="shared" si="70"/>
        <v>3358.74</v>
      </c>
      <c r="AC86" s="2">
        <f t="shared" si="92"/>
        <v>3358.74</v>
      </c>
      <c r="AD86" s="2">
        <f t="shared" si="93"/>
        <v>0</v>
      </c>
      <c r="AE86" s="2">
        <f t="shared" si="94"/>
        <v>0</v>
      </c>
      <c r="AF86" s="2">
        <f t="shared" si="95"/>
        <v>0</v>
      </c>
      <c r="AG86" s="2">
        <f t="shared" si="71"/>
        <v>0</v>
      </c>
      <c r="AH86" s="2">
        <f t="shared" si="96"/>
        <v>0</v>
      </c>
      <c r="AI86" s="2">
        <f t="shared" si="97"/>
        <v>0</v>
      </c>
      <c r="AJ86" s="2">
        <f t="shared" si="72"/>
        <v>0</v>
      </c>
      <c r="AK86" s="2">
        <v>3358.74</v>
      </c>
      <c r="AL86" s="2">
        <v>3358.74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80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3"/>
        <v>0</v>
      </c>
      <c r="CQ86" s="2">
        <f t="shared" si="74"/>
        <v>3358.74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79</v>
      </c>
      <c r="DW86" s="2" t="s">
        <v>79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60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61</v>
      </c>
      <c r="EM86" s="2" t="s">
        <v>62</v>
      </c>
      <c r="EN86" s="2"/>
      <c r="EO86" s="2" t="s">
        <v>6</v>
      </c>
      <c r="EP86" s="2"/>
      <c r="EQ86" s="2">
        <v>0</v>
      </c>
      <c r="ER86" s="2">
        <v>3358.74</v>
      </c>
      <c r="ES86" s="2">
        <v>3358.74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139708595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5"/>
        <v>0</v>
      </c>
      <c r="GM86" s="2">
        <f t="shared" si="86"/>
        <v>0</v>
      </c>
      <c r="GN86" s="2">
        <f t="shared" si="87"/>
        <v>0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120</v>
      </c>
      <c r="E87" t="s">
        <v>136</v>
      </c>
      <c r="F87" t="s">
        <v>77</v>
      </c>
      <c r="G87" t="s">
        <v>137</v>
      </c>
      <c r="H87" t="s">
        <v>79</v>
      </c>
      <c r="I87">
        <f>I69*J87</f>
        <v>0</v>
      </c>
      <c r="J87">
        <v>0</v>
      </c>
      <c r="O87">
        <f t="shared" si="59"/>
        <v>0</v>
      </c>
      <c r="P87">
        <f t="shared" si="60"/>
        <v>0</v>
      </c>
      <c r="Q87">
        <f t="shared" si="61"/>
        <v>0</v>
      </c>
      <c r="R87">
        <f t="shared" si="62"/>
        <v>0</v>
      </c>
      <c r="S87">
        <f t="shared" si="63"/>
        <v>0</v>
      </c>
      <c r="T87">
        <f t="shared" si="64"/>
        <v>0</v>
      </c>
      <c r="U87">
        <f t="shared" si="65"/>
        <v>0</v>
      </c>
      <c r="V87">
        <f t="shared" si="66"/>
        <v>0</v>
      </c>
      <c r="W87">
        <f t="shared" si="67"/>
        <v>0</v>
      </c>
      <c r="X87">
        <f t="shared" si="68"/>
        <v>0</v>
      </c>
      <c r="Y87">
        <f t="shared" si="69"/>
        <v>0</v>
      </c>
      <c r="AA87">
        <v>34644601</v>
      </c>
      <c r="AB87">
        <f t="shared" si="70"/>
        <v>3358.74</v>
      </c>
      <c r="AC87">
        <f t="shared" si="92"/>
        <v>3358.74</v>
      </c>
      <c r="AD87">
        <f t="shared" si="93"/>
        <v>0</v>
      </c>
      <c r="AE87">
        <f t="shared" si="94"/>
        <v>0</v>
      </c>
      <c r="AF87">
        <f t="shared" si="95"/>
        <v>0</v>
      </c>
      <c r="AG87">
        <f t="shared" si="71"/>
        <v>0</v>
      </c>
      <c r="AH87">
        <f t="shared" si="96"/>
        <v>0</v>
      </c>
      <c r="AI87">
        <f t="shared" si="97"/>
        <v>0</v>
      </c>
      <c r="AJ87">
        <f t="shared" si="72"/>
        <v>0</v>
      </c>
      <c r="AK87">
        <v>3358.74</v>
      </c>
      <c r="AL87">
        <v>3358.74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80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3"/>
        <v>0</v>
      </c>
      <c r="CQ87">
        <f t="shared" si="74"/>
        <v>25190.55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79</v>
      </c>
      <c r="DW87" t="s">
        <v>79</v>
      </c>
      <c r="DX87">
        <v>1</v>
      </c>
      <c r="EE87">
        <v>32653291</v>
      </c>
      <c r="EF87">
        <v>20</v>
      </c>
      <c r="EG87" t="s">
        <v>60</v>
      </c>
      <c r="EH87">
        <v>0</v>
      </c>
      <c r="EI87" t="s">
        <v>6</v>
      </c>
      <c r="EJ87">
        <v>1</v>
      </c>
      <c r="EK87">
        <v>500001</v>
      </c>
      <c r="EL87" t="s">
        <v>61</v>
      </c>
      <c r="EM87" t="s">
        <v>62</v>
      </c>
      <c r="EO87" t="s">
        <v>6</v>
      </c>
      <c r="EQ87">
        <v>0</v>
      </c>
      <c r="ER87">
        <v>3358.74</v>
      </c>
      <c r="ES87">
        <v>3358.74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139708595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5"/>
        <v>0</v>
      </c>
      <c r="GM87">
        <f t="shared" si="86"/>
        <v>0</v>
      </c>
      <c r="GN87">
        <f t="shared" si="87"/>
        <v>0</v>
      </c>
      <c r="GO87">
        <f t="shared" si="88"/>
        <v>0</v>
      </c>
      <c r="GP87">
        <f t="shared" si="89"/>
        <v>0</v>
      </c>
      <c r="GR87">
        <v>0</v>
      </c>
      <c r="GS87">
        <v>3</v>
      </c>
      <c r="GT87">
        <v>0</v>
      </c>
      <c r="GU87" t="s">
        <v>6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102</v>
      </c>
      <c r="D88" s="2"/>
      <c r="E88" s="2" t="s">
        <v>138</v>
      </c>
      <c r="F88" s="2" t="s">
        <v>139</v>
      </c>
      <c r="G88" s="2" t="s">
        <v>140</v>
      </c>
      <c r="H88" s="2" t="s">
        <v>58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119" si="98">ROUND(CP88,0)</f>
        <v>0</v>
      </c>
      <c r="P88" s="2">
        <f t="shared" ref="P88:P119" si="99">ROUND(CQ88*I88,0)</f>
        <v>0</v>
      </c>
      <c r="Q88" s="2">
        <f t="shared" ref="Q88:Q119" si="100">ROUND(CR88*I88,0)</f>
        <v>0</v>
      </c>
      <c r="R88" s="2">
        <f t="shared" ref="R88:R119" si="101">ROUND(CS88*I88,0)</f>
        <v>0</v>
      </c>
      <c r="S88" s="2">
        <f t="shared" ref="S88:S119" si="102">ROUND(CT88*I88,0)</f>
        <v>0</v>
      </c>
      <c r="T88" s="2">
        <f t="shared" ref="T88:T119" si="103">ROUND(CU88*I88,0)</f>
        <v>0</v>
      </c>
      <c r="U88" s="2">
        <f t="shared" ref="U88:U119" si="104">CV88*I88</f>
        <v>0</v>
      </c>
      <c r="V88" s="2">
        <f t="shared" ref="V88:V119" si="105">CW88*I88</f>
        <v>0</v>
      </c>
      <c r="W88" s="2">
        <f t="shared" ref="W88:W119" si="106">ROUND(CX88*I88,0)</f>
        <v>0</v>
      </c>
      <c r="X88" s="2">
        <f t="shared" ref="X88:X119" si="107">ROUND(CY88,0)</f>
        <v>0</v>
      </c>
      <c r="Y88" s="2">
        <f t="shared" ref="Y88:Y119" si="108">ROUND(CZ88,0)</f>
        <v>0</v>
      </c>
      <c r="Z88" s="2"/>
      <c r="AA88" s="2">
        <v>34644600</v>
      </c>
      <c r="AB88" s="2">
        <f t="shared" ref="AB88:AB119" si="109">ROUND((AC88+AD88+AF88),2)</f>
        <v>0</v>
      </c>
      <c r="AC88" s="2">
        <f t="shared" si="92"/>
        <v>0</v>
      </c>
      <c r="AD88" s="2">
        <f t="shared" si="93"/>
        <v>0</v>
      </c>
      <c r="AE88" s="2">
        <f t="shared" si="94"/>
        <v>0</v>
      </c>
      <c r="AF88" s="2">
        <f t="shared" si="95"/>
        <v>0</v>
      </c>
      <c r="AG88" s="2">
        <f t="shared" ref="AG88:AG119" si="110">ROUND((AP88),2)</f>
        <v>0</v>
      </c>
      <c r="AH88" s="2">
        <f t="shared" si="96"/>
        <v>0</v>
      </c>
      <c r="AI88" s="2">
        <f t="shared" si="97"/>
        <v>0</v>
      </c>
      <c r="AJ88" s="2">
        <f t="shared" ref="AJ88:AJ119" si="111">ROUND((AS88),2)</f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106</v>
      </c>
      <c r="AU88" s="2">
        <v>65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6</v>
      </c>
      <c r="BK88" s="2"/>
      <c r="BL88" s="2"/>
      <c r="BM88" s="2">
        <v>0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106</v>
      </c>
      <c r="CA88" s="2">
        <v>65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19" si="112">(P88+Q88+S88)</f>
        <v>0</v>
      </c>
      <c r="CQ88" s="2">
        <f t="shared" ref="CQ88:CQ119" si="113">AC88*BC88</f>
        <v>0</v>
      </c>
      <c r="CR88" s="2">
        <f t="shared" ref="CR88:CR119" si="114">AD88*BB88</f>
        <v>0</v>
      </c>
      <c r="CS88" s="2">
        <f t="shared" ref="CS88:CS119" si="115">AE88*BS88</f>
        <v>0</v>
      </c>
      <c r="CT88" s="2">
        <f t="shared" ref="CT88:CT119" si="116">AF88*BA88</f>
        <v>0</v>
      </c>
      <c r="CU88" s="2">
        <f t="shared" ref="CU88:CU119" si="117">AG88</f>
        <v>0</v>
      </c>
      <c r="CV88" s="2">
        <f t="shared" ref="CV88:CV119" si="118">AH88</f>
        <v>0</v>
      </c>
      <c r="CW88" s="2">
        <f t="shared" ref="CW88:CW119" si="119">AI88</f>
        <v>0</v>
      </c>
      <c r="CX88" s="2">
        <f t="shared" ref="CX88:CX119" si="120">AJ88</f>
        <v>0</v>
      </c>
      <c r="CY88" s="2">
        <f t="shared" ref="CY88:CY119" si="121">(((S88+(R88*IF(0,0,1)))*AT88)/100)</f>
        <v>0</v>
      </c>
      <c r="CZ88" s="2">
        <f t="shared" ref="CZ88:CZ11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58</v>
      </c>
      <c r="DW88" s="2" t="s">
        <v>58</v>
      </c>
      <c r="DX88" s="2">
        <v>1</v>
      </c>
      <c r="DY88" s="2"/>
      <c r="DZ88" s="2"/>
      <c r="EA88" s="2"/>
      <c r="EB88" s="2"/>
      <c r="EC88" s="2"/>
      <c r="ED88" s="2"/>
      <c r="EE88" s="2">
        <v>32653299</v>
      </c>
      <c r="EF88" s="2">
        <v>20</v>
      </c>
      <c r="EG88" s="2" t="s">
        <v>60</v>
      </c>
      <c r="EH88" s="2">
        <v>0</v>
      </c>
      <c r="EI88" s="2" t="s">
        <v>6</v>
      </c>
      <c r="EJ88" s="2">
        <v>1</v>
      </c>
      <c r="EK88" s="2">
        <v>0</v>
      </c>
      <c r="EL88" s="2" t="s">
        <v>85</v>
      </c>
      <c r="EM88" s="2" t="s">
        <v>86</v>
      </c>
      <c r="EN88" s="2"/>
      <c r="EO88" s="2" t="s">
        <v>6</v>
      </c>
      <c r="EP88" s="2"/>
      <c r="EQ88" s="2">
        <v>0</v>
      </c>
      <c r="ER88" s="2">
        <v>0</v>
      </c>
      <c r="ES88" s="2">
        <v>0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19" si="123">ROUND(IF(AND(BH88=3,BI88=3),P88,0),0)</f>
        <v>0</v>
      </c>
      <c r="FS88" s="2">
        <v>0</v>
      </c>
      <c r="FT88" s="2"/>
      <c r="FU88" s="2"/>
      <c r="FV88" s="2"/>
      <c r="FW88" s="2"/>
      <c r="FX88" s="2">
        <v>106</v>
      </c>
      <c r="FY88" s="2">
        <v>65</v>
      </c>
      <c r="FZ88" s="2"/>
      <c r="GA88" s="2" t="s">
        <v>6</v>
      </c>
      <c r="GB88" s="2"/>
      <c r="GC88" s="2"/>
      <c r="GD88" s="2">
        <v>0</v>
      </c>
      <c r="GE88" s="2"/>
      <c r="GF88" s="2">
        <v>-952279783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19" si="124">ROUND(IF(AND(BH88=3,BI88=3,FS88&lt;&gt;0),P88,0),0)</f>
        <v>0</v>
      </c>
      <c r="GM88" s="2">
        <f t="shared" ref="GM88:GM119" si="125">ROUND(O88+X88+Y88+GK88,0)+GX88</f>
        <v>0</v>
      </c>
      <c r="GN88" s="2">
        <f t="shared" ref="GN88:GN119" si="126">IF(OR(BI88=0,BI88=1),ROUND(O88+X88+Y88+GK88,0),0)</f>
        <v>0</v>
      </c>
      <c r="GO88" s="2">
        <f t="shared" ref="GO88:GO119" si="127">IF(BI88=2,ROUND(O88+X88+Y88+GK88,0),0)</f>
        <v>0</v>
      </c>
      <c r="GP88" s="2">
        <f t="shared" ref="GP88:GP11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119" si="129">ROUND(GT88,2)</f>
        <v>0</v>
      </c>
      <c r="GW88" s="2">
        <v>1</v>
      </c>
      <c r="GX88" s="2">
        <f t="shared" ref="GX88:GX11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121</v>
      </c>
      <c r="E89" t="s">
        <v>138</v>
      </c>
      <c r="F89" t="s">
        <v>139</v>
      </c>
      <c r="G89" t="s">
        <v>140</v>
      </c>
      <c r="H89" t="s">
        <v>58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34644601</v>
      </c>
      <c r="AB89">
        <f t="shared" si="109"/>
        <v>0</v>
      </c>
      <c r="AC89">
        <f t="shared" si="92"/>
        <v>0</v>
      </c>
      <c r="AD89">
        <f t="shared" si="93"/>
        <v>0</v>
      </c>
      <c r="AE89">
        <f t="shared" si="94"/>
        <v>0</v>
      </c>
      <c r="AF89">
        <f t="shared" si="95"/>
        <v>0</v>
      </c>
      <c r="AG89">
        <f t="shared" si="110"/>
        <v>0</v>
      </c>
      <c r="AH89">
        <f t="shared" si="96"/>
        <v>0</v>
      </c>
      <c r="AI89">
        <f t="shared" si="97"/>
        <v>0</v>
      </c>
      <c r="AJ89">
        <f t="shared" si="111"/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90</v>
      </c>
      <c r="AU89">
        <v>52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6</v>
      </c>
      <c r="BM89">
        <v>0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106</v>
      </c>
      <c r="CA89">
        <v>65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0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58</v>
      </c>
      <c r="DW89" t="s">
        <v>58</v>
      </c>
      <c r="DX89">
        <v>1</v>
      </c>
      <c r="EE89">
        <v>32653299</v>
      </c>
      <c r="EF89">
        <v>20</v>
      </c>
      <c r="EG89" t="s">
        <v>60</v>
      </c>
      <c r="EH89">
        <v>0</v>
      </c>
      <c r="EI89" t="s">
        <v>6</v>
      </c>
      <c r="EJ89">
        <v>1</v>
      </c>
      <c r="EK89">
        <v>0</v>
      </c>
      <c r="EL89" t="s">
        <v>85</v>
      </c>
      <c r="EM89" t="s">
        <v>86</v>
      </c>
      <c r="EO89" t="s">
        <v>6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V89" t="s">
        <v>22</v>
      </c>
      <c r="FW89" t="s">
        <v>23</v>
      </c>
      <c r="FX89">
        <v>106</v>
      </c>
      <c r="FY89">
        <v>65</v>
      </c>
      <c r="GA89" t="s">
        <v>6</v>
      </c>
      <c r="GD89">
        <v>0</v>
      </c>
      <c r="GF89">
        <v>-952279783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103</v>
      </c>
      <c r="D90" s="2"/>
      <c r="E90" s="2" t="s">
        <v>141</v>
      </c>
      <c r="F90" s="2" t="s">
        <v>83</v>
      </c>
      <c r="G90" s="2" t="s">
        <v>84</v>
      </c>
      <c r="H90" s="2" t="s">
        <v>66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34644600</v>
      </c>
      <c r="AB90" s="2">
        <f t="shared" si="109"/>
        <v>0</v>
      </c>
      <c r="AC90" s="2">
        <f t="shared" si="92"/>
        <v>0</v>
      </c>
      <c r="AD90" s="2">
        <f t="shared" si="93"/>
        <v>0</v>
      </c>
      <c r="AE90" s="2">
        <f t="shared" si="94"/>
        <v>0</v>
      </c>
      <c r="AF90" s="2">
        <f t="shared" si="95"/>
        <v>0</v>
      </c>
      <c r="AG90" s="2">
        <f t="shared" si="110"/>
        <v>0</v>
      </c>
      <c r="AH90" s="2">
        <f t="shared" si="96"/>
        <v>0</v>
      </c>
      <c r="AI90" s="2">
        <f t="shared" si="97"/>
        <v>0</v>
      </c>
      <c r="AJ90" s="2">
        <f t="shared" si="111"/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106</v>
      </c>
      <c r="AU90" s="2">
        <v>65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6</v>
      </c>
      <c r="BK90" s="2"/>
      <c r="BL90" s="2"/>
      <c r="BM90" s="2">
        <v>0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106</v>
      </c>
      <c r="CA90" s="2">
        <v>65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0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66</v>
      </c>
      <c r="DW90" s="2" t="s">
        <v>66</v>
      </c>
      <c r="DX90" s="2">
        <v>1000</v>
      </c>
      <c r="DY90" s="2"/>
      <c r="DZ90" s="2"/>
      <c r="EA90" s="2"/>
      <c r="EB90" s="2"/>
      <c r="EC90" s="2"/>
      <c r="ED90" s="2"/>
      <c r="EE90" s="2">
        <v>32653299</v>
      </c>
      <c r="EF90" s="2">
        <v>20</v>
      </c>
      <c r="EG90" s="2" t="s">
        <v>60</v>
      </c>
      <c r="EH90" s="2">
        <v>0</v>
      </c>
      <c r="EI90" s="2" t="s">
        <v>6</v>
      </c>
      <c r="EJ90" s="2">
        <v>1</v>
      </c>
      <c r="EK90" s="2">
        <v>0</v>
      </c>
      <c r="EL90" s="2" t="s">
        <v>85</v>
      </c>
      <c r="EM90" s="2" t="s">
        <v>86</v>
      </c>
      <c r="EN90" s="2"/>
      <c r="EO90" s="2" t="s">
        <v>6</v>
      </c>
      <c r="EP90" s="2"/>
      <c r="EQ90" s="2">
        <v>0</v>
      </c>
      <c r="ER90" s="2">
        <v>0</v>
      </c>
      <c r="ES90" s="2">
        <v>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106</v>
      </c>
      <c r="FY90" s="2">
        <v>65</v>
      </c>
      <c r="FZ90" s="2"/>
      <c r="GA90" s="2" t="s">
        <v>6</v>
      </c>
      <c r="GB90" s="2"/>
      <c r="GC90" s="2"/>
      <c r="GD90" s="2">
        <v>0</v>
      </c>
      <c r="GE90" s="2"/>
      <c r="GF90" s="2">
        <v>1602794472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122</v>
      </c>
      <c r="E91" t="s">
        <v>141</v>
      </c>
      <c r="F91" t="s">
        <v>83</v>
      </c>
      <c r="G91" t="s">
        <v>84</v>
      </c>
      <c r="H91" t="s">
        <v>66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34644601</v>
      </c>
      <c r="AB91">
        <f t="shared" si="109"/>
        <v>0</v>
      </c>
      <c r="AC91">
        <f t="shared" si="92"/>
        <v>0</v>
      </c>
      <c r="AD91">
        <f t="shared" si="93"/>
        <v>0</v>
      </c>
      <c r="AE91">
        <f t="shared" si="94"/>
        <v>0</v>
      </c>
      <c r="AF91">
        <f t="shared" si="95"/>
        <v>0</v>
      </c>
      <c r="AG91">
        <f t="shared" si="110"/>
        <v>0</v>
      </c>
      <c r="AH91">
        <f t="shared" si="96"/>
        <v>0</v>
      </c>
      <c r="AI91">
        <f t="shared" si="97"/>
        <v>0</v>
      </c>
      <c r="AJ91">
        <f t="shared" si="111"/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90</v>
      </c>
      <c r="AU91">
        <v>52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6</v>
      </c>
      <c r="BM91">
        <v>0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106</v>
      </c>
      <c r="CA91">
        <v>65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0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66</v>
      </c>
      <c r="DW91" t="s">
        <v>66</v>
      </c>
      <c r="DX91">
        <v>1000</v>
      </c>
      <c r="EE91">
        <v>32653299</v>
      </c>
      <c r="EF91">
        <v>20</v>
      </c>
      <c r="EG91" t="s">
        <v>60</v>
      </c>
      <c r="EH91">
        <v>0</v>
      </c>
      <c r="EI91" t="s">
        <v>6</v>
      </c>
      <c r="EJ91">
        <v>1</v>
      </c>
      <c r="EK91">
        <v>0</v>
      </c>
      <c r="EL91" t="s">
        <v>85</v>
      </c>
      <c r="EM91" t="s">
        <v>86</v>
      </c>
      <c r="EO91" t="s">
        <v>6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V91" t="s">
        <v>22</v>
      </c>
      <c r="FW91" t="s">
        <v>23</v>
      </c>
      <c r="FX91">
        <v>106</v>
      </c>
      <c r="FY91">
        <v>65</v>
      </c>
      <c r="GA91" t="s">
        <v>6</v>
      </c>
      <c r="GD91">
        <v>0</v>
      </c>
      <c r="GF91">
        <v>1602794472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104</v>
      </c>
      <c r="D92" s="2"/>
      <c r="E92" s="2" t="s">
        <v>142</v>
      </c>
      <c r="F92" s="2" t="s">
        <v>88</v>
      </c>
      <c r="G92" s="2" t="s">
        <v>89</v>
      </c>
      <c r="H92" s="2" t="s">
        <v>58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34644600</v>
      </c>
      <c r="AB92" s="2">
        <f t="shared" si="109"/>
        <v>0</v>
      </c>
      <c r="AC92" s="2">
        <f t="shared" si="92"/>
        <v>0</v>
      </c>
      <c r="AD92" s="2">
        <f t="shared" si="93"/>
        <v>0</v>
      </c>
      <c r="AE92" s="2">
        <f t="shared" si="94"/>
        <v>0</v>
      </c>
      <c r="AF92" s="2">
        <f t="shared" si="95"/>
        <v>0</v>
      </c>
      <c r="AG92" s="2">
        <f t="shared" si="110"/>
        <v>0</v>
      </c>
      <c r="AH92" s="2">
        <f t="shared" si="96"/>
        <v>0</v>
      </c>
      <c r="AI92" s="2">
        <f t="shared" si="97"/>
        <v>0</v>
      </c>
      <c r="AJ92" s="2">
        <f t="shared" si="111"/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0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58</v>
      </c>
      <c r="DW92" s="2" t="s">
        <v>58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60</v>
      </c>
      <c r="EH92" s="2">
        <v>0</v>
      </c>
      <c r="EI92" s="2" t="s">
        <v>6</v>
      </c>
      <c r="EJ92" s="2">
        <v>1</v>
      </c>
      <c r="EK92" s="2">
        <v>0</v>
      </c>
      <c r="EL92" s="2" t="s">
        <v>85</v>
      </c>
      <c r="EM92" s="2" t="s">
        <v>86</v>
      </c>
      <c r="EN92" s="2"/>
      <c r="EO92" s="2" t="s">
        <v>6</v>
      </c>
      <c r="EP92" s="2"/>
      <c r="EQ92" s="2">
        <v>0</v>
      </c>
      <c r="ER92" s="2">
        <v>0</v>
      </c>
      <c r="ES92" s="2">
        <v>0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-1111733769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123</v>
      </c>
      <c r="E93" t="s">
        <v>142</v>
      </c>
      <c r="F93" t="s">
        <v>88</v>
      </c>
      <c r="G93" t="s">
        <v>89</v>
      </c>
      <c r="H93" t="s">
        <v>58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34644601</v>
      </c>
      <c r="AB93">
        <f t="shared" si="109"/>
        <v>0</v>
      </c>
      <c r="AC93">
        <f t="shared" si="92"/>
        <v>0</v>
      </c>
      <c r="AD93">
        <f t="shared" si="93"/>
        <v>0</v>
      </c>
      <c r="AE93">
        <f t="shared" si="94"/>
        <v>0</v>
      </c>
      <c r="AF93">
        <f t="shared" si="95"/>
        <v>0</v>
      </c>
      <c r="AG93">
        <f t="shared" si="110"/>
        <v>0</v>
      </c>
      <c r="AH93">
        <f t="shared" si="96"/>
        <v>0</v>
      </c>
      <c r="AI93">
        <f t="shared" si="97"/>
        <v>0</v>
      </c>
      <c r="AJ93">
        <f t="shared" si="111"/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58</v>
      </c>
      <c r="DW93" t="s">
        <v>58</v>
      </c>
      <c r="DX93">
        <v>1</v>
      </c>
      <c r="EE93">
        <v>32653299</v>
      </c>
      <c r="EF93">
        <v>20</v>
      </c>
      <c r="EG93" t="s">
        <v>60</v>
      </c>
      <c r="EH93">
        <v>0</v>
      </c>
      <c r="EI93" t="s">
        <v>6</v>
      </c>
      <c r="EJ93">
        <v>1</v>
      </c>
      <c r="EK93">
        <v>0</v>
      </c>
      <c r="EL93" t="s">
        <v>85</v>
      </c>
      <c r="EM93" t="s">
        <v>86</v>
      </c>
      <c r="EO93" t="s">
        <v>6</v>
      </c>
      <c r="EQ93">
        <v>0</v>
      </c>
      <c r="ER93">
        <v>0</v>
      </c>
      <c r="ES93">
        <v>0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22</v>
      </c>
      <c r="FW93" t="s">
        <v>23</v>
      </c>
      <c r="FX93">
        <v>106</v>
      </c>
      <c r="FY93">
        <v>65</v>
      </c>
      <c r="GA93" t="s">
        <v>6</v>
      </c>
      <c r="GD93">
        <v>0</v>
      </c>
      <c r="GF93">
        <v>-1111733769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105</v>
      </c>
      <c r="D94" s="2"/>
      <c r="E94" s="2" t="s">
        <v>143</v>
      </c>
      <c r="F94" s="2" t="s">
        <v>91</v>
      </c>
      <c r="G94" s="2" t="s">
        <v>92</v>
      </c>
      <c r="H94" s="2" t="s">
        <v>66</v>
      </c>
      <c r="I94" s="2">
        <f>I68*J94</f>
        <v>0</v>
      </c>
      <c r="J94" s="2">
        <v>0</v>
      </c>
      <c r="K94" s="2"/>
      <c r="L94" s="2"/>
      <c r="M94" s="2"/>
      <c r="N94" s="2"/>
      <c r="O94" s="2">
        <f t="shared" si="98"/>
        <v>0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0</v>
      </c>
      <c r="T94" s="2">
        <f t="shared" si="103"/>
        <v>0</v>
      </c>
      <c r="U94" s="2">
        <f t="shared" si="104"/>
        <v>0</v>
      </c>
      <c r="V94" s="2">
        <f t="shared" si="105"/>
        <v>0</v>
      </c>
      <c r="W94" s="2">
        <f t="shared" si="106"/>
        <v>0</v>
      </c>
      <c r="X94" s="2">
        <f t="shared" si="107"/>
        <v>0</v>
      </c>
      <c r="Y94" s="2">
        <f t="shared" si="108"/>
        <v>0</v>
      </c>
      <c r="Z94" s="2"/>
      <c r="AA94" s="2">
        <v>34644600</v>
      </c>
      <c r="AB94" s="2">
        <f t="shared" si="109"/>
        <v>0</v>
      </c>
      <c r="AC94" s="2">
        <f t="shared" si="92"/>
        <v>0</v>
      </c>
      <c r="AD94" s="2">
        <f t="shared" si="93"/>
        <v>0</v>
      </c>
      <c r="AE94" s="2">
        <f t="shared" si="94"/>
        <v>0</v>
      </c>
      <c r="AF94" s="2">
        <f t="shared" si="95"/>
        <v>0</v>
      </c>
      <c r="AG94" s="2">
        <f t="shared" si="110"/>
        <v>0</v>
      </c>
      <c r="AH94" s="2">
        <f t="shared" si="96"/>
        <v>0</v>
      </c>
      <c r="AI94" s="2">
        <f t="shared" si="97"/>
        <v>0</v>
      </c>
      <c r="AJ94" s="2">
        <f t="shared" si="111"/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0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66</v>
      </c>
      <c r="DW94" s="2" t="s">
        <v>66</v>
      </c>
      <c r="DX94" s="2">
        <v>1000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60</v>
      </c>
      <c r="EH94" s="2">
        <v>0</v>
      </c>
      <c r="EI94" s="2" t="s">
        <v>6</v>
      </c>
      <c r="EJ94" s="2">
        <v>1</v>
      </c>
      <c r="EK94" s="2">
        <v>0</v>
      </c>
      <c r="EL94" s="2" t="s">
        <v>85</v>
      </c>
      <c r="EM94" s="2" t="s">
        <v>86</v>
      </c>
      <c r="EN94" s="2"/>
      <c r="EO94" s="2" t="s">
        <v>6</v>
      </c>
      <c r="EP94" s="2"/>
      <c r="EQ94" s="2">
        <v>0</v>
      </c>
      <c r="ER94" s="2">
        <v>0</v>
      </c>
      <c r="ES94" s="2">
        <v>0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0</v>
      </c>
      <c r="GE94" s="2"/>
      <c r="GF94" s="2">
        <v>1613753229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0</v>
      </c>
      <c r="GN94" s="2">
        <f t="shared" si="126"/>
        <v>0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124</v>
      </c>
      <c r="E95" t="s">
        <v>143</v>
      </c>
      <c r="F95" t="s">
        <v>91</v>
      </c>
      <c r="G95" t="s">
        <v>92</v>
      </c>
      <c r="H95" t="s">
        <v>66</v>
      </c>
      <c r="I95">
        <f>I69*J95</f>
        <v>0</v>
      </c>
      <c r="J95">
        <v>0</v>
      </c>
      <c r="O95">
        <f t="shared" si="98"/>
        <v>0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0</v>
      </c>
      <c r="T95">
        <f t="shared" si="103"/>
        <v>0</v>
      </c>
      <c r="U95">
        <f t="shared" si="104"/>
        <v>0</v>
      </c>
      <c r="V95">
        <f t="shared" si="105"/>
        <v>0</v>
      </c>
      <c r="W95">
        <f t="shared" si="106"/>
        <v>0</v>
      </c>
      <c r="X95">
        <f t="shared" si="107"/>
        <v>0</v>
      </c>
      <c r="Y95">
        <f t="shared" si="108"/>
        <v>0</v>
      </c>
      <c r="AA95">
        <v>34644601</v>
      </c>
      <c r="AB95">
        <f t="shared" si="109"/>
        <v>0</v>
      </c>
      <c r="AC95">
        <f t="shared" si="92"/>
        <v>0</v>
      </c>
      <c r="AD95">
        <f t="shared" si="93"/>
        <v>0</v>
      </c>
      <c r="AE95">
        <f t="shared" si="94"/>
        <v>0</v>
      </c>
      <c r="AF95">
        <f t="shared" si="95"/>
        <v>0</v>
      </c>
      <c r="AG95">
        <f t="shared" si="110"/>
        <v>0</v>
      </c>
      <c r="AH95">
        <f t="shared" si="96"/>
        <v>0</v>
      </c>
      <c r="AI95">
        <f t="shared" si="97"/>
        <v>0</v>
      </c>
      <c r="AJ95">
        <f t="shared" si="111"/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0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66</v>
      </c>
      <c r="DW95" t="s">
        <v>66</v>
      </c>
      <c r="DX95">
        <v>1000</v>
      </c>
      <c r="EE95">
        <v>32653299</v>
      </c>
      <c r="EF95">
        <v>20</v>
      </c>
      <c r="EG95" t="s">
        <v>60</v>
      </c>
      <c r="EH95">
        <v>0</v>
      </c>
      <c r="EI95" t="s">
        <v>6</v>
      </c>
      <c r="EJ95">
        <v>1</v>
      </c>
      <c r="EK95">
        <v>0</v>
      </c>
      <c r="EL95" t="s">
        <v>85</v>
      </c>
      <c r="EM95" t="s">
        <v>86</v>
      </c>
      <c r="EO95" t="s">
        <v>6</v>
      </c>
      <c r="EQ95">
        <v>0</v>
      </c>
      <c r="ER95">
        <v>0</v>
      </c>
      <c r="ES95">
        <v>0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3"/>
        <v>0</v>
      </c>
      <c r="FS95">
        <v>0</v>
      </c>
      <c r="FV95" t="s">
        <v>22</v>
      </c>
      <c r="FW95" t="s">
        <v>23</v>
      </c>
      <c r="FX95">
        <v>106</v>
      </c>
      <c r="FY95">
        <v>65</v>
      </c>
      <c r="GA95" t="s">
        <v>6</v>
      </c>
      <c r="GD95">
        <v>0</v>
      </c>
      <c r="GF95">
        <v>1613753229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0</v>
      </c>
      <c r="GN95">
        <f t="shared" si="126"/>
        <v>0</v>
      </c>
      <c r="GO95">
        <f t="shared" si="127"/>
        <v>0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106</v>
      </c>
      <c r="D96" s="2"/>
      <c r="E96" s="2" t="s">
        <v>144</v>
      </c>
      <c r="F96" s="2" t="s">
        <v>94</v>
      </c>
      <c r="G96" s="2" t="s">
        <v>95</v>
      </c>
      <c r="H96" s="2" t="s">
        <v>66</v>
      </c>
      <c r="I96" s="2">
        <f>I68*J96</f>
        <v>0</v>
      </c>
      <c r="J96" s="2">
        <v>0</v>
      </c>
      <c r="K96" s="2"/>
      <c r="L96" s="2"/>
      <c r="M96" s="2"/>
      <c r="N96" s="2"/>
      <c r="O96" s="2">
        <f t="shared" si="98"/>
        <v>0</v>
      </c>
      <c r="P96" s="2">
        <f t="shared" si="99"/>
        <v>0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34644600</v>
      </c>
      <c r="AB96" s="2">
        <f t="shared" si="109"/>
        <v>15707</v>
      </c>
      <c r="AC96" s="2">
        <f t="shared" si="92"/>
        <v>15707</v>
      </c>
      <c r="AD96" s="2">
        <f t="shared" si="93"/>
        <v>0</v>
      </c>
      <c r="AE96" s="2">
        <f t="shared" si="94"/>
        <v>0</v>
      </c>
      <c r="AF96" s="2">
        <f t="shared" si="95"/>
        <v>0</v>
      </c>
      <c r="AG96" s="2">
        <f t="shared" si="110"/>
        <v>0</v>
      </c>
      <c r="AH96" s="2">
        <f t="shared" si="96"/>
        <v>0</v>
      </c>
      <c r="AI96" s="2">
        <f t="shared" si="97"/>
        <v>0</v>
      </c>
      <c r="AJ96" s="2">
        <f t="shared" si="111"/>
        <v>0</v>
      </c>
      <c r="AK96" s="2">
        <v>15707</v>
      </c>
      <c r="AL96" s="2">
        <v>15707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96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0</v>
      </c>
      <c r="CQ96" s="2">
        <f t="shared" si="113"/>
        <v>15707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1009</v>
      </c>
      <c r="DV96" s="2" t="s">
        <v>66</v>
      </c>
      <c r="DW96" s="2" t="s">
        <v>66</v>
      </c>
      <c r="DX96" s="2">
        <v>1000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60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61</v>
      </c>
      <c r="EM96" s="2" t="s">
        <v>62</v>
      </c>
      <c r="EN96" s="2"/>
      <c r="EO96" s="2" t="s">
        <v>6</v>
      </c>
      <c r="EP96" s="2"/>
      <c r="EQ96" s="2">
        <v>0</v>
      </c>
      <c r="ER96" s="2">
        <v>15707</v>
      </c>
      <c r="ES96" s="2">
        <v>15707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6</v>
      </c>
      <c r="GB96" s="2"/>
      <c r="GC96" s="2"/>
      <c r="GD96" s="2">
        <v>0</v>
      </c>
      <c r="GE96" s="2"/>
      <c r="GF96" s="2">
        <v>-1843346877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0</v>
      </c>
      <c r="GN96" s="2">
        <f t="shared" si="126"/>
        <v>0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125</v>
      </c>
      <c r="E97" t="s">
        <v>144</v>
      </c>
      <c r="F97" t="s">
        <v>94</v>
      </c>
      <c r="G97" t="s">
        <v>95</v>
      </c>
      <c r="H97" t="s">
        <v>66</v>
      </c>
      <c r="I97">
        <f>I69*J97</f>
        <v>0</v>
      </c>
      <c r="J97">
        <v>0</v>
      </c>
      <c r="O97">
        <f t="shared" si="98"/>
        <v>0</v>
      </c>
      <c r="P97">
        <f t="shared" si="99"/>
        <v>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34644601</v>
      </c>
      <c r="AB97">
        <f t="shared" si="109"/>
        <v>15707</v>
      </c>
      <c r="AC97">
        <f t="shared" si="92"/>
        <v>15707</v>
      </c>
      <c r="AD97">
        <f t="shared" si="93"/>
        <v>0</v>
      </c>
      <c r="AE97">
        <f t="shared" si="94"/>
        <v>0</v>
      </c>
      <c r="AF97">
        <f t="shared" si="95"/>
        <v>0</v>
      </c>
      <c r="AG97">
        <f t="shared" si="110"/>
        <v>0</v>
      </c>
      <c r="AH97">
        <f t="shared" si="96"/>
        <v>0</v>
      </c>
      <c r="AI97">
        <f t="shared" si="97"/>
        <v>0</v>
      </c>
      <c r="AJ97">
        <f t="shared" si="111"/>
        <v>0</v>
      </c>
      <c r="AK97">
        <v>15707</v>
      </c>
      <c r="AL97">
        <v>15707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96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0</v>
      </c>
      <c r="CQ97">
        <f t="shared" si="113"/>
        <v>117802.5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1009</v>
      </c>
      <c r="DV97" t="s">
        <v>66</v>
      </c>
      <c r="DW97" t="s">
        <v>66</v>
      </c>
      <c r="DX97">
        <v>1000</v>
      </c>
      <c r="EE97">
        <v>32653291</v>
      </c>
      <c r="EF97">
        <v>20</v>
      </c>
      <c r="EG97" t="s">
        <v>60</v>
      </c>
      <c r="EH97">
        <v>0</v>
      </c>
      <c r="EI97" t="s">
        <v>6</v>
      </c>
      <c r="EJ97">
        <v>1</v>
      </c>
      <c r="EK97">
        <v>500001</v>
      </c>
      <c r="EL97" t="s">
        <v>61</v>
      </c>
      <c r="EM97" t="s">
        <v>62</v>
      </c>
      <c r="EO97" t="s">
        <v>6</v>
      </c>
      <c r="EQ97">
        <v>0</v>
      </c>
      <c r="ER97">
        <v>15707</v>
      </c>
      <c r="ES97">
        <v>15707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6</v>
      </c>
      <c r="GD97">
        <v>0</v>
      </c>
      <c r="GF97">
        <v>-1843346877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0</v>
      </c>
      <c r="GN97">
        <f t="shared" si="126"/>
        <v>0</v>
      </c>
      <c r="GO97">
        <f t="shared" si="127"/>
        <v>0</v>
      </c>
      <c r="GP97">
        <f t="shared" si="128"/>
        <v>0</v>
      </c>
      <c r="GR97">
        <v>0</v>
      </c>
      <c r="GS97">
        <v>3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107</v>
      </c>
      <c r="D98" s="2"/>
      <c r="E98" s="2" t="s">
        <v>145</v>
      </c>
      <c r="F98" s="2" t="s">
        <v>98</v>
      </c>
      <c r="G98" s="2" t="s">
        <v>99</v>
      </c>
      <c r="H98" s="2" t="s">
        <v>66</v>
      </c>
      <c r="I98" s="2">
        <f>I68*J98</f>
        <v>0</v>
      </c>
      <c r="J98" s="2">
        <v>0</v>
      </c>
      <c r="K98" s="2"/>
      <c r="L98" s="2"/>
      <c r="M98" s="2"/>
      <c r="N98" s="2"/>
      <c r="O98" s="2">
        <f t="shared" si="98"/>
        <v>0</v>
      </c>
      <c r="P98" s="2">
        <f t="shared" si="99"/>
        <v>0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34644600</v>
      </c>
      <c r="AB98" s="2">
        <f t="shared" si="109"/>
        <v>9550.01</v>
      </c>
      <c r="AC98" s="2">
        <f t="shared" si="92"/>
        <v>9550.01</v>
      </c>
      <c r="AD98" s="2">
        <f t="shared" si="93"/>
        <v>0</v>
      </c>
      <c r="AE98" s="2">
        <f t="shared" si="94"/>
        <v>0</v>
      </c>
      <c r="AF98" s="2">
        <f t="shared" si="95"/>
        <v>0</v>
      </c>
      <c r="AG98" s="2">
        <f t="shared" si="110"/>
        <v>0</v>
      </c>
      <c r="AH98" s="2">
        <f t="shared" si="96"/>
        <v>0</v>
      </c>
      <c r="AI98" s="2">
        <f t="shared" si="97"/>
        <v>0</v>
      </c>
      <c r="AJ98" s="2">
        <f t="shared" si="111"/>
        <v>0</v>
      </c>
      <c r="AK98" s="2">
        <v>9550.01</v>
      </c>
      <c r="AL98" s="2">
        <v>9550.01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100</v>
      </c>
      <c r="BK98" s="2"/>
      <c r="BL98" s="2"/>
      <c r="BM98" s="2">
        <v>500001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0</v>
      </c>
      <c r="CQ98" s="2">
        <f t="shared" si="113"/>
        <v>9550.01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1009</v>
      </c>
      <c r="DV98" s="2" t="s">
        <v>66</v>
      </c>
      <c r="DW98" s="2" t="s">
        <v>66</v>
      </c>
      <c r="DX98" s="2">
        <v>1000</v>
      </c>
      <c r="DY98" s="2"/>
      <c r="DZ98" s="2"/>
      <c r="EA98" s="2"/>
      <c r="EB98" s="2"/>
      <c r="EC98" s="2"/>
      <c r="ED98" s="2"/>
      <c r="EE98" s="2">
        <v>32653291</v>
      </c>
      <c r="EF98" s="2">
        <v>20</v>
      </c>
      <c r="EG98" s="2" t="s">
        <v>60</v>
      </c>
      <c r="EH98" s="2">
        <v>0</v>
      </c>
      <c r="EI98" s="2" t="s">
        <v>6</v>
      </c>
      <c r="EJ98" s="2">
        <v>1</v>
      </c>
      <c r="EK98" s="2">
        <v>500001</v>
      </c>
      <c r="EL98" s="2" t="s">
        <v>61</v>
      </c>
      <c r="EM98" s="2" t="s">
        <v>62</v>
      </c>
      <c r="EN98" s="2"/>
      <c r="EO98" s="2" t="s">
        <v>6</v>
      </c>
      <c r="EP98" s="2"/>
      <c r="EQ98" s="2">
        <v>0</v>
      </c>
      <c r="ER98" s="2">
        <v>9550.01</v>
      </c>
      <c r="ES98" s="2">
        <v>9550.01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6</v>
      </c>
      <c r="GB98" s="2"/>
      <c r="GC98" s="2"/>
      <c r="GD98" s="2">
        <v>0</v>
      </c>
      <c r="GE98" s="2"/>
      <c r="GF98" s="2">
        <v>654489916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0</v>
      </c>
      <c r="GN98" s="2">
        <f t="shared" si="126"/>
        <v>0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3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126</v>
      </c>
      <c r="E99" t="s">
        <v>145</v>
      </c>
      <c r="F99" t="s">
        <v>98</v>
      </c>
      <c r="G99" t="s">
        <v>99</v>
      </c>
      <c r="H99" t="s">
        <v>66</v>
      </c>
      <c r="I99">
        <f>I69*J99</f>
        <v>0</v>
      </c>
      <c r="J99">
        <v>0</v>
      </c>
      <c r="O99">
        <f t="shared" si="98"/>
        <v>0</v>
      </c>
      <c r="P99">
        <f t="shared" si="99"/>
        <v>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34644601</v>
      </c>
      <c r="AB99">
        <f t="shared" si="109"/>
        <v>9550.01</v>
      </c>
      <c r="AC99">
        <f t="shared" si="92"/>
        <v>9550.01</v>
      </c>
      <c r="AD99">
        <f t="shared" si="93"/>
        <v>0</v>
      </c>
      <c r="AE99">
        <f t="shared" si="94"/>
        <v>0</v>
      </c>
      <c r="AF99">
        <f t="shared" si="95"/>
        <v>0</v>
      </c>
      <c r="AG99">
        <f t="shared" si="110"/>
        <v>0</v>
      </c>
      <c r="AH99">
        <f t="shared" si="96"/>
        <v>0</v>
      </c>
      <c r="AI99">
        <f t="shared" si="97"/>
        <v>0</v>
      </c>
      <c r="AJ99">
        <f t="shared" si="111"/>
        <v>0</v>
      </c>
      <c r="AK99">
        <v>9550.01</v>
      </c>
      <c r="AL99">
        <v>9550.01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100</v>
      </c>
      <c r="BM99">
        <v>500001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0</v>
      </c>
      <c r="CQ99">
        <f t="shared" si="113"/>
        <v>71625.074999999997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1009</v>
      </c>
      <c r="DV99" t="s">
        <v>66</v>
      </c>
      <c r="DW99" t="s">
        <v>66</v>
      </c>
      <c r="DX99">
        <v>1000</v>
      </c>
      <c r="EE99">
        <v>32653291</v>
      </c>
      <c r="EF99">
        <v>20</v>
      </c>
      <c r="EG99" t="s">
        <v>60</v>
      </c>
      <c r="EH99">
        <v>0</v>
      </c>
      <c r="EI99" t="s">
        <v>6</v>
      </c>
      <c r="EJ99">
        <v>1</v>
      </c>
      <c r="EK99">
        <v>500001</v>
      </c>
      <c r="EL99" t="s">
        <v>61</v>
      </c>
      <c r="EM99" t="s">
        <v>62</v>
      </c>
      <c r="EO99" t="s">
        <v>6</v>
      </c>
      <c r="EQ99">
        <v>0</v>
      </c>
      <c r="ER99">
        <v>9550.01</v>
      </c>
      <c r="ES99">
        <v>9550.01</v>
      </c>
      <c r="ET99">
        <v>0</v>
      </c>
      <c r="EU99">
        <v>0</v>
      </c>
      <c r="EV99">
        <v>0</v>
      </c>
      <c r="EW99">
        <v>0</v>
      </c>
      <c r="EX99">
        <v>0</v>
      </c>
      <c r="FQ99">
        <v>0</v>
      </c>
      <c r="FR99">
        <f t="shared" si="123"/>
        <v>0</v>
      </c>
      <c r="FS99">
        <v>0</v>
      </c>
      <c r="FX99">
        <v>0</v>
      </c>
      <c r="FY99">
        <v>0</v>
      </c>
      <c r="GA99" t="s">
        <v>6</v>
      </c>
      <c r="GD99">
        <v>0</v>
      </c>
      <c r="GF99">
        <v>654489916</v>
      </c>
      <c r="GG99">
        <v>2</v>
      </c>
      <c r="GH99">
        <v>1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0</v>
      </c>
      <c r="GN99">
        <f t="shared" si="126"/>
        <v>0</v>
      </c>
      <c r="GO99">
        <f t="shared" si="127"/>
        <v>0</v>
      </c>
      <c r="GP99">
        <f t="shared" si="128"/>
        <v>0</v>
      </c>
      <c r="GR99">
        <v>0</v>
      </c>
      <c r="GS99">
        <v>3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0" spans="1:255" x14ac:dyDescent="0.2">
      <c r="A100" s="2">
        <v>17</v>
      </c>
      <c r="B100" s="2">
        <v>1</v>
      </c>
      <c r="C100" s="2">
        <f>ROW(SmtRes!A151)</f>
        <v>151</v>
      </c>
      <c r="D100" s="2">
        <f>ROW(EtalonRes!A145)</f>
        <v>145</v>
      </c>
      <c r="E100" s="2" t="s">
        <v>146</v>
      </c>
      <c r="F100" s="2" t="s">
        <v>147</v>
      </c>
      <c r="G100" s="2" t="s">
        <v>148</v>
      </c>
      <c r="H100" s="2" t="s">
        <v>149</v>
      </c>
      <c r="I100" s="2">
        <f>'1.Смета.или.Акт'!E130</f>
        <v>1</v>
      </c>
      <c r="J100" s="2">
        <v>0</v>
      </c>
      <c r="K100" s="2"/>
      <c r="L100" s="2"/>
      <c r="M100" s="2"/>
      <c r="N100" s="2"/>
      <c r="O100" s="2">
        <f t="shared" si="98"/>
        <v>4453</v>
      </c>
      <c r="P100" s="2">
        <f t="shared" si="99"/>
        <v>0</v>
      </c>
      <c r="Q100" s="2">
        <f t="shared" si="100"/>
        <v>3708</v>
      </c>
      <c r="R100" s="2">
        <f t="shared" si="101"/>
        <v>479</v>
      </c>
      <c r="S100" s="2">
        <f t="shared" si="102"/>
        <v>745</v>
      </c>
      <c r="T100" s="2">
        <f t="shared" si="103"/>
        <v>0</v>
      </c>
      <c r="U100" s="2">
        <f t="shared" si="104"/>
        <v>78.287999999999997</v>
      </c>
      <c r="V100" s="2">
        <f t="shared" si="105"/>
        <v>37.51</v>
      </c>
      <c r="W100" s="2">
        <f t="shared" si="106"/>
        <v>0</v>
      </c>
      <c r="X100" s="2">
        <f t="shared" si="107"/>
        <v>1285</v>
      </c>
      <c r="Y100" s="2">
        <f t="shared" si="108"/>
        <v>734</v>
      </c>
      <c r="Z100" s="2"/>
      <c r="AA100" s="2">
        <v>34644600</v>
      </c>
      <c r="AB100" s="2">
        <f t="shared" si="109"/>
        <v>4452.55</v>
      </c>
      <c r="AC100" s="2">
        <f>ROUND((ES100+(SUM(SmtRes!BC131:'SmtRes'!BC151)+SUM(EtalonRes!AL131:'EtalonRes'!AL145))),2)</f>
        <v>0</v>
      </c>
      <c r="AD100" s="2">
        <f>ROUND(((((ET100*1.2))-((EU100*1.2)))+AE100),2)</f>
        <v>3708.03</v>
      </c>
      <c r="AE100" s="2">
        <f>ROUND(((EU100*1.2)),2)</f>
        <v>478.9</v>
      </c>
      <c r="AF100" s="2">
        <f>ROUND(((EV100*1.2)),2)</f>
        <v>744.52</v>
      </c>
      <c r="AG100" s="2">
        <f t="shared" si="110"/>
        <v>0</v>
      </c>
      <c r="AH100" s="2">
        <f>((EW100*1.2))</f>
        <v>78.287999999999997</v>
      </c>
      <c r="AI100" s="2">
        <f>((EX100*1.2)+(SUM(SmtRes!BH131:'SmtRes'!BH151)+SUM(EtalonRes!AQ131:'EtalonRes'!AQ145)))</f>
        <v>37.51</v>
      </c>
      <c r="AJ100" s="2">
        <f t="shared" si="111"/>
        <v>0</v>
      </c>
      <c r="AK100" s="2">
        <v>11146.19</v>
      </c>
      <c r="AL100" s="2">
        <v>7435.74</v>
      </c>
      <c r="AM100" s="2">
        <v>3090.02</v>
      </c>
      <c r="AN100" s="2">
        <v>399.08</v>
      </c>
      <c r="AO100" s="2">
        <v>620.42999999999995</v>
      </c>
      <c r="AP100" s="2">
        <v>0</v>
      </c>
      <c r="AQ100" s="2">
        <v>65.239999999999995</v>
      </c>
      <c r="AR100" s="2">
        <v>37.51</v>
      </c>
      <c r="AS100" s="2">
        <v>0</v>
      </c>
      <c r="AT100" s="2">
        <v>105</v>
      </c>
      <c r="AU100" s="2">
        <v>60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0</v>
      </c>
      <c r="BI100" s="2">
        <v>1</v>
      </c>
      <c r="BJ100" s="2" t="s">
        <v>150</v>
      </c>
      <c r="BK100" s="2"/>
      <c r="BL100" s="2"/>
      <c r="BM100" s="2">
        <v>33001</v>
      </c>
      <c r="BN100" s="2">
        <v>0</v>
      </c>
      <c r="BO100" s="2" t="s">
        <v>6</v>
      </c>
      <c r="BP100" s="2">
        <v>0</v>
      </c>
      <c r="BQ100" s="2">
        <v>1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105</v>
      </c>
      <c r="CA100" s="2">
        <v>60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466</v>
      </c>
      <c r="CO100" s="2">
        <v>0</v>
      </c>
      <c r="CP100" s="2">
        <f t="shared" si="112"/>
        <v>4453</v>
      </c>
      <c r="CQ100" s="2">
        <f t="shared" si="113"/>
        <v>0</v>
      </c>
      <c r="CR100" s="2">
        <f t="shared" si="114"/>
        <v>3708.03</v>
      </c>
      <c r="CS100" s="2">
        <f t="shared" si="115"/>
        <v>478.9</v>
      </c>
      <c r="CT100" s="2">
        <f t="shared" si="116"/>
        <v>744.52</v>
      </c>
      <c r="CU100" s="2">
        <f t="shared" si="117"/>
        <v>0</v>
      </c>
      <c r="CV100" s="2">
        <f t="shared" si="118"/>
        <v>78.287999999999997</v>
      </c>
      <c r="CW100" s="2">
        <f t="shared" si="119"/>
        <v>37.51</v>
      </c>
      <c r="CX100" s="2">
        <f t="shared" si="120"/>
        <v>0</v>
      </c>
      <c r="CY100" s="2">
        <f t="shared" si="121"/>
        <v>1285.2</v>
      </c>
      <c r="CZ100" s="2">
        <f t="shared" si="122"/>
        <v>734.4</v>
      </c>
      <c r="DA100" s="2"/>
      <c r="DB100" s="2"/>
      <c r="DC100" s="2" t="s">
        <v>6</v>
      </c>
      <c r="DD100" s="2" t="s">
        <v>6</v>
      </c>
      <c r="DE100" s="2" t="s">
        <v>53</v>
      </c>
      <c r="DF100" s="2" t="s">
        <v>53</v>
      </c>
      <c r="DG100" s="2" t="s">
        <v>53</v>
      </c>
      <c r="DH100" s="2" t="s">
        <v>6</v>
      </c>
      <c r="DI100" s="2" t="s">
        <v>53</v>
      </c>
      <c r="DJ100" s="2" t="s">
        <v>53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149</v>
      </c>
      <c r="DW100" s="2" t="s">
        <v>151</v>
      </c>
      <c r="DX100" s="2">
        <v>1</v>
      </c>
      <c r="DY100" s="2"/>
      <c r="DZ100" s="2"/>
      <c r="EA100" s="2"/>
      <c r="EB100" s="2"/>
      <c r="EC100" s="2"/>
      <c r="ED100" s="2"/>
      <c r="EE100" s="2">
        <v>32653413</v>
      </c>
      <c r="EF100" s="2">
        <v>1</v>
      </c>
      <c r="EG100" s="2" t="s">
        <v>19</v>
      </c>
      <c r="EH100" s="2">
        <v>0</v>
      </c>
      <c r="EI100" s="2" t="s">
        <v>6</v>
      </c>
      <c r="EJ100" s="2">
        <v>1</v>
      </c>
      <c r="EK100" s="2">
        <v>33001</v>
      </c>
      <c r="EL100" s="2" t="s">
        <v>20</v>
      </c>
      <c r="EM100" s="2" t="s">
        <v>21</v>
      </c>
      <c r="EN100" s="2"/>
      <c r="EO100" s="2" t="s">
        <v>54</v>
      </c>
      <c r="EP100" s="2"/>
      <c r="EQ100" s="2">
        <v>0</v>
      </c>
      <c r="ER100" s="2">
        <v>11146.19</v>
      </c>
      <c r="ES100" s="2">
        <v>7435.74</v>
      </c>
      <c r="ET100" s="2">
        <v>3090.02</v>
      </c>
      <c r="EU100" s="2">
        <v>399.08</v>
      </c>
      <c r="EV100" s="2">
        <v>620.42999999999995</v>
      </c>
      <c r="EW100" s="2">
        <v>65.239999999999995</v>
      </c>
      <c r="EX100" s="2">
        <v>37.51</v>
      </c>
      <c r="EY100" s="2">
        <v>1</v>
      </c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3"/>
        <v>0</v>
      </c>
      <c r="FS100" s="2">
        <v>0</v>
      </c>
      <c r="FT100" s="2"/>
      <c r="FU100" s="2"/>
      <c r="FV100" s="2"/>
      <c r="FW100" s="2"/>
      <c r="FX100" s="2">
        <v>105</v>
      </c>
      <c r="FY100" s="2">
        <v>60</v>
      </c>
      <c r="FZ100" s="2"/>
      <c r="GA100" s="2" t="s">
        <v>6</v>
      </c>
      <c r="GB100" s="2"/>
      <c r="GC100" s="2"/>
      <c r="GD100" s="2">
        <v>0</v>
      </c>
      <c r="GE100" s="2"/>
      <c r="GF100" s="2">
        <v>540541948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24"/>
        <v>0</v>
      </c>
      <c r="GM100" s="2">
        <f t="shared" si="125"/>
        <v>6472</v>
      </c>
      <c r="GN100" s="2">
        <f t="shared" si="126"/>
        <v>6472</v>
      </c>
      <c r="GO100" s="2">
        <f t="shared" si="127"/>
        <v>0</v>
      </c>
      <c r="GP100" s="2">
        <f t="shared" si="128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129"/>
        <v>0</v>
      </c>
      <c r="GW100" s="2">
        <v>1</v>
      </c>
      <c r="GX100" s="2">
        <f t="shared" si="130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17</v>
      </c>
      <c r="B101">
        <v>1</v>
      </c>
      <c r="C101">
        <f>ROW(SmtRes!A172)</f>
        <v>172</v>
      </c>
      <c r="D101">
        <f>ROW(EtalonRes!A160)</f>
        <v>160</v>
      </c>
      <c r="E101" t="s">
        <v>146</v>
      </c>
      <c r="F101" t="s">
        <v>147</v>
      </c>
      <c r="G101" t="s">
        <v>148</v>
      </c>
      <c r="H101" t="s">
        <v>149</v>
      </c>
      <c r="I101">
        <f>'1.Смета.или.Акт'!E130</f>
        <v>1</v>
      </c>
      <c r="J101">
        <v>0</v>
      </c>
      <c r="O101">
        <f t="shared" si="98"/>
        <v>59975</v>
      </c>
      <c r="P101">
        <f t="shared" si="99"/>
        <v>0</v>
      </c>
      <c r="Q101">
        <f t="shared" si="100"/>
        <v>46350</v>
      </c>
      <c r="R101">
        <f t="shared" si="101"/>
        <v>8764</v>
      </c>
      <c r="S101">
        <f t="shared" si="102"/>
        <v>13625</v>
      </c>
      <c r="T101">
        <f t="shared" si="103"/>
        <v>0</v>
      </c>
      <c r="U101">
        <f t="shared" si="104"/>
        <v>78.287999999999997</v>
      </c>
      <c r="V101">
        <f t="shared" si="105"/>
        <v>37.51</v>
      </c>
      <c r="W101">
        <f t="shared" si="106"/>
        <v>0</v>
      </c>
      <c r="X101">
        <f t="shared" si="107"/>
        <v>19926</v>
      </c>
      <c r="Y101">
        <f t="shared" si="108"/>
        <v>10747</v>
      </c>
      <c r="AA101">
        <v>34644601</v>
      </c>
      <c r="AB101">
        <f t="shared" si="109"/>
        <v>4452.55</v>
      </c>
      <c r="AC101">
        <f>ROUND((ES101+(SUM(SmtRes!BC152:'SmtRes'!BC172)+SUM(EtalonRes!AL146:'EtalonRes'!AL160))),2)</f>
        <v>0</v>
      </c>
      <c r="AD101">
        <f>ROUND(((((ET101*1.2))-((EU101*1.2)))+AE101),2)</f>
        <v>3708.03</v>
      </c>
      <c r="AE101">
        <f>ROUND(((EU101*1.2)),2)</f>
        <v>478.9</v>
      </c>
      <c r="AF101">
        <f>ROUND(((EV101*1.2)),2)</f>
        <v>744.52</v>
      </c>
      <c r="AG101">
        <f t="shared" si="110"/>
        <v>0</v>
      </c>
      <c r="AH101">
        <f>((EW101*1.2))</f>
        <v>78.287999999999997</v>
      </c>
      <c r="AI101">
        <f>((EX101*1.2)+(SUM(SmtRes!BH152:'SmtRes'!BH172)+SUM(EtalonRes!AQ146:'EtalonRes'!AQ160)))</f>
        <v>37.51</v>
      </c>
      <c r="AJ101">
        <f t="shared" si="111"/>
        <v>0</v>
      </c>
      <c r="AK101">
        <f>AL101+AM101+AO101</f>
        <v>11146.19</v>
      </c>
      <c r="AL101">
        <v>7435.74</v>
      </c>
      <c r="AM101" s="55">
        <f>'1.Смета.или.Акт'!F132</f>
        <v>3090.02</v>
      </c>
      <c r="AN101" s="55">
        <f>'1.Смета.или.Акт'!F133</f>
        <v>399.08</v>
      </c>
      <c r="AO101" s="55">
        <f>'1.Смета.или.Акт'!F131</f>
        <v>620.42999999999995</v>
      </c>
      <c r="AP101">
        <v>0</v>
      </c>
      <c r="AQ101">
        <f>'1.Смета.или.Акт'!E136</f>
        <v>65.239999999999995</v>
      </c>
      <c r="AR101">
        <v>37.51</v>
      </c>
      <c r="AS101">
        <v>0</v>
      </c>
      <c r="AT101">
        <v>89</v>
      </c>
      <c r="AU101">
        <v>48</v>
      </c>
      <c r="AV101">
        <v>1</v>
      </c>
      <c r="AW101">
        <v>1</v>
      </c>
      <c r="AZ101">
        <v>1</v>
      </c>
      <c r="BA101">
        <f>'1.Смета.или.Акт'!J131</f>
        <v>18.3</v>
      </c>
      <c r="BB101">
        <f>'1.Смета.или.Акт'!J132</f>
        <v>12.5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0</v>
      </c>
      <c r="BI101">
        <v>1</v>
      </c>
      <c r="BJ101" t="s">
        <v>150</v>
      </c>
      <c r="BM101">
        <v>33001</v>
      </c>
      <c r="BN101">
        <v>0</v>
      </c>
      <c r="BO101" t="s">
        <v>6</v>
      </c>
      <c r="BP101">
        <v>0</v>
      </c>
      <c r="BQ101">
        <v>1</v>
      </c>
      <c r="BR101">
        <v>0</v>
      </c>
      <c r="BS101">
        <f>'1.Смета.или.Акт'!J133</f>
        <v>18.3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105</v>
      </c>
      <c r="CA101">
        <v>60</v>
      </c>
      <c r="CF101">
        <v>0</v>
      </c>
      <c r="CG101">
        <v>0</v>
      </c>
      <c r="CM101">
        <v>0</v>
      </c>
      <c r="CN101" t="s">
        <v>466</v>
      </c>
      <c r="CO101">
        <v>0</v>
      </c>
      <c r="CP101">
        <f t="shared" si="112"/>
        <v>59975</v>
      </c>
      <c r="CQ101">
        <f t="shared" si="113"/>
        <v>0</v>
      </c>
      <c r="CR101">
        <f t="shared" si="114"/>
        <v>46350.375</v>
      </c>
      <c r="CS101">
        <f t="shared" si="115"/>
        <v>8763.8700000000008</v>
      </c>
      <c r="CT101">
        <f t="shared" si="116"/>
        <v>13624.716</v>
      </c>
      <c r="CU101">
        <f t="shared" si="117"/>
        <v>0</v>
      </c>
      <c r="CV101">
        <f t="shared" si="118"/>
        <v>78.287999999999997</v>
      </c>
      <c r="CW101">
        <f t="shared" si="119"/>
        <v>37.51</v>
      </c>
      <c r="CX101">
        <f t="shared" si="120"/>
        <v>0</v>
      </c>
      <c r="CY101">
        <f t="shared" si="121"/>
        <v>19926.21</v>
      </c>
      <c r="CZ101">
        <f t="shared" si="122"/>
        <v>10746.72</v>
      </c>
      <c r="DC101" t="s">
        <v>6</v>
      </c>
      <c r="DD101" t="s">
        <v>6</v>
      </c>
      <c r="DE101" t="s">
        <v>53</v>
      </c>
      <c r="DF101" t="s">
        <v>53</v>
      </c>
      <c r="DG101" t="s">
        <v>53</v>
      </c>
      <c r="DH101" t="s">
        <v>6</v>
      </c>
      <c r="DI101" t="s">
        <v>53</v>
      </c>
      <c r="DJ101" t="s">
        <v>53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149</v>
      </c>
      <c r="DW101" t="str">
        <f>'1.Смета.или.Акт'!D130</f>
        <v>1000 М</v>
      </c>
      <c r="DX101">
        <v>1</v>
      </c>
      <c r="EE101">
        <v>32653413</v>
      </c>
      <c r="EF101">
        <v>1</v>
      </c>
      <c r="EG101" t="s">
        <v>19</v>
      </c>
      <c r="EH101">
        <v>0</v>
      </c>
      <c r="EI101" t="s">
        <v>6</v>
      </c>
      <c r="EJ101">
        <v>1</v>
      </c>
      <c r="EK101">
        <v>33001</v>
      </c>
      <c r="EL101" t="s">
        <v>20</v>
      </c>
      <c r="EM101" t="s">
        <v>21</v>
      </c>
      <c r="EO101" t="s">
        <v>54</v>
      </c>
      <c r="EQ101">
        <v>0</v>
      </c>
      <c r="ER101">
        <f>ES101+ET101+EV101</f>
        <v>11146.19</v>
      </c>
      <c r="ES101">
        <v>7435.74</v>
      </c>
      <c r="ET101" s="55">
        <f>'1.Смета.или.Акт'!F132</f>
        <v>3090.02</v>
      </c>
      <c r="EU101" s="55">
        <f>'1.Смета.или.Акт'!F133</f>
        <v>399.08</v>
      </c>
      <c r="EV101" s="55">
        <f>'1.Смета.или.Акт'!F131</f>
        <v>620.42999999999995</v>
      </c>
      <c r="EW101">
        <f>'1.Смета.или.Акт'!E136</f>
        <v>65.239999999999995</v>
      </c>
      <c r="EX101">
        <v>37.51</v>
      </c>
      <c r="EY101">
        <v>1</v>
      </c>
      <c r="FQ101">
        <v>0</v>
      </c>
      <c r="FR101">
        <f t="shared" si="123"/>
        <v>0</v>
      </c>
      <c r="FS101">
        <v>0</v>
      </c>
      <c r="FV101" t="s">
        <v>22</v>
      </c>
      <c r="FW101" t="s">
        <v>23</v>
      </c>
      <c r="FX101">
        <v>105</v>
      </c>
      <c r="FY101">
        <v>60</v>
      </c>
      <c r="GA101" t="s">
        <v>6</v>
      </c>
      <c r="GD101">
        <v>0</v>
      </c>
      <c r="GF101">
        <v>540541948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24"/>
        <v>0</v>
      </c>
      <c r="GM101">
        <f t="shared" si="125"/>
        <v>90648</v>
      </c>
      <c r="GN101">
        <f t="shared" si="126"/>
        <v>90648</v>
      </c>
      <c r="GO101">
        <f t="shared" si="127"/>
        <v>0</v>
      </c>
      <c r="GP101">
        <f t="shared" si="128"/>
        <v>0</v>
      </c>
      <c r="GR101">
        <v>0</v>
      </c>
      <c r="GS101">
        <v>3</v>
      </c>
      <c r="GT101">
        <v>0</v>
      </c>
      <c r="GU101" t="s">
        <v>6</v>
      </c>
      <c r="GV101">
        <f t="shared" si="129"/>
        <v>0</v>
      </c>
      <c r="GW101">
        <v>18.3</v>
      </c>
      <c r="GX101">
        <f t="shared" si="130"/>
        <v>0</v>
      </c>
      <c r="HA101">
        <v>0</v>
      </c>
      <c r="HB101">
        <v>0</v>
      </c>
      <c r="IK101">
        <v>0</v>
      </c>
    </row>
    <row r="102" spans="1:255" x14ac:dyDescent="0.2">
      <c r="A102" s="2">
        <v>18</v>
      </c>
      <c r="B102" s="2">
        <v>1</v>
      </c>
      <c r="C102" s="2">
        <v>151</v>
      </c>
      <c r="D102" s="2"/>
      <c r="E102" s="2" t="s">
        <v>152</v>
      </c>
      <c r="F102" s="2" t="s">
        <v>153</v>
      </c>
      <c r="G102" s="2" t="s">
        <v>154</v>
      </c>
      <c r="H102" s="2" t="s">
        <v>79</v>
      </c>
      <c r="I102" s="2">
        <f>I100*J102</f>
        <v>32</v>
      </c>
      <c r="J102" s="2">
        <v>32</v>
      </c>
      <c r="K102" s="2"/>
      <c r="L102" s="2"/>
      <c r="M102" s="2"/>
      <c r="N102" s="2"/>
      <c r="O102" s="2">
        <f t="shared" si="98"/>
        <v>378</v>
      </c>
      <c r="P102" s="2">
        <f t="shared" si="99"/>
        <v>378</v>
      </c>
      <c r="Q102" s="2">
        <f t="shared" si="100"/>
        <v>0</v>
      </c>
      <c r="R102" s="2">
        <f t="shared" si="101"/>
        <v>0</v>
      </c>
      <c r="S102" s="2">
        <f t="shared" si="102"/>
        <v>0</v>
      </c>
      <c r="T102" s="2">
        <f t="shared" si="103"/>
        <v>0</v>
      </c>
      <c r="U102" s="2">
        <f t="shared" si="104"/>
        <v>0</v>
      </c>
      <c r="V102" s="2">
        <f t="shared" si="105"/>
        <v>0</v>
      </c>
      <c r="W102" s="2">
        <f t="shared" si="106"/>
        <v>0</v>
      </c>
      <c r="X102" s="2">
        <f t="shared" si="107"/>
        <v>0</v>
      </c>
      <c r="Y102" s="2">
        <f t="shared" si="108"/>
        <v>0</v>
      </c>
      <c r="Z102" s="2"/>
      <c r="AA102" s="2">
        <v>34644600</v>
      </c>
      <c r="AB102" s="2">
        <f t="shared" si="109"/>
        <v>11.81</v>
      </c>
      <c r="AC102" s="2">
        <f t="shared" ref="AC102:AC129" si="131">ROUND((ES102),2)</f>
        <v>11.81</v>
      </c>
      <c r="AD102" s="2">
        <f t="shared" ref="AD102:AD129" si="132">ROUND((((ET102)-(EU102))+AE102),2)</f>
        <v>0</v>
      </c>
      <c r="AE102" s="2">
        <f t="shared" ref="AE102:AE129" si="133">ROUND((EU102),2)</f>
        <v>0</v>
      </c>
      <c r="AF102" s="2">
        <f t="shared" ref="AF102:AF129" si="134">ROUND((EV102),2)</f>
        <v>0</v>
      </c>
      <c r="AG102" s="2">
        <f t="shared" si="110"/>
        <v>0</v>
      </c>
      <c r="AH102" s="2">
        <f t="shared" ref="AH102:AH129" si="135">(EW102)</f>
        <v>0</v>
      </c>
      <c r="AI102" s="2">
        <f t="shared" ref="AI102:AI129" si="136">(EX102)</f>
        <v>0</v>
      </c>
      <c r="AJ102" s="2">
        <f t="shared" si="111"/>
        <v>0</v>
      </c>
      <c r="AK102" s="2">
        <v>11.81</v>
      </c>
      <c r="AL102" s="2">
        <v>11.81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106</v>
      </c>
      <c r="AU102" s="2">
        <v>65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6</v>
      </c>
      <c r="BE102" s="2" t="s">
        <v>6</v>
      </c>
      <c r="BF102" s="2" t="s">
        <v>6</v>
      </c>
      <c r="BG102" s="2" t="s">
        <v>6</v>
      </c>
      <c r="BH102" s="2">
        <v>3</v>
      </c>
      <c r="BI102" s="2">
        <v>1</v>
      </c>
      <c r="BJ102" s="2" t="s">
        <v>6</v>
      </c>
      <c r="BK102" s="2"/>
      <c r="BL102" s="2"/>
      <c r="BM102" s="2">
        <v>0</v>
      </c>
      <c r="BN102" s="2">
        <v>0</v>
      </c>
      <c r="BO102" s="2" t="s">
        <v>6</v>
      </c>
      <c r="BP102" s="2">
        <v>0</v>
      </c>
      <c r="BQ102" s="2">
        <v>20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6</v>
      </c>
      <c r="BZ102" s="2">
        <v>106</v>
      </c>
      <c r="CA102" s="2">
        <v>65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6</v>
      </c>
      <c r="CO102" s="2">
        <v>0</v>
      </c>
      <c r="CP102" s="2">
        <f t="shared" si="112"/>
        <v>378</v>
      </c>
      <c r="CQ102" s="2">
        <f t="shared" si="113"/>
        <v>11.81</v>
      </c>
      <c r="CR102" s="2">
        <f t="shared" si="114"/>
        <v>0</v>
      </c>
      <c r="CS102" s="2">
        <f t="shared" si="115"/>
        <v>0</v>
      </c>
      <c r="CT102" s="2">
        <f t="shared" si="116"/>
        <v>0</v>
      </c>
      <c r="CU102" s="2">
        <f t="shared" si="117"/>
        <v>0</v>
      </c>
      <c r="CV102" s="2">
        <f t="shared" si="118"/>
        <v>0</v>
      </c>
      <c r="CW102" s="2">
        <f t="shared" si="119"/>
        <v>0</v>
      </c>
      <c r="CX102" s="2">
        <f t="shared" si="120"/>
        <v>0</v>
      </c>
      <c r="CY102" s="2">
        <f t="shared" si="121"/>
        <v>0</v>
      </c>
      <c r="CZ102" s="2">
        <f t="shared" si="122"/>
        <v>0</v>
      </c>
      <c r="DA102" s="2"/>
      <c r="DB102" s="2"/>
      <c r="DC102" s="2" t="s">
        <v>6</v>
      </c>
      <c r="DD102" s="2" t="s">
        <v>6</v>
      </c>
      <c r="DE102" s="2" t="s">
        <v>6</v>
      </c>
      <c r="DF102" s="2" t="s">
        <v>6</v>
      </c>
      <c r="DG102" s="2" t="s">
        <v>6</v>
      </c>
      <c r="DH102" s="2" t="s">
        <v>6</v>
      </c>
      <c r="DI102" s="2" t="s">
        <v>6</v>
      </c>
      <c r="DJ102" s="2" t="s">
        <v>6</v>
      </c>
      <c r="DK102" s="2" t="s">
        <v>6</v>
      </c>
      <c r="DL102" s="2" t="s">
        <v>6</v>
      </c>
      <c r="DM102" s="2" t="s">
        <v>6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1010</v>
      </c>
      <c r="DV102" s="2" t="s">
        <v>79</v>
      </c>
      <c r="DW102" s="2" t="s">
        <v>79</v>
      </c>
      <c r="DX102" s="2">
        <v>1</v>
      </c>
      <c r="DY102" s="2"/>
      <c r="DZ102" s="2"/>
      <c r="EA102" s="2"/>
      <c r="EB102" s="2"/>
      <c r="EC102" s="2"/>
      <c r="ED102" s="2"/>
      <c r="EE102" s="2">
        <v>32653299</v>
      </c>
      <c r="EF102" s="2">
        <v>20</v>
      </c>
      <c r="EG102" s="2" t="s">
        <v>60</v>
      </c>
      <c r="EH102" s="2">
        <v>0</v>
      </c>
      <c r="EI102" s="2" t="s">
        <v>6</v>
      </c>
      <c r="EJ102" s="2">
        <v>1</v>
      </c>
      <c r="EK102" s="2">
        <v>0</v>
      </c>
      <c r="EL102" s="2" t="s">
        <v>85</v>
      </c>
      <c r="EM102" s="2" t="s">
        <v>86</v>
      </c>
      <c r="EN102" s="2"/>
      <c r="EO102" s="2" t="s">
        <v>6</v>
      </c>
      <c r="EP102" s="2"/>
      <c r="EQ102" s="2">
        <v>0</v>
      </c>
      <c r="ER102" s="2">
        <v>0</v>
      </c>
      <c r="ES102" s="2">
        <v>11.81</v>
      </c>
      <c r="ET102" s="2">
        <v>0</v>
      </c>
      <c r="EU102" s="2">
        <v>0</v>
      </c>
      <c r="EV102" s="2">
        <v>0</v>
      </c>
      <c r="EW102" s="2">
        <v>0</v>
      </c>
      <c r="EX102" s="2">
        <v>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23"/>
        <v>0</v>
      </c>
      <c r="FS102" s="2">
        <v>0</v>
      </c>
      <c r="FT102" s="2"/>
      <c r="FU102" s="2"/>
      <c r="FV102" s="2"/>
      <c r="FW102" s="2"/>
      <c r="FX102" s="2">
        <v>106</v>
      </c>
      <c r="FY102" s="2">
        <v>65</v>
      </c>
      <c r="FZ102" s="2"/>
      <c r="GA102" s="2" t="s">
        <v>155</v>
      </c>
      <c r="GB102" s="2"/>
      <c r="GC102" s="2"/>
      <c r="GD102" s="2">
        <v>0</v>
      </c>
      <c r="GE102" s="2"/>
      <c r="GF102" s="2">
        <v>631447284</v>
      </c>
      <c r="GG102" s="2">
        <v>2</v>
      </c>
      <c r="GH102" s="2">
        <v>4</v>
      </c>
      <c r="GI102" s="2">
        <v>-2</v>
      </c>
      <c r="GJ102" s="2">
        <v>0</v>
      </c>
      <c r="GK102" s="2">
        <f>ROUND(R102*(R12)/100,0)</f>
        <v>0</v>
      </c>
      <c r="GL102" s="2">
        <f t="shared" si="124"/>
        <v>0</v>
      </c>
      <c r="GM102" s="2">
        <f t="shared" si="125"/>
        <v>378</v>
      </c>
      <c r="GN102" s="2">
        <f t="shared" si="126"/>
        <v>378</v>
      </c>
      <c r="GO102" s="2">
        <f t="shared" si="127"/>
        <v>0</v>
      </c>
      <c r="GP102" s="2">
        <f t="shared" si="128"/>
        <v>0</v>
      </c>
      <c r="GQ102" s="2"/>
      <c r="GR102" s="2">
        <v>0</v>
      </c>
      <c r="GS102" s="2">
        <v>2</v>
      </c>
      <c r="GT102" s="2">
        <v>0</v>
      </c>
      <c r="GU102" s="2" t="s">
        <v>6</v>
      </c>
      <c r="GV102" s="2">
        <f t="shared" si="129"/>
        <v>0</v>
      </c>
      <c r="GW102" s="2">
        <v>1</v>
      </c>
      <c r="GX102" s="2">
        <f t="shared" si="130"/>
        <v>0</v>
      </c>
      <c r="GY102" s="2"/>
      <c r="GZ102" s="2"/>
      <c r="HA102" s="2">
        <v>0</v>
      </c>
      <c r="HB102" s="2">
        <v>0</v>
      </c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>
        <v>0</v>
      </c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x14ac:dyDescent="0.2">
      <c r="A103">
        <v>18</v>
      </c>
      <c r="B103">
        <v>1</v>
      </c>
      <c r="C103">
        <v>172</v>
      </c>
      <c r="E103" t="s">
        <v>152</v>
      </c>
      <c r="F103" t="str">
        <f>'1.Смета.или.Акт'!B137</f>
        <v>Накладная</v>
      </c>
      <c r="G103" t="str">
        <f>'1.Смета.или.Акт'!C137</f>
        <v>Колпачок SE</v>
      </c>
      <c r="H103" t="s">
        <v>79</v>
      </c>
      <c r="I103">
        <f>I101*J103</f>
        <v>32</v>
      </c>
      <c r="J103">
        <v>32</v>
      </c>
      <c r="O103">
        <f t="shared" si="98"/>
        <v>2834</v>
      </c>
      <c r="P103">
        <f t="shared" si="99"/>
        <v>2834</v>
      </c>
      <c r="Q103">
        <f t="shared" si="100"/>
        <v>0</v>
      </c>
      <c r="R103">
        <f t="shared" si="101"/>
        <v>0</v>
      </c>
      <c r="S103">
        <f t="shared" si="102"/>
        <v>0</v>
      </c>
      <c r="T103">
        <f t="shared" si="103"/>
        <v>0</v>
      </c>
      <c r="U103">
        <f t="shared" si="104"/>
        <v>0</v>
      </c>
      <c r="V103">
        <f t="shared" si="105"/>
        <v>0</v>
      </c>
      <c r="W103">
        <f t="shared" si="106"/>
        <v>0</v>
      </c>
      <c r="X103">
        <f t="shared" si="107"/>
        <v>0</v>
      </c>
      <c r="Y103">
        <f t="shared" si="108"/>
        <v>0</v>
      </c>
      <c r="AA103">
        <v>34644601</v>
      </c>
      <c r="AB103">
        <f t="shared" si="109"/>
        <v>11.81</v>
      </c>
      <c r="AC103">
        <f t="shared" si="131"/>
        <v>11.81</v>
      </c>
      <c r="AD103">
        <f t="shared" si="132"/>
        <v>0</v>
      </c>
      <c r="AE103">
        <f t="shared" si="133"/>
        <v>0</v>
      </c>
      <c r="AF103">
        <f t="shared" si="134"/>
        <v>0</v>
      </c>
      <c r="AG103">
        <f t="shared" si="110"/>
        <v>0</v>
      </c>
      <c r="AH103">
        <f t="shared" si="135"/>
        <v>0</v>
      </c>
      <c r="AI103">
        <f t="shared" si="136"/>
        <v>0</v>
      </c>
      <c r="AJ103">
        <f t="shared" si="111"/>
        <v>0</v>
      </c>
      <c r="AK103">
        <v>11.81</v>
      </c>
      <c r="AL103" s="55">
        <f>'1.Смета.или.Акт'!F137</f>
        <v>11.81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90</v>
      </c>
      <c r="AU103">
        <v>52</v>
      </c>
      <c r="AV103">
        <v>1</v>
      </c>
      <c r="AW103">
        <v>1</v>
      </c>
      <c r="AZ103">
        <v>1</v>
      </c>
      <c r="BA103">
        <v>1</v>
      </c>
      <c r="BB103">
        <v>1</v>
      </c>
      <c r="BC103">
        <f>'1.Смета.или.Акт'!J137</f>
        <v>7.5</v>
      </c>
      <c r="BD103" t="s">
        <v>6</v>
      </c>
      <c r="BE103" t="s">
        <v>6</v>
      </c>
      <c r="BF103" t="s">
        <v>6</v>
      </c>
      <c r="BG103" t="s">
        <v>6</v>
      </c>
      <c r="BH103">
        <v>3</v>
      </c>
      <c r="BI103">
        <v>1</v>
      </c>
      <c r="BJ103" t="s">
        <v>6</v>
      </c>
      <c r="BM103">
        <v>0</v>
      </c>
      <c r="BN103">
        <v>0</v>
      </c>
      <c r="BO103" t="s">
        <v>6</v>
      </c>
      <c r="BP103">
        <v>0</v>
      </c>
      <c r="BQ103">
        <v>20</v>
      </c>
      <c r="BR103">
        <v>0</v>
      </c>
      <c r="BS103">
        <v>1</v>
      </c>
      <c r="BT103">
        <v>1</v>
      </c>
      <c r="BU103">
        <v>1</v>
      </c>
      <c r="BV103">
        <v>1</v>
      </c>
      <c r="BW103">
        <v>1</v>
      </c>
      <c r="BX103">
        <v>1</v>
      </c>
      <c r="BY103" t="s">
        <v>6</v>
      </c>
      <c r="BZ103">
        <v>106</v>
      </c>
      <c r="CA103">
        <v>65</v>
      </c>
      <c r="CF103">
        <v>0</v>
      </c>
      <c r="CG103">
        <v>0</v>
      </c>
      <c r="CM103">
        <v>0</v>
      </c>
      <c r="CN103" t="s">
        <v>6</v>
      </c>
      <c r="CO103">
        <v>0</v>
      </c>
      <c r="CP103">
        <f t="shared" si="112"/>
        <v>2834</v>
      </c>
      <c r="CQ103">
        <f t="shared" si="113"/>
        <v>88.575000000000003</v>
      </c>
      <c r="CR103">
        <f t="shared" si="114"/>
        <v>0</v>
      </c>
      <c r="CS103">
        <f t="shared" si="115"/>
        <v>0</v>
      </c>
      <c r="CT103">
        <f t="shared" si="116"/>
        <v>0</v>
      </c>
      <c r="CU103">
        <f t="shared" si="117"/>
        <v>0</v>
      </c>
      <c r="CV103">
        <f t="shared" si="118"/>
        <v>0</v>
      </c>
      <c r="CW103">
        <f t="shared" si="119"/>
        <v>0</v>
      </c>
      <c r="CX103">
        <f t="shared" si="120"/>
        <v>0</v>
      </c>
      <c r="CY103">
        <f t="shared" si="121"/>
        <v>0</v>
      </c>
      <c r="CZ103">
        <f t="shared" si="122"/>
        <v>0</v>
      </c>
      <c r="DC103" t="s">
        <v>6</v>
      </c>
      <c r="DD103" t="s">
        <v>6</v>
      </c>
      <c r="DE103" t="s">
        <v>6</v>
      </c>
      <c r="DF103" t="s">
        <v>6</v>
      </c>
      <c r="DG103" t="s">
        <v>6</v>
      </c>
      <c r="DH103" t="s">
        <v>6</v>
      </c>
      <c r="DI103" t="s">
        <v>6</v>
      </c>
      <c r="DJ103" t="s">
        <v>6</v>
      </c>
      <c r="DK103" t="s">
        <v>6</v>
      </c>
      <c r="DL103" t="s">
        <v>6</v>
      </c>
      <c r="DM103" t="s">
        <v>6</v>
      </c>
      <c r="DN103">
        <v>0</v>
      </c>
      <c r="DO103">
        <v>0</v>
      </c>
      <c r="DP103">
        <v>1</v>
      </c>
      <c r="DQ103">
        <v>1</v>
      </c>
      <c r="DU103">
        <v>1010</v>
      </c>
      <c r="DV103" t="s">
        <v>79</v>
      </c>
      <c r="DW103" t="str">
        <f>'1.Смета.или.Акт'!D137</f>
        <v>шт.</v>
      </c>
      <c r="DX103">
        <v>1</v>
      </c>
      <c r="EE103">
        <v>32653299</v>
      </c>
      <c r="EF103">
        <v>20</v>
      </c>
      <c r="EG103" t="s">
        <v>60</v>
      </c>
      <c r="EH103">
        <v>0</v>
      </c>
      <c r="EI103" t="s">
        <v>6</v>
      </c>
      <c r="EJ103">
        <v>1</v>
      </c>
      <c r="EK103">
        <v>0</v>
      </c>
      <c r="EL103" t="s">
        <v>85</v>
      </c>
      <c r="EM103" t="s">
        <v>86</v>
      </c>
      <c r="EO103" t="s">
        <v>6</v>
      </c>
      <c r="EQ103">
        <v>0</v>
      </c>
      <c r="ER103">
        <v>12.84</v>
      </c>
      <c r="ES103" s="55">
        <f>'1.Смета.или.Акт'!F137</f>
        <v>11.81</v>
      </c>
      <c r="ET103">
        <v>0</v>
      </c>
      <c r="EU103">
        <v>0</v>
      </c>
      <c r="EV103">
        <v>0</v>
      </c>
      <c r="EW103">
        <v>0</v>
      </c>
      <c r="EX103">
        <v>0</v>
      </c>
      <c r="EZ103">
        <v>5</v>
      </c>
      <c r="FC103">
        <v>0</v>
      </c>
      <c r="FD103">
        <v>18</v>
      </c>
      <c r="FF103">
        <v>88.59</v>
      </c>
      <c r="FQ103">
        <v>0</v>
      </c>
      <c r="FR103">
        <f t="shared" si="123"/>
        <v>0</v>
      </c>
      <c r="FS103">
        <v>0</v>
      </c>
      <c r="FV103" t="s">
        <v>22</v>
      </c>
      <c r="FW103" t="s">
        <v>23</v>
      </c>
      <c r="FX103">
        <v>106</v>
      </c>
      <c r="FY103">
        <v>65</v>
      </c>
      <c r="GA103" t="s">
        <v>155</v>
      </c>
      <c r="GD103">
        <v>0</v>
      </c>
      <c r="GF103">
        <v>631447284</v>
      </c>
      <c r="GG103">
        <v>2</v>
      </c>
      <c r="GH103">
        <v>3</v>
      </c>
      <c r="GI103">
        <v>4</v>
      </c>
      <c r="GJ103">
        <v>0</v>
      </c>
      <c r="GK103">
        <f>ROUND(R103*(S12)/100,0)</f>
        <v>0</v>
      </c>
      <c r="GL103">
        <f t="shared" si="124"/>
        <v>0</v>
      </c>
      <c r="GM103">
        <f t="shared" si="125"/>
        <v>2834</v>
      </c>
      <c r="GN103">
        <f t="shared" si="126"/>
        <v>2834</v>
      </c>
      <c r="GO103">
        <f t="shared" si="127"/>
        <v>0</v>
      </c>
      <c r="GP103">
        <f t="shared" si="128"/>
        <v>0</v>
      </c>
      <c r="GR103">
        <v>1</v>
      </c>
      <c r="GS103">
        <v>1</v>
      </c>
      <c r="GT103">
        <v>0</v>
      </c>
      <c r="GU103" t="s">
        <v>6</v>
      </c>
      <c r="GV103">
        <f t="shared" si="129"/>
        <v>0</v>
      </c>
      <c r="GW103">
        <v>1</v>
      </c>
      <c r="GX103">
        <f t="shared" si="130"/>
        <v>0</v>
      </c>
      <c r="HA103">
        <v>0</v>
      </c>
      <c r="HB103">
        <v>0</v>
      </c>
      <c r="IK103">
        <v>0</v>
      </c>
    </row>
    <row r="104" spans="1:255" x14ac:dyDescent="0.2">
      <c r="A104" s="2">
        <v>18</v>
      </c>
      <c r="B104" s="2">
        <v>1</v>
      </c>
      <c r="C104" s="2">
        <v>150</v>
      </c>
      <c r="D104" s="2"/>
      <c r="E104" s="2" t="s">
        <v>156</v>
      </c>
      <c r="F104" s="2" t="s">
        <v>153</v>
      </c>
      <c r="G104" s="2" t="s">
        <v>157</v>
      </c>
      <c r="H104" s="2" t="s">
        <v>79</v>
      </c>
      <c r="I104" s="2">
        <f>I100*J104</f>
        <v>11</v>
      </c>
      <c r="J104" s="2">
        <v>11</v>
      </c>
      <c r="K104" s="2"/>
      <c r="L104" s="2"/>
      <c r="M104" s="2"/>
      <c r="N104" s="2"/>
      <c r="O104" s="2">
        <f t="shared" si="98"/>
        <v>1013</v>
      </c>
      <c r="P104" s="2">
        <f t="shared" si="99"/>
        <v>1013</v>
      </c>
      <c r="Q104" s="2">
        <f t="shared" si="100"/>
        <v>0</v>
      </c>
      <c r="R104" s="2">
        <f t="shared" si="101"/>
        <v>0</v>
      </c>
      <c r="S104" s="2">
        <f t="shared" si="102"/>
        <v>0</v>
      </c>
      <c r="T104" s="2">
        <f t="shared" si="103"/>
        <v>0</v>
      </c>
      <c r="U104" s="2">
        <f t="shared" si="104"/>
        <v>0</v>
      </c>
      <c r="V104" s="2">
        <f t="shared" si="105"/>
        <v>0</v>
      </c>
      <c r="W104" s="2">
        <f t="shared" si="106"/>
        <v>0</v>
      </c>
      <c r="X104" s="2">
        <f t="shared" si="107"/>
        <v>0</v>
      </c>
      <c r="Y104" s="2">
        <f t="shared" si="108"/>
        <v>0</v>
      </c>
      <c r="Z104" s="2"/>
      <c r="AA104" s="2">
        <v>34644600</v>
      </c>
      <c r="AB104" s="2">
        <f t="shared" si="109"/>
        <v>92.09</v>
      </c>
      <c r="AC104" s="2">
        <f t="shared" si="131"/>
        <v>92.09</v>
      </c>
      <c r="AD104" s="2">
        <f t="shared" si="132"/>
        <v>0</v>
      </c>
      <c r="AE104" s="2">
        <f t="shared" si="133"/>
        <v>0</v>
      </c>
      <c r="AF104" s="2">
        <f t="shared" si="134"/>
        <v>0</v>
      </c>
      <c r="AG104" s="2">
        <f t="shared" si="110"/>
        <v>0</v>
      </c>
      <c r="AH104" s="2">
        <f t="shared" si="135"/>
        <v>0</v>
      </c>
      <c r="AI104" s="2">
        <f t="shared" si="136"/>
        <v>0</v>
      </c>
      <c r="AJ104" s="2">
        <f t="shared" si="111"/>
        <v>0</v>
      </c>
      <c r="AK104" s="2">
        <v>92.09</v>
      </c>
      <c r="AL104" s="2">
        <v>92.09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106</v>
      </c>
      <c r="AU104" s="2">
        <v>65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6</v>
      </c>
      <c r="BE104" s="2" t="s">
        <v>6</v>
      </c>
      <c r="BF104" s="2" t="s">
        <v>6</v>
      </c>
      <c r="BG104" s="2" t="s">
        <v>6</v>
      </c>
      <c r="BH104" s="2">
        <v>3</v>
      </c>
      <c r="BI104" s="2">
        <v>1</v>
      </c>
      <c r="BJ104" s="2" t="s">
        <v>6</v>
      </c>
      <c r="BK104" s="2"/>
      <c r="BL104" s="2"/>
      <c r="BM104" s="2">
        <v>0</v>
      </c>
      <c r="BN104" s="2">
        <v>0</v>
      </c>
      <c r="BO104" s="2" t="s">
        <v>6</v>
      </c>
      <c r="BP104" s="2">
        <v>0</v>
      </c>
      <c r="BQ104" s="2">
        <v>20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6</v>
      </c>
      <c r="BZ104" s="2">
        <v>106</v>
      </c>
      <c r="CA104" s="2">
        <v>65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6</v>
      </c>
      <c r="CO104" s="2">
        <v>0</v>
      </c>
      <c r="CP104" s="2">
        <f t="shared" si="112"/>
        <v>1013</v>
      </c>
      <c r="CQ104" s="2">
        <f t="shared" si="113"/>
        <v>92.09</v>
      </c>
      <c r="CR104" s="2">
        <f t="shared" si="114"/>
        <v>0</v>
      </c>
      <c r="CS104" s="2">
        <f t="shared" si="115"/>
        <v>0</v>
      </c>
      <c r="CT104" s="2">
        <f t="shared" si="116"/>
        <v>0</v>
      </c>
      <c r="CU104" s="2">
        <f t="shared" si="117"/>
        <v>0</v>
      </c>
      <c r="CV104" s="2">
        <f t="shared" si="118"/>
        <v>0</v>
      </c>
      <c r="CW104" s="2">
        <f t="shared" si="119"/>
        <v>0</v>
      </c>
      <c r="CX104" s="2">
        <f t="shared" si="120"/>
        <v>0</v>
      </c>
      <c r="CY104" s="2">
        <f t="shared" si="121"/>
        <v>0</v>
      </c>
      <c r="CZ104" s="2">
        <f t="shared" si="122"/>
        <v>0</v>
      </c>
      <c r="DA104" s="2"/>
      <c r="DB104" s="2"/>
      <c r="DC104" s="2" t="s">
        <v>6</v>
      </c>
      <c r="DD104" s="2" t="s">
        <v>6</v>
      </c>
      <c r="DE104" s="2" t="s">
        <v>6</v>
      </c>
      <c r="DF104" s="2" t="s">
        <v>6</v>
      </c>
      <c r="DG104" s="2" t="s">
        <v>6</v>
      </c>
      <c r="DH104" s="2" t="s">
        <v>6</v>
      </c>
      <c r="DI104" s="2" t="s">
        <v>6</v>
      </c>
      <c r="DJ104" s="2" t="s">
        <v>6</v>
      </c>
      <c r="DK104" s="2" t="s">
        <v>6</v>
      </c>
      <c r="DL104" s="2" t="s">
        <v>6</v>
      </c>
      <c r="DM104" s="2" t="s">
        <v>6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1010</v>
      </c>
      <c r="DV104" s="2" t="s">
        <v>79</v>
      </c>
      <c r="DW104" s="2" t="s">
        <v>79</v>
      </c>
      <c r="DX104" s="2">
        <v>1</v>
      </c>
      <c r="DY104" s="2"/>
      <c r="DZ104" s="2"/>
      <c r="EA104" s="2"/>
      <c r="EB104" s="2"/>
      <c r="EC104" s="2"/>
      <c r="ED104" s="2"/>
      <c r="EE104" s="2">
        <v>32653299</v>
      </c>
      <c r="EF104" s="2">
        <v>20</v>
      </c>
      <c r="EG104" s="2" t="s">
        <v>60</v>
      </c>
      <c r="EH104" s="2">
        <v>0</v>
      </c>
      <c r="EI104" s="2" t="s">
        <v>6</v>
      </c>
      <c r="EJ104" s="2">
        <v>1</v>
      </c>
      <c r="EK104" s="2">
        <v>0</v>
      </c>
      <c r="EL104" s="2" t="s">
        <v>85</v>
      </c>
      <c r="EM104" s="2" t="s">
        <v>86</v>
      </c>
      <c r="EN104" s="2"/>
      <c r="EO104" s="2" t="s">
        <v>6</v>
      </c>
      <c r="EP104" s="2"/>
      <c r="EQ104" s="2">
        <v>0</v>
      </c>
      <c r="ER104" s="2">
        <v>0</v>
      </c>
      <c r="ES104" s="2">
        <v>92.09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23"/>
        <v>0</v>
      </c>
      <c r="FS104" s="2">
        <v>0</v>
      </c>
      <c r="FT104" s="2"/>
      <c r="FU104" s="2"/>
      <c r="FV104" s="2"/>
      <c r="FW104" s="2"/>
      <c r="FX104" s="2">
        <v>106</v>
      </c>
      <c r="FY104" s="2">
        <v>65</v>
      </c>
      <c r="FZ104" s="2"/>
      <c r="GA104" s="2" t="s">
        <v>158</v>
      </c>
      <c r="GB104" s="2"/>
      <c r="GC104" s="2"/>
      <c r="GD104" s="2">
        <v>0</v>
      </c>
      <c r="GE104" s="2"/>
      <c r="GF104" s="2">
        <v>-1563725661</v>
      </c>
      <c r="GG104" s="2">
        <v>2</v>
      </c>
      <c r="GH104" s="2">
        <v>4</v>
      </c>
      <c r="GI104" s="2">
        <v>-2</v>
      </c>
      <c r="GJ104" s="2">
        <v>0</v>
      </c>
      <c r="GK104" s="2">
        <f>ROUND(R104*(R12)/100,0)</f>
        <v>0</v>
      </c>
      <c r="GL104" s="2">
        <f t="shared" si="124"/>
        <v>0</v>
      </c>
      <c r="GM104" s="2">
        <f t="shared" si="125"/>
        <v>1013</v>
      </c>
      <c r="GN104" s="2">
        <f t="shared" si="126"/>
        <v>1013</v>
      </c>
      <c r="GO104" s="2">
        <f t="shared" si="127"/>
        <v>0</v>
      </c>
      <c r="GP104" s="2">
        <f t="shared" si="128"/>
        <v>0</v>
      </c>
      <c r="GQ104" s="2"/>
      <c r="GR104" s="2">
        <v>0</v>
      </c>
      <c r="GS104" s="2">
        <v>2</v>
      </c>
      <c r="GT104" s="2">
        <v>0</v>
      </c>
      <c r="GU104" s="2" t="s">
        <v>6</v>
      </c>
      <c r="GV104" s="2">
        <f t="shared" si="129"/>
        <v>0</v>
      </c>
      <c r="GW104" s="2">
        <v>1</v>
      </c>
      <c r="GX104" s="2">
        <f t="shared" si="130"/>
        <v>0</v>
      </c>
      <c r="GY104" s="2"/>
      <c r="GZ104" s="2"/>
      <c r="HA104" s="2">
        <v>0</v>
      </c>
      <c r="HB104" s="2">
        <v>0</v>
      </c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>
        <v>0</v>
      </c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x14ac:dyDescent="0.2">
      <c r="A105">
        <v>18</v>
      </c>
      <c r="B105">
        <v>1</v>
      </c>
      <c r="C105">
        <v>171</v>
      </c>
      <c r="E105" t="s">
        <v>156</v>
      </c>
      <c r="F105" t="str">
        <f>'1.Смета.или.Акт'!B139</f>
        <v>Накладная</v>
      </c>
      <c r="G105" t="str">
        <f>'1.Смета.или.Акт'!C139</f>
        <v>Зажим време.заземления РС 481</v>
      </c>
      <c r="H105" t="s">
        <v>79</v>
      </c>
      <c r="I105">
        <f>I101*J105</f>
        <v>11</v>
      </c>
      <c r="J105">
        <v>11</v>
      </c>
      <c r="O105">
        <f t="shared" si="98"/>
        <v>7597</v>
      </c>
      <c r="P105">
        <f t="shared" si="99"/>
        <v>7597</v>
      </c>
      <c r="Q105">
        <f t="shared" si="100"/>
        <v>0</v>
      </c>
      <c r="R105">
        <f t="shared" si="101"/>
        <v>0</v>
      </c>
      <c r="S105">
        <f t="shared" si="102"/>
        <v>0</v>
      </c>
      <c r="T105">
        <f t="shared" si="103"/>
        <v>0</v>
      </c>
      <c r="U105">
        <f t="shared" si="104"/>
        <v>0</v>
      </c>
      <c r="V105">
        <f t="shared" si="105"/>
        <v>0</v>
      </c>
      <c r="W105">
        <f t="shared" si="106"/>
        <v>0</v>
      </c>
      <c r="X105">
        <f t="shared" si="107"/>
        <v>0</v>
      </c>
      <c r="Y105">
        <f t="shared" si="108"/>
        <v>0</v>
      </c>
      <c r="AA105">
        <v>34644601</v>
      </c>
      <c r="AB105">
        <f t="shared" si="109"/>
        <v>92.09</v>
      </c>
      <c r="AC105">
        <f t="shared" si="131"/>
        <v>92.09</v>
      </c>
      <c r="AD105">
        <f t="shared" si="132"/>
        <v>0</v>
      </c>
      <c r="AE105">
        <f t="shared" si="133"/>
        <v>0</v>
      </c>
      <c r="AF105">
        <f t="shared" si="134"/>
        <v>0</v>
      </c>
      <c r="AG105">
        <f t="shared" si="110"/>
        <v>0</v>
      </c>
      <c r="AH105">
        <f t="shared" si="135"/>
        <v>0</v>
      </c>
      <c r="AI105">
        <f t="shared" si="136"/>
        <v>0</v>
      </c>
      <c r="AJ105">
        <f t="shared" si="111"/>
        <v>0</v>
      </c>
      <c r="AK105">
        <v>92.09</v>
      </c>
      <c r="AL105" s="55">
        <f>'1.Смета.или.Акт'!F139</f>
        <v>92.09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90</v>
      </c>
      <c r="AU105">
        <v>52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f>'1.Смета.или.Акт'!J139</f>
        <v>7.5</v>
      </c>
      <c r="BD105" t="s">
        <v>6</v>
      </c>
      <c r="BE105" t="s">
        <v>6</v>
      </c>
      <c r="BF105" t="s">
        <v>6</v>
      </c>
      <c r="BG105" t="s">
        <v>6</v>
      </c>
      <c r="BH105">
        <v>3</v>
      </c>
      <c r="BI105">
        <v>1</v>
      </c>
      <c r="BJ105" t="s">
        <v>6</v>
      </c>
      <c r="BM105">
        <v>0</v>
      </c>
      <c r="BN105">
        <v>0</v>
      </c>
      <c r="BO105" t="s">
        <v>6</v>
      </c>
      <c r="BP105">
        <v>0</v>
      </c>
      <c r="BQ105">
        <v>20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 t="s">
        <v>6</v>
      </c>
      <c r="BZ105">
        <v>106</v>
      </c>
      <c r="CA105">
        <v>65</v>
      </c>
      <c r="CF105">
        <v>0</v>
      </c>
      <c r="CG105">
        <v>0</v>
      </c>
      <c r="CM105">
        <v>0</v>
      </c>
      <c r="CN105" t="s">
        <v>6</v>
      </c>
      <c r="CO105">
        <v>0</v>
      </c>
      <c r="CP105">
        <f t="shared" si="112"/>
        <v>7597</v>
      </c>
      <c r="CQ105">
        <f t="shared" si="113"/>
        <v>690.67500000000007</v>
      </c>
      <c r="CR105">
        <f t="shared" si="114"/>
        <v>0</v>
      </c>
      <c r="CS105">
        <f t="shared" si="115"/>
        <v>0</v>
      </c>
      <c r="CT105">
        <f t="shared" si="116"/>
        <v>0</v>
      </c>
      <c r="CU105">
        <f t="shared" si="117"/>
        <v>0</v>
      </c>
      <c r="CV105">
        <f t="shared" si="118"/>
        <v>0</v>
      </c>
      <c r="CW105">
        <f t="shared" si="119"/>
        <v>0</v>
      </c>
      <c r="CX105">
        <f t="shared" si="120"/>
        <v>0</v>
      </c>
      <c r="CY105">
        <f t="shared" si="121"/>
        <v>0</v>
      </c>
      <c r="CZ105">
        <f t="shared" si="122"/>
        <v>0</v>
      </c>
      <c r="DC105" t="s">
        <v>6</v>
      </c>
      <c r="DD105" t="s">
        <v>6</v>
      </c>
      <c r="DE105" t="s">
        <v>6</v>
      </c>
      <c r="DF105" t="s">
        <v>6</v>
      </c>
      <c r="DG105" t="s">
        <v>6</v>
      </c>
      <c r="DH105" t="s">
        <v>6</v>
      </c>
      <c r="DI105" t="s">
        <v>6</v>
      </c>
      <c r="DJ105" t="s">
        <v>6</v>
      </c>
      <c r="DK105" t="s">
        <v>6</v>
      </c>
      <c r="DL105" t="s">
        <v>6</v>
      </c>
      <c r="DM105" t="s">
        <v>6</v>
      </c>
      <c r="DN105">
        <v>0</v>
      </c>
      <c r="DO105">
        <v>0</v>
      </c>
      <c r="DP105">
        <v>1</v>
      </c>
      <c r="DQ105">
        <v>1</v>
      </c>
      <c r="DU105">
        <v>1010</v>
      </c>
      <c r="DV105" t="s">
        <v>79</v>
      </c>
      <c r="DW105" t="str">
        <f>'1.Смета.или.Акт'!D139</f>
        <v>шт.</v>
      </c>
      <c r="DX105">
        <v>1</v>
      </c>
      <c r="EE105">
        <v>32653299</v>
      </c>
      <c r="EF105">
        <v>20</v>
      </c>
      <c r="EG105" t="s">
        <v>60</v>
      </c>
      <c r="EH105">
        <v>0</v>
      </c>
      <c r="EI105" t="s">
        <v>6</v>
      </c>
      <c r="EJ105">
        <v>1</v>
      </c>
      <c r="EK105">
        <v>0</v>
      </c>
      <c r="EL105" t="s">
        <v>85</v>
      </c>
      <c r="EM105" t="s">
        <v>86</v>
      </c>
      <c r="EO105" t="s">
        <v>6</v>
      </c>
      <c r="EQ105">
        <v>0</v>
      </c>
      <c r="ER105">
        <v>100.1</v>
      </c>
      <c r="ES105" s="55">
        <f>'1.Смета.или.Акт'!F139</f>
        <v>92.09</v>
      </c>
      <c r="ET105">
        <v>0</v>
      </c>
      <c r="EU105">
        <v>0</v>
      </c>
      <c r="EV105">
        <v>0</v>
      </c>
      <c r="EW105">
        <v>0</v>
      </c>
      <c r="EX105">
        <v>0</v>
      </c>
      <c r="EZ105">
        <v>5</v>
      </c>
      <c r="FC105">
        <v>0</v>
      </c>
      <c r="FD105">
        <v>18</v>
      </c>
      <c r="FF105">
        <v>690.69</v>
      </c>
      <c r="FQ105">
        <v>0</v>
      </c>
      <c r="FR105">
        <f t="shared" si="123"/>
        <v>0</v>
      </c>
      <c r="FS105">
        <v>0</v>
      </c>
      <c r="FV105" t="s">
        <v>22</v>
      </c>
      <c r="FW105" t="s">
        <v>23</v>
      </c>
      <c r="FX105">
        <v>106</v>
      </c>
      <c r="FY105">
        <v>65</v>
      </c>
      <c r="GA105" t="s">
        <v>158</v>
      </c>
      <c r="GD105">
        <v>0</v>
      </c>
      <c r="GF105">
        <v>-1563725661</v>
      </c>
      <c r="GG105">
        <v>2</v>
      </c>
      <c r="GH105">
        <v>3</v>
      </c>
      <c r="GI105">
        <v>4</v>
      </c>
      <c r="GJ105">
        <v>0</v>
      </c>
      <c r="GK105">
        <f>ROUND(R105*(S12)/100,0)</f>
        <v>0</v>
      </c>
      <c r="GL105">
        <f t="shared" si="124"/>
        <v>0</v>
      </c>
      <c r="GM105">
        <f t="shared" si="125"/>
        <v>7597</v>
      </c>
      <c r="GN105">
        <f t="shared" si="126"/>
        <v>7597</v>
      </c>
      <c r="GO105">
        <f t="shared" si="127"/>
        <v>0</v>
      </c>
      <c r="GP105">
        <f t="shared" si="128"/>
        <v>0</v>
      </c>
      <c r="GR105">
        <v>1</v>
      </c>
      <c r="GS105">
        <v>1</v>
      </c>
      <c r="GT105">
        <v>0</v>
      </c>
      <c r="GU105" t="s">
        <v>6</v>
      </c>
      <c r="GV105">
        <f t="shared" si="129"/>
        <v>0</v>
      </c>
      <c r="GW105">
        <v>1</v>
      </c>
      <c r="GX105">
        <f t="shared" si="130"/>
        <v>0</v>
      </c>
      <c r="HA105">
        <v>0</v>
      </c>
      <c r="HB105">
        <v>0</v>
      </c>
      <c r="IK105">
        <v>0</v>
      </c>
    </row>
    <row r="106" spans="1:255" x14ac:dyDescent="0.2">
      <c r="A106" s="2">
        <v>18</v>
      </c>
      <c r="B106" s="2">
        <v>1</v>
      </c>
      <c r="C106" s="2">
        <v>149</v>
      </c>
      <c r="D106" s="2"/>
      <c r="E106" s="2" t="s">
        <v>159</v>
      </c>
      <c r="F106" s="2" t="s">
        <v>153</v>
      </c>
      <c r="G106" s="2" t="s">
        <v>160</v>
      </c>
      <c r="H106" s="2" t="s">
        <v>79</v>
      </c>
      <c r="I106" s="2">
        <f>I100*J106</f>
        <v>4</v>
      </c>
      <c r="J106" s="2">
        <v>4</v>
      </c>
      <c r="K106" s="2"/>
      <c r="L106" s="2"/>
      <c r="M106" s="2"/>
      <c r="N106" s="2"/>
      <c r="O106" s="2">
        <f t="shared" si="98"/>
        <v>194</v>
      </c>
      <c r="P106" s="2">
        <f t="shared" si="99"/>
        <v>194</v>
      </c>
      <c r="Q106" s="2">
        <f t="shared" si="100"/>
        <v>0</v>
      </c>
      <c r="R106" s="2">
        <f t="shared" si="101"/>
        <v>0</v>
      </c>
      <c r="S106" s="2">
        <f t="shared" si="102"/>
        <v>0</v>
      </c>
      <c r="T106" s="2">
        <f t="shared" si="103"/>
        <v>0</v>
      </c>
      <c r="U106" s="2">
        <f t="shared" si="104"/>
        <v>0</v>
      </c>
      <c r="V106" s="2">
        <f t="shared" si="105"/>
        <v>0</v>
      </c>
      <c r="W106" s="2">
        <f t="shared" si="106"/>
        <v>0</v>
      </c>
      <c r="X106" s="2">
        <f t="shared" si="107"/>
        <v>0</v>
      </c>
      <c r="Y106" s="2">
        <f t="shared" si="108"/>
        <v>0</v>
      </c>
      <c r="Z106" s="2"/>
      <c r="AA106" s="2">
        <v>34644600</v>
      </c>
      <c r="AB106" s="2">
        <f t="shared" si="109"/>
        <v>48.41</v>
      </c>
      <c r="AC106" s="2">
        <f t="shared" si="131"/>
        <v>48.41</v>
      </c>
      <c r="AD106" s="2">
        <f t="shared" si="132"/>
        <v>0</v>
      </c>
      <c r="AE106" s="2">
        <f t="shared" si="133"/>
        <v>0</v>
      </c>
      <c r="AF106" s="2">
        <f t="shared" si="134"/>
        <v>0</v>
      </c>
      <c r="AG106" s="2">
        <f t="shared" si="110"/>
        <v>0</v>
      </c>
      <c r="AH106" s="2">
        <f t="shared" si="135"/>
        <v>0</v>
      </c>
      <c r="AI106" s="2">
        <f t="shared" si="136"/>
        <v>0</v>
      </c>
      <c r="AJ106" s="2">
        <f t="shared" si="111"/>
        <v>0</v>
      </c>
      <c r="AK106" s="2">
        <v>48.41</v>
      </c>
      <c r="AL106" s="2">
        <v>48.41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106</v>
      </c>
      <c r="AU106" s="2">
        <v>65</v>
      </c>
      <c r="AV106" s="2">
        <v>1</v>
      </c>
      <c r="AW106" s="2">
        <v>1</v>
      </c>
      <c r="AX106" s="2"/>
      <c r="AY106" s="2"/>
      <c r="AZ106" s="2">
        <v>1</v>
      </c>
      <c r="BA106" s="2">
        <v>1</v>
      </c>
      <c r="BB106" s="2">
        <v>1</v>
      </c>
      <c r="BC106" s="2">
        <v>1</v>
      </c>
      <c r="BD106" s="2" t="s">
        <v>6</v>
      </c>
      <c r="BE106" s="2" t="s">
        <v>6</v>
      </c>
      <c r="BF106" s="2" t="s">
        <v>6</v>
      </c>
      <c r="BG106" s="2" t="s">
        <v>6</v>
      </c>
      <c r="BH106" s="2">
        <v>3</v>
      </c>
      <c r="BI106" s="2">
        <v>1</v>
      </c>
      <c r="BJ106" s="2" t="s">
        <v>6</v>
      </c>
      <c r="BK106" s="2"/>
      <c r="BL106" s="2"/>
      <c r="BM106" s="2">
        <v>0</v>
      </c>
      <c r="BN106" s="2">
        <v>0</v>
      </c>
      <c r="BO106" s="2" t="s">
        <v>6</v>
      </c>
      <c r="BP106" s="2">
        <v>0</v>
      </c>
      <c r="BQ106" s="2">
        <v>20</v>
      </c>
      <c r="BR106" s="2">
        <v>0</v>
      </c>
      <c r="BS106" s="2">
        <v>1</v>
      </c>
      <c r="BT106" s="2">
        <v>1</v>
      </c>
      <c r="BU106" s="2">
        <v>1</v>
      </c>
      <c r="BV106" s="2">
        <v>1</v>
      </c>
      <c r="BW106" s="2">
        <v>1</v>
      </c>
      <c r="BX106" s="2">
        <v>1</v>
      </c>
      <c r="BY106" s="2" t="s">
        <v>6</v>
      </c>
      <c r="BZ106" s="2">
        <v>106</v>
      </c>
      <c r="CA106" s="2">
        <v>65</v>
      </c>
      <c r="CB106" s="2"/>
      <c r="CC106" s="2"/>
      <c r="CD106" s="2"/>
      <c r="CE106" s="2"/>
      <c r="CF106" s="2">
        <v>0</v>
      </c>
      <c r="CG106" s="2">
        <v>0</v>
      </c>
      <c r="CH106" s="2"/>
      <c r="CI106" s="2"/>
      <c r="CJ106" s="2"/>
      <c r="CK106" s="2"/>
      <c r="CL106" s="2"/>
      <c r="CM106" s="2">
        <v>0</v>
      </c>
      <c r="CN106" s="2" t="s">
        <v>6</v>
      </c>
      <c r="CO106" s="2">
        <v>0</v>
      </c>
      <c r="CP106" s="2">
        <f t="shared" si="112"/>
        <v>194</v>
      </c>
      <c r="CQ106" s="2">
        <f t="shared" si="113"/>
        <v>48.41</v>
      </c>
      <c r="CR106" s="2">
        <f t="shared" si="114"/>
        <v>0</v>
      </c>
      <c r="CS106" s="2">
        <f t="shared" si="115"/>
        <v>0</v>
      </c>
      <c r="CT106" s="2">
        <f t="shared" si="116"/>
        <v>0</v>
      </c>
      <c r="CU106" s="2">
        <f t="shared" si="117"/>
        <v>0</v>
      </c>
      <c r="CV106" s="2">
        <f t="shared" si="118"/>
        <v>0</v>
      </c>
      <c r="CW106" s="2">
        <f t="shared" si="119"/>
        <v>0</v>
      </c>
      <c r="CX106" s="2">
        <f t="shared" si="120"/>
        <v>0</v>
      </c>
      <c r="CY106" s="2">
        <f t="shared" si="121"/>
        <v>0</v>
      </c>
      <c r="CZ106" s="2">
        <f t="shared" si="122"/>
        <v>0</v>
      </c>
      <c r="DA106" s="2"/>
      <c r="DB106" s="2"/>
      <c r="DC106" s="2" t="s">
        <v>6</v>
      </c>
      <c r="DD106" s="2" t="s">
        <v>6</v>
      </c>
      <c r="DE106" s="2" t="s">
        <v>6</v>
      </c>
      <c r="DF106" s="2" t="s">
        <v>6</v>
      </c>
      <c r="DG106" s="2" t="s">
        <v>6</v>
      </c>
      <c r="DH106" s="2" t="s">
        <v>6</v>
      </c>
      <c r="DI106" s="2" t="s">
        <v>6</v>
      </c>
      <c r="DJ106" s="2" t="s">
        <v>6</v>
      </c>
      <c r="DK106" s="2" t="s">
        <v>6</v>
      </c>
      <c r="DL106" s="2" t="s">
        <v>6</v>
      </c>
      <c r="DM106" s="2" t="s">
        <v>6</v>
      </c>
      <c r="DN106" s="2">
        <v>0</v>
      </c>
      <c r="DO106" s="2">
        <v>0</v>
      </c>
      <c r="DP106" s="2">
        <v>1</v>
      </c>
      <c r="DQ106" s="2">
        <v>1</v>
      </c>
      <c r="DR106" s="2"/>
      <c r="DS106" s="2"/>
      <c r="DT106" s="2"/>
      <c r="DU106" s="2">
        <v>1010</v>
      </c>
      <c r="DV106" s="2" t="s">
        <v>79</v>
      </c>
      <c r="DW106" s="2" t="s">
        <v>79</v>
      </c>
      <c r="DX106" s="2">
        <v>1</v>
      </c>
      <c r="DY106" s="2"/>
      <c r="DZ106" s="2"/>
      <c r="EA106" s="2"/>
      <c r="EB106" s="2"/>
      <c r="EC106" s="2"/>
      <c r="ED106" s="2"/>
      <c r="EE106" s="2">
        <v>32653299</v>
      </c>
      <c r="EF106" s="2">
        <v>20</v>
      </c>
      <c r="EG106" s="2" t="s">
        <v>60</v>
      </c>
      <c r="EH106" s="2">
        <v>0</v>
      </c>
      <c r="EI106" s="2" t="s">
        <v>6</v>
      </c>
      <c r="EJ106" s="2">
        <v>1</v>
      </c>
      <c r="EK106" s="2">
        <v>0</v>
      </c>
      <c r="EL106" s="2" t="s">
        <v>85</v>
      </c>
      <c r="EM106" s="2" t="s">
        <v>86</v>
      </c>
      <c r="EN106" s="2"/>
      <c r="EO106" s="2" t="s">
        <v>6</v>
      </c>
      <c r="EP106" s="2"/>
      <c r="EQ106" s="2">
        <v>0</v>
      </c>
      <c r="ER106" s="2">
        <v>0</v>
      </c>
      <c r="ES106" s="2">
        <v>48.41</v>
      </c>
      <c r="ET106" s="2">
        <v>0</v>
      </c>
      <c r="EU106" s="2">
        <v>0</v>
      </c>
      <c r="EV106" s="2">
        <v>0</v>
      </c>
      <c r="EW106" s="2">
        <v>0</v>
      </c>
      <c r="EX106" s="2">
        <v>0</v>
      </c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>
        <v>0</v>
      </c>
      <c r="FR106" s="2">
        <f t="shared" si="123"/>
        <v>0</v>
      </c>
      <c r="FS106" s="2">
        <v>0</v>
      </c>
      <c r="FT106" s="2"/>
      <c r="FU106" s="2"/>
      <c r="FV106" s="2"/>
      <c r="FW106" s="2"/>
      <c r="FX106" s="2">
        <v>106</v>
      </c>
      <c r="FY106" s="2">
        <v>65</v>
      </c>
      <c r="FZ106" s="2"/>
      <c r="GA106" s="2" t="s">
        <v>161</v>
      </c>
      <c r="GB106" s="2"/>
      <c r="GC106" s="2"/>
      <c r="GD106" s="2">
        <v>0</v>
      </c>
      <c r="GE106" s="2"/>
      <c r="GF106" s="2">
        <v>1797075127</v>
      </c>
      <c r="GG106" s="2">
        <v>2</v>
      </c>
      <c r="GH106" s="2">
        <v>4</v>
      </c>
      <c r="GI106" s="2">
        <v>-2</v>
      </c>
      <c r="GJ106" s="2">
        <v>0</v>
      </c>
      <c r="GK106" s="2">
        <f>ROUND(R106*(R12)/100,0)</f>
        <v>0</v>
      </c>
      <c r="GL106" s="2">
        <f t="shared" si="124"/>
        <v>0</v>
      </c>
      <c r="GM106" s="2">
        <f t="shared" si="125"/>
        <v>194</v>
      </c>
      <c r="GN106" s="2">
        <f t="shared" si="126"/>
        <v>194</v>
      </c>
      <c r="GO106" s="2">
        <f t="shared" si="127"/>
        <v>0</v>
      </c>
      <c r="GP106" s="2">
        <f t="shared" si="128"/>
        <v>0</v>
      </c>
      <c r="GQ106" s="2"/>
      <c r="GR106" s="2">
        <v>0</v>
      </c>
      <c r="GS106" s="2">
        <v>2</v>
      </c>
      <c r="GT106" s="2">
        <v>0</v>
      </c>
      <c r="GU106" s="2" t="s">
        <v>6</v>
      </c>
      <c r="GV106" s="2">
        <f t="shared" si="129"/>
        <v>0</v>
      </c>
      <c r="GW106" s="2">
        <v>1</v>
      </c>
      <c r="GX106" s="2">
        <f t="shared" si="130"/>
        <v>0</v>
      </c>
      <c r="GY106" s="2"/>
      <c r="GZ106" s="2"/>
      <c r="HA106" s="2">
        <v>0</v>
      </c>
      <c r="HB106" s="2">
        <v>0</v>
      </c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>
        <v>0</v>
      </c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x14ac:dyDescent="0.2">
      <c r="A107">
        <v>18</v>
      </c>
      <c r="B107">
        <v>1</v>
      </c>
      <c r="C107">
        <v>170</v>
      </c>
      <c r="E107" t="s">
        <v>159</v>
      </c>
      <c r="F107" t="str">
        <f>'1.Смета.или.Акт'!B141</f>
        <v>Накладная</v>
      </c>
      <c r="G107" t="str">
        <f>'1.Смета.или.Акт'!C141</f>
        <v>Наконечник CPTAU 50</v>
      </c>
      <c r="H107" t="s">
        <v>79</v>
      </c>
      <c r="I107">
        <f>I101*J107</f>
        <v>4</v>
      </c>
      <c r="J107">
        <v>4</v>
      </c>
      <c r="O107">
        <f t="shared" si="98"/>
        <v>1452</v>
      </c>
      <c r="P107">
        <f t="shared" si="99"/>
        <v>1452</v>
      </c>
      <c r="Q107">
        <f t="shared" si="100"/>
        <v>0</v>
      </c>
      <c r="R107">
        <f t="shared" si="101"/>
        <v>0</v>
      </c>
      <c r="S107">
        <f t="shared" si="102"/>
        <v>0</v>
      </c>
      <c r="T107">
        <f t="shared" si="103"/>
        <v>0</v>
      </c>
      <c r="U107">
        <f t="shared" si="104"/>
        <v>0</v>
      </c>
      <c r="V107">
        <f t="shared" si="105"/>
        <v>0</v>
      </c>
      <c r="W107">
        <f t="shared" si="106"/>
        <v>0</v>
      </c>
      <c r="X107">
        <f t="shared" si="107"/>
        <v>0</v>
      </c>
      <c r="Y107">
        <f t="shared" si="108"/>
        <v>0</v>
      </c>
      <c r="AA107">
        <v>34644601</v>
      </c>
      <c r="AB107">
        <f t="shared" si="109"/>
        <v>48.41</v>
      </c>
      <c r="AC107">
        <f t="shared" si="131"/>
        <v>48.41</v>
      </c>
      <c r="AD107">
        <f t="shared" si="132"/>
        <v>0</v>
      </c>
      <c r="AE107">
        <f t="shared" si="133"/>
        <v>0</v>
      </c>
      <c r="AF107">
        <f t="shared" si="134"/>
        <v>0</v>
      </c>
      <c r="AG107">
        <f t="shared" si="110"/>
        <v>0</v>
      </c>
      <c r="AH107">
        <f t="shared" si="135"/>
        <v>0</v>
      </c>
      <c r="AI107">
        <f t="shared" si="136"/>
        <v>0</v>
      </c>
      <c r="AJ107">
        <f t="shared" si="111"/>
        <v>0</v>
      </c>
      <c r="AK107">
        <v>48.41</v>
      </c>
      <c r="AL107" s="55">
        <f>'1.Смета.или.Акт'!F141</f>
        <v>48.41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90</v>
      </c>
      <c r="AU107">
        <v>52</v>
      </c>
      <c r="AV107">
        <v>1</v>
      </c>
      <c r="AW107">
        <v>1</v>
      </c>
      <c r="AZ107">
        <v>1</v>
      </c>
      <c r="BA107">
        <v>1</v>
      </c>
      <c r="BB107">
        <v>1</v>
      </c>
      <c r="BC107">
        <f>'1.Смета.или.Акт'!J141</f>
        <v>7.5</v>
      </c>
      <c r="BD107" t="s">
        <v>6</v>
      </c>
      <c r="BE107" t="s">
        <v>6</v>
      </c>
      <c r="BF107" t="s">
        <v>6</v>
      </c>
      <c r="BG107" t="s">
        <v>6</v>
      </c>
      <c r="BH107">
        <v>3</v>
      </c>
      <c r="BI107">
        <v>1</v>
      </c>
      <c r="BJ107" t="s">
        <v>6</v>
      </c>
      <c r="BM107">
        <v>0</v>
      </c>
      <c r="BN107">
        <v>0</v>
      </c>
      <c r="BO107" t="s">
        <v>6</v>
      </c>
      <c r="BP107">
        <v>0</v>
      </c>
      <c r="BQ107">
        <v>20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 t="s">
        <v>6</v>
      </c>
      <c r="BZ107">
        <v>106</v>
      </c>
      <c r="CA107">
        <v>65</v>
      </c>
      <c r="CF107">
        <v>0</v>
      </c>
      <c r="CG107">
        <v>0</v>
      </c>
      <c r="CM107">
        <v>0</v>
      </c>
      <c r="CN107" t="s">
        <v>6</v>
      </c>
      <c r="CO107">
        <v>0</v>
      </c>
      <c r="CP107">
        <f t="shared" si="112"/>
        <v>1452</v>
      </c>
      <c r="CQ107">
        <f t="shared" si="113"/>
        <v>363.07499999999999</v>
      </c>
      <c r="CR107">
        <f t="shared" si="114"/>
        <v>0</v>
      </c>
      <c r="CS107">
        <f t="shared" si="115"/>
        <v>0</v>
      </c>
      <c r="CT107">
        <f t="shared" si="116"/>
        <v>0</v>
      </c>
      <c r="CU107">
        <f t="shared" si="117"/>
        <v>0</v>
      </c>
      <c r="CV107">
        <f t="shared" si="118"/>
        <v>0</v>
      </c>
      <c r="CW107">
        <f t="shared" si="119"/>
        <v>0</v>
      </c>
      <c r="CX107">
        <f t="shared" si="120"/>
        <v>0</v>
      </c>
      <c r="CY107">
        <f t="shared" si="121"/>
        <v>0</v>
      </c>
      <c r="CZ107">
        <f t="shared" si="122"/>
        <v>0</v>
      </c>
      <c r="DC107" t="s">
        <v>6</v>
      </c>
      <c r="DD107" t="s">
        <v>6</v>
      </c>
      <c r="DE107" t="s">
        <v>6</v>
      </c>
      <c r="DF107" t="s">
        <v>6</v>
      </c>
      <c r="DG107" t="s">
        <v>6</v>
      </c>
      <c r="DH107" t="s">
        <v>6</v>
      </c>
      <c r="DI107" t="s">
        <v>6</v>
      </c>
      <c r="DJ107" t="s">
        <v>6</v>
      </c>
      <c r="DK107" t="s">
        <v>6</v>
      </c>
      <c r="DL107" t="s">
        <v>6</v>
      </c>
      <c r="DM107" t="s">
        <v>6</v>
      </c>
      <c r="DN107">
        <v>0</v>
      </c>
      <c r="DO107">
        <v>0</v>
      </c>
      <c r="DP107">
        <v>1</v>
      </c>
      <c r="DQ107">
        <v>1</v>
      </c>
      <c r="DU107">
        <v>1010</v>
      </c>
      <c r="DV107" t="s">
        <v>79</v>
      </c>
      <c r="DW107" t="str">
        <f>'1.Смета.или.Акт'!D141</f>
        <v>шт.</v>
      </c>
      <c r="DX107">
        <v>1</v>
      </c>
      <c r="EE107">
        <v>32653299</v>
      </c>
      <c r="EF107">
        <v>20</v>
      </c>
      <c r="EG107" t="s">
        <v>60</v>
      </c>
      <c r="EH107">
        <v>0</v>
      </c>
      <c r="EI107" t="s">
        <v>6</v>
      </c>
      <c r="EJ107">
        <v>1</v>
      </c>
      <c r="EK107">
        <v>0</v>
      </c>
      <c r="EL107" t="s">
        <v>85</v>
      </c>
      <c r="EM107" t="s">
        <v>86</v>
      </c>
      <c r="EO107" t="s">
        <v>6</v>
      </c>
      <c r="EQ107">
        <v>0</v>
      </c>
      <c r="ER107">
        <v>52.62</v>
      </c>
      <c r="ES107" s="55">
        <f>'1.Смета.или.Акт'!F141</f>
        <v>48.41</v>
      </c>
      <c r="ET107">
        <v>0</v>
      </c>
      <c r="EU107">
        <v>0</v>
      </c>
      <c r="EV107">
        <v>0</v>
      </c>
      <c r="EW107">
        <v>0</v>
      </c>
      <c r="EX107">
        <v>0</v>
      </c>
      <c r="EZ107">
        <v>5</v>
      </c>
      <c r="FC107">
        <v>0</v>
      </c>
      <c r="FD107">
        <v>18</v>
      </c>
      <c r="FF107">
        <v>363.06</v>
      </c>
      <c r="FQ107">
        <v>0</v>
      </c>
      <c r="FR107">
        <f t="shared" si="123"/>
        <v>0</v>
      </c>
      <c r="FS107">
        <v>0</v>
      </c>
      <c r="FV107" t="s">
        <v>22</v>
      </c>
      <c r="FW107" t="s">
        <v>23</v>
      </c>
      <c r="FX107">
        <v>106</v>
      </c>
      <c r="FY107">
        <v>65</v>
      </c>
      <c r="GA107" t="s">
        <v>161</v>
      </c>
      <c r="GD107">
        <v>0</v>
      </c>
      <c r="GF107">
        <v>1797075127</v>
      </c>
      <c r="GG107">
        <v>2</v>
      </c>
      <c r="GH107">
        <v>3</v>
      </c>
      <c r="GI107">
        <v>4</v>
      </c>
      <c r="GJ107">
        <v>0</v>
      </c>
      <c r="GK107">
        <f>ROUND(R107*(S12)/100,0)</f>
        <v>0</v>
      </c>
      <c r="GL107">
        <f t="shared" si="124"/>
        <v>0</v>
      </c>
      <c r="GM107">
        <f t="shared" si="125"/>
        <v>1452</v>
      </c>
      <c r="GN107">
        <f t="shared" si="126"/>
        <v>1452</v>
      </c>
      <c r="GO107">
        <f t="shared" si="127"/>
        <v>0</v>
      </c>
      <c r="GP107">
        <f t="shared" si="128"/>
        <v>0</v>
      </c>
      <c r="GR107">
        <v>1</v>
      </c>
      <c r="GS107">
        <v>1</v>
      </c>
      <c r="GT107">
        <v>0</v>
      </c>
      <c r="GU107" t="s">
        <v>6</v>
      </c>
      <c r="GV107">
        <f t="shared" si="129"/>
        <v>0</v>
      </c>
      <c r="GW107">
        <v>1</v>
      </c>
      <c r="GX107">
        <f t="shared" si="130"/>
        <v>0</v>
      </c>
      <c r="HA107">
        <v>0</v>
      </c>
      <c r="HB107">
        <v>0</v>
      </c>
      <c r="IK107">
        <v>0</v>
      </c>
    </row>
    <row r="108" spans="1:255" x14ac:dyDescent="0.2">
      <c r="A108" s="2">
        <v>18</v>
      </c>
      <c r="B108" s="2">
        <v>1</v>
      </c>
      <c r="C108" s="2">
        <v>148</v>
      </c>
      <c r="D108" s="2"/>
      <c r="E108" s="2" t="s">
        <v>162</v>
      </c>
      <c r="F108" s="2" t="s">
        <v>153</v>
      </c>
      <c r="G108" s="2" t="s">
        <v>163</v>
      </c>
      <c r="H108" s="2" t="s">
        <v>79</v>
      </c>
      <c r="I108" s="2">
        <f>I100*J108</f>
        <v>4</v>
      </c>
      <c r="J108" s="2">
        <v>4</v>
      </c>
      <c r="K108" s="2"/>
      <c r="L108" s="2"/>
      <c r="M108" s="2"/>
      <c r="N108" s="2"/>
      <c r="O108" s="2">
        <f t="shared" si="98"/>
        <v>378</v>
      </c>
      <c r="P108" s="2">
        <f t="shared" si="99"/>
        <v>378</v>
      </c>
      <c r="Q108" s="2">
        <f t="shared" si="100"/>
        <v>0</v>
      </c>
      <c r="R108" s="2">
        <f t="shared" si="101"/>
        <v>0</v>
      </c>
      <c r="S108" s="2">
        <f t="shared" si="102"/>
        <v>0</v>
      </c>
      <c r="T108" s="2">
        <f t="shared" si="103"/>
        <v>0</v>
      </c>
      <c r="U108" s="2">
        <f t="shared" si="104"/>
        <v>0</v>
      </c>
      <c r="V108" s="2">
        <f t="shared" si="105"/>
        <v>0</v>
      </c>
      <c r="W108" s="2">
        <f t="shared" si="106"/>
        <v>0</v>
      </c>
      <c r="X108" s="2">
        <f t="shared" si="107"/>
        <v>0</v>
      </c>
      <c r="Y108" s="2">
        <f t="shared" si="108"/>
        <v>0</v>
      </c>
      <c r="Z108" s="2"/>
      <c r="AA108" s="2">
        <v>34644600</v>
      </c>
      <c r="AB108" s="2">
        <f t="shared" si="109"/>
        <v>94.4</v>
      </c>
      <c r="AC108" s="2">
        <f t="shared" si="131"/>
        <v>94.4</v>
      </c>
      <c r="AD108" s="2">
        <f t="shared" si="132"/>
        <v>0</v>
      </c>
      <c r="AE108" s="2">
        <f t="shared" si="133"/>
        <v>0</v>
      </c>
      <c r="AF108" s="2">
        <f t="shared" si="134"/>
        <v>0</v>
      </c>
      <c r="AG108" s="2">
        <f t="shared" si="110"/>
        <v>0</v>
      </c>
      <c r="AH108" s="2">
        <f t="shared" si="135"/>
        <v>0</v>
      </c>
      <c r="AI108" s="2">
        <f t="shared" si="136"/>
        <v>0</v>
      </c>
      <c r="AJ108" s="2">
        <f t="shared" si="111"/>
        <v>0</v>
      </c>
      <c r="AK108" s="2">
        <v>94.4</v>
      </c>
      <c r="AL108" s="2">
        <v>94.4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106</v>
      </c>
      <c r="AU108" s="2">
        <v>65</v>
      </c>
      <c r="AV108" s="2">
        <v>1</v>
      </c>
      <c r="AW108" s="2">
        <v>1</v>
      </c>
      <c r="AX108" s="2"/>
      <c r="AY108" s="2"/>
      <c r="AZ108" s="2">
        <v>1</v>
      </c>
      <c r="BA108" s="2">
        <v>1</v>
      </c>
      <c r="BB108" s="2">
        <v>1</v>
      </c>
      <c r="BC108" s="2">
        <v>1</v>
      </c>
      <c r="BD108" s="2" t="s">
        <v>6</v>
      </c>
      <c r="BE108" s="2" t="s">
        <v>6</v>
      </c>
      <c r="BF108" s="2" t="s">
        <v>6</v>
      </c>
      <c r="BG108" s="2" t="s">
        <v>6</v>
      </c>
      <c r="BH108" s="2">
        <v>3</v>
      </c>
      <c r="BI108" s="2">
        <v>1</v>
      </c>
      <c r="BJ108" s="2" t="s">
        <v>6</v>
      </c>
      <c r="BK108" s="2"/>
      <c r="BL108" s="2"/>
      <c r="BM108" s="2">
        <v>0</v>
      </c>
      <c r="BN108" s="2">
        <v>0</v>
      </c>
      <c r="BO108" s="2" t="s">
        <v>6</v>
      </c>
      <c r="BP108" s="2">
        <v>0</v>
      </c>
      <c r="BQ108" s="2">
        <v>20</v>
      </c>
      <c r="BR108" s="2">
        <v>0</v>
      </c>
      <c r="BS108" s="2">
        <v>1</v>
      </c>
      <c r="BT108" s="2">
        <v>1</v>
      </c>
      <c r="BU108" s="2">
        <v>1</v>
      </c>
      <c r="BV108" s="2">
        <v>1</v>
      </c>
      <c r="BW108" s="2">
        <v>1</v>
      </c>
      <c r="BX108" s="2">
        <v>1</v>
      </c>
      <c r="BY108" s="2" t="s">
        <v>6</v>
      </c>
      <c r="BZ108" s="2">
        <v>106</v>
      </c>
      <c r="CA108" s="2">
        <v>65</v>
      </c>
      <c r="CB108" s="2"/>
      <c r="CC108" s="2"/>
      <c r="CD108" s="2"/>
      <c r="CE108" s="2"/>
      <c r="CF108" s="2">
        <v>0</v>
      </c>
      <c r="CG108" s="2">
        <v>0</v>
      </c>
      <c r="CH108" s="2"/>
      <c r="CI108" s="2"/>
      <c r="CJ108" s="2"/>
      <c r="CK108" s="2"/>
      <c r="CL108" s="2"/>
      <c r="CM108" s="2">
        <v>0</v>
      </c>
      <c r="CN108" s="2" t="s">
        <v>6</v>
      </c>
      <c r="CO108" s="2">
        <v>0</v>
      </c>
      <c r="CP108" s="2">
        <f t="shared" si="112"/>
        <v>378</v>
      </c>
      <c r="CQ108" s="2">
        <f t="shared" si="113"/>
        <v>94.4</v>
      </c>
      <c r="CR108" s="2">
        <f t="shared" si="114"/>
        <v>0</v>
      </c>
      <c r="CS108" s="2">
        <f t="shared" si="115"/>
        <v>0</v>
      </c>
      <c r="CT108" s="2">
        <f t="shared" si="116"/>
        <v>0</v>
      </c>
      <c r="CU108" s="2">
        <f t="shared" si="117"/>
        <v>0</v>
      </c>
      <c r="CV108" s="2">
        <f t="shared" si="118"/>
        <v>0</v>
      </c>
      <c r="CW108" s="2">
        <f t="shared" si="119"/>
        <v>0</v>
      </c>
      <c r="CX108" s="2">
        <f t="shared" si="120"/>
        <v>0</v>
      </c>
      <c r="CY108" s="2">
        <f t="shared" si="121"/>
        <v>0</v>
      </c>
      <c r="CZ108" s="2">
        <f t="shared" si="122"/>
        <v>0</v>
      </c>
      <c r="DA108" s="2"/>
      <c r="DB108" s="2"/>
      <c r="DC108" s="2" t="s">
        <v>6</v>
      </c>
      <c r="DD108" s="2" t="s">
        <v>6</v>
      </c>
      <c r="DE108" s="2" t="s">
        <v>6</v>
      </c>
      <c r="DF108" s="2" t="s">
        <v>6</v>
      </c>
      <c r="DG108" s="2" t="s">
        <v>6</v>
      </c>
      <c r="DH108" s="2" t="s">
        <v>6</v>
      </c>
      <c r="DI108" s="2" t="s">
        <v>6</v>
      </c>
      <c r="DJ108" s="2" t="s">
        <v>6</v>
      </c>
      <c r="DK108" s="2" t="s">
        <v>6</v>
      </c>
      <c r="DL108" s="2" t="s">
        <v>6</v>
      </c>
      <c r="DM108" s="2" t="s">
        <v>6</v>
      </c>
      <c r="DN108" s="2">
        <v>0</v>
      </c>
      <c r="DO108" s="2">
        <v>0</v>
      </c>
      <c r="DP108" s="2">
        <v>1</v>
      </c>
      <c r="DQ108" s="2">
        <v>1</v>
      </c>
      <c r="DR108" s="2"/>
      <c r="DS108" s="2"/>
      <c r="DT108" s="2"/>
      <c r="DU108" s="2">
        <v>1010</v>
      </c>
      <c r="DV108" s="2" t="s">
        <v>79</v>
      </c>
      <c r="DW108" s="2" t="s">
        <v>79</v>
      </c>
      <c r="DX108" s="2">
        <v>1</v>
      </c>
      <c r="DY108" s="2"/>
      <c r="DZ108" s="2"/>
      <c r="EA108" s="2"/>
      <c r="EB108" s="2"/>
      <c r="EC108" s="2"/>
      <c r="ED108" s="2"/>
      <c r="EE108" s="2">
        <v>32653299</v>
      </c>
      <c r="EF108" s="2">
        <v>20</v>
      </c>
      <c r="EG108" s="2" t="s">
        <v>60</v>
      </c>
      <c r="EH108" s="2">
        <v>0</v>
      </c>
      <c r="EI108" s="2" t="s">
        <v>6</v>
      </c>
      <c r="EJ108" s="2">
        <v>1</v>
      </c>
      <c r="EK108" s="2">
        <v>0</v>
      </c>
      <c r="EL108" s="2" t="s">
        <v>85</v>
      </c>
      <c r="EM108" s="2" t="s">
        <v>86</v>
      </c>
      <c r="EN108" s="2"/>
      <c r="EO108" s="2" t="s">
        <v>6</v>
      </c>
      <c r="EP108" s="2"/>
      <c r="EQ108" s="2">
        <v>0</v>
      </c>
      <c r="ER108" s="2">
        <v>0</v>
      </c>
      <c r="ES108" s="2">
        <v>94.4</v>
      </c>
      <c r="ET108" s="2">
        <v>0</v>
      </c>
      <c r="EU108" s="2">
        <v>0</v>
      </c>
      <c r="EV108" s="2">
        <v>0</v>
      </c>
      <c r="EW108" s="2">
        <v>0</v>
      </c>
      <c r="EX108" s="2">
        <v>0</v>
      </c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>
        <v>0</v>
      </c>
      <c r="FR108" s="2">
        <f t="shared" si="123"/>
        <v>0</v>
      </c>
      <c r="FS108" s="2">
        <v>0</v>
      </c>
      <c r="FT108" s="2"/>
      <c r="FU108" s="2"/>
      <c r="FV108" s="2"/>
      <c r="FW108" s="2"/>
      <c r="FX108" s="2">
        <v>106</v>
      </c>
      <c r="FY108" s="2">
        <v>65</v>
      </c>
      <c r="FZ108" s="2"/>
      <c r="GA108" s="2" t="s">
        <v>164</v>
      </c>
      <c r="GB108" s="2"/>
      <c r="GC108" s="2"/>
      <c r="GD108" s="2">
        <v>0</v>
      </c>
      <c r="GE108" s="2"/>
      <c r="GF108" s="2">
        <v>700096182</v>
      </c>
      <c r="GG108" s="2">
        <v>2</v>
      </c>
      <c r="GH108" s="2">
        <v>4</v>
      </c>
      <c r="GI108" s="2">
        <v>-2</v>
      </c>
      <c r="GJ108" s="2">
        <v>0</v>
      </c>
      <c r="GK108" s="2">
        <f>ROUND(R108*(R12)/100,0)</f>
        <v>0</v>
      </c>
      <c r="GL108" s="2">
        <f t="shared" si="124"/>
        <v>0</v>
      </c>
      <c r="GM108" s="2">
        <f t="shared" si="125"/>
        <v>378</v>
      </c>
      <c r="GN108" s="2">
        <f t="shared" si="126"/>
        <v>378</v>
      </c>
      <c r="GO108" s="2">
        <f t="shared" si="127"/>
        <v>0</v>
      </c>
      <c r="GP108" s="2">
        <f t="shared" si="128"/>
        <v>0</v>
      </c>
      <c r="GQ108" s="2"/>
      <c r="GR108" s="2">
        <v>0</v>
      </c>
      <c r="GS108" s="2">
        <v>2</v>
      </c>
      <c r="GT108" s="2">
        <v>0</v>
      </c>
      <c r="GU108" s="2" t="s">
        <v>6</v>
      </c>
      <c r="GV108" s="2">
        <f t="shared" si="129"/>
        <v>0</v>
      </c>
      <c r="GW108" s="2">
        <v>1</v>
      </c>
      <c r="GX108" s="2">
        <f t="shared" si="130"/>
        <v>0</v>
      </c>
      <c r="GY108" s="2"/>
      <c r="GZ108" s="2"/>
      <c r="HA108" s="2">
        <v>0</v>
      </c>
      <c r="HB108" s="2">
        <v>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>
        <v>0</v>
      </c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x14ac:dyDescent="0.2">
      <c r="A109">
        <v>18</v>
      </c>
      <c r="B109">
        <v>1</v>
      </c>
      <c r="C109">
        <v>169</v>
      </c>
      <c r="E109" t="s">
        <v>162</v>
      </c>
      <c r="F109" t="str">
        <f>'1.Смета.или.Акт'!B143</f>
        <v>Накладная</v>
      </c>
      <c r="G109" t="str">
        <f>'1.Смета.или.Акт'!C143</f>
        <v>Наконечник CPTAU 54</v>
      </c>
      <c r="H109" t="s">
        <v>79</v>
      </c>
      <c r="I109">
        <f>I101*J109</f>
        <v>4</v>
      </c>
      <c r="J109">
        <v>4</v>
      </c>
      <c r="O109">
        <f t="shared" si="98"/>
        <v>2832</v>
      </c>
      <c r="P109">
        <f t="shared" si="99"/>
        <v>2832</v>
      </c>
      <c r="Q109">
        <f t="shared" si="100"/>
        <v>0</v>
      </c>
      <c r="R109">
        <f t="shared" si="101"/>
        <v>0</v>
      </c>
      <c r="S109">
        <f t="shared" si="102"/>
        <v>0</v>
      </c>
      <c r="T109">
        <f t="shared" si="103"/>
        <v>0</v>
      </c>
      <c r="U109">
        <f t="shared" si="104"/>
        <v>0</v>
      </c>
      <c r="V109">
        <f t="shared" si="105"/>
        <v>0</v>
      </c>
      <c r="W109">
        <f t="shared" si="106"/>
        <v>0</v>
      </c>
      <c r="X109">
        <f t="shared" si="107"/>
        <v>0</v>
      </c>
      <c r="Y109">
        <f t="shared" si="108"/>
        <v>0</v>
      </c>
      <c r="AA109">
        <v>34644601</v>
      </c>
      <c r="AB109">
        <f t="shared" si="109"/>
        <v>94.4</v>
      </c>
      <c r="AC109">
        <f t="shared" si="131"/>
        <v>94.4</v>
      </c>
      <c r="AD109">
        <f t="shared" si="132"/>
        <v>0</v>
      </c>
      <c r="AE109">
        <f t="shared" si="133"/>
        <v>0</v>
      </c>
      <c r="AF109">
        <f t="shared" si="134"/>
        <v>0</v>
      </c>
      <c r="AG109">
        <f t="shared" si="110"/>
        <v>0</v>
      </c>
      <c r="AH109">
        <f t="shared" si="135"/>
        <v>0</v>
      </c>
      <c r="AI109">
        <f t="shared" si="136"/>
        <v>0</v>
      </c>
      <c r="AJ109">
        <f t="shared" si="111"/>
        <v>0</v>
      </c>
      <c r="AK109">
        <v>94.4</v>
      </c>
      <c r="AL109" s="55">
        <f>'1.Смета.или.Акт'!F143</f>
        <v>94.4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90</v>
      </c>
      <c r="AU109">
        <v>52</v>
      </c>
      <c r="AV109">
        <v>1</v>
      </c>
      <c r="AW109">
        <v>1</v>
      </c>
      <c r="AZ109">
        <v>1</v>
      </c>
      <c r="BA109">
        <v>1</v>
      </c>
      <c r="BB109">
        <v>1</v>
      </c>
      <c r="BC109">
        <f>'1.Смета.или.Акт'!J143</f>
        <v>7.5</v>
      </c>
      <c r="BD109" t="s">
        <v>6</v>
      </c>
      <c r="BE109" t="s">
        <v>6</v>
      </c>
      <c r="BF109" t="s">
        <v>6</v>
      </c>
      <c r="BG109" t="s">
        <v>6</v>
      </c>
      <c r="BH109">
        <v>3</v>
      </c>
      <c r="BI109">
        <v>1</v>
      </c>
      <c r="BJ109" t="s">
        <v>6</v>
      </c>
      <c r="BM109">
        <v>0</v>
      </c>
      <c r="BN109">
        <v>0</v>
      </c>
      <c r="BO109" t="s">
        <v>6</v>
      </c>
      <c r="BP109">
        <v>0</v>
      </c>
      <c r="BQ109">
        <v>20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 t="s">
        <v>6</v>
      </c>
      <c r="BZ109">
        <v>106</v>
      </c>
      <c r="CA109">
        <v>65</v>
      </c>
      <c r="CF109">
        <v>0</v>
      </c>
      <c r="CG109">
        <v>0</v>
      </c>
      <c r="CM109">
        <v>0</v>
      </c>
      <c r="CN109" t="s">
        <v>6</v>
      </c>
      <c r="CO109">
        <v>0</v>
      </c>
      <c r="CP109">
        <f t="shared" si="112"/>
        <v>2832</v>
      </c>
      <c r="CQ109">
        <f t="shared" si="113"/>
        <v>708</v>
      </c>
      <c r="CR109">
        <f t="shared" si="114"/>
        <v>0</v>
      </c>
      <c r="CS109">
        <f t="shared" si="115"/>
        <v>0</v>
      </c>
      <c r="CT109">
        <f t="shared" si="116"/>
        <v>0</v>
      </c>
      <c r="CU109">
        <f t="shared" si="117"/>
        <v>0</v>
      </c>
      <c r="CV109">
        <f t="shared" si="118"/>
        <v>0</v>
      </c>
      <c r="CW109">
        <f t="shared" si="119"/>
        <v>0</v>
      </c>
      <c r="CX109">
        <f t="shared" si="120"/>
        <v>0</v>
      </c>
      <c r="CY109">
        <f t="shared" si="121"/>
        <v>0</v>
      </c>
      <c r="CZ109">
        <f t="shared" si="122"/>
        <v>0</v>
      </c>
      <c r="DC109" t="s">
        <v>6</v>
      </c>
      <c r="DD109" t="s">
        <v>6</v>
      </c>
      <c r="DE109" t="s">
        <v>6</v>
      </c>
      <c r="DF109" t="s">
        <v>6</v>
      </c>
      <c r="DG109" t="s">
        <v>6</v>
      </c>
      <c r="DH109" t="s">
        <v>6</v>
      </c>
      <c r="DI109" t="s">
        <v>6</v>
      </c>
      <c r="DJ109" t="s">
        <v>6</v>
      </c>
      <c r="DK109" t="s">
        <v>6</v>
      </c>
      <c r="DL109" t="s">
        <v>6</v>
      </c>
      <c r="DM109" t="s">
        <v>6</v>
      </c>
      <c r="DN109">
        <v>0</v>
      </c>
      <c r="DO109">
        <v>0</v>
      </c>
      <c r="DP109">
        <v>1</v>
      </c>
      <c r="DQ109">
        <v>1</v>
      </c>
      <c r="DU109">
        <v>1010</v>
      </c>
      <c r="DV109" t="s">
        <v>79</v>
      </c>
      <c r="DW109" t="str">
        <f>'1.Смета.или.Акт'!D143</f>
        <v>шт.</v>
      </c>
      <c r="DX109">
        <v>1</v>
      </c>
      <c r="EE109">
        <v>32653299</v>
      </c>
      <c r="EF109">
        <v>20</v>
      </c>
      <c r="EG109" t="s">
        <v>60</v>
      </c>
      <c r="EH109">
        <v>0</v>
      </c>
      <c r="EI109" t="s">
        <v>6</v>
      </c>
      <c r="EJ109">
        <v>1</v>
      </c>
      <c r="EK109">
        <v>0</v>
      </c>
      <c r="EL109" t="s">
        <v>85</v>
      </c>
      <c r="EM109" t="s">
        <v>86</v>
      </c>
      <c r="EO109" t="s">
        <v>6</v>
      </c>
      <c r="EQ109">
        <v>0</v>
      </c>
      <c r="ER109">
        <v>102.61</v>
      </c>
      <c r="ES109" s="55">
        <f>'1.Смета.или.Акт'!F143</f>
        <v>94.4</v>
      </c>
      <c r="ET109">
        <v>0</v>
      </c>
      <c r="EU109">
        <v>0</v>
      </c>
      <c r="EV109">
        <v>0</v>
      </c>
      <c r="EW109">
        <v>0</v>
      </c>
      <c r="EX109">
        <v>0</v>
      </c>
      <c r="EZ109">
        <v>5</v>
      </c>
      <c r="FC109">
        <v>0</v>
      </c>
      <c r="FD109">
        <v>18</v>
      </c>
      <c r="FF109">
        <v>707.98</v>
      </c>
      <c r="FQ109">
        <v>0</v>
      </c>
      <c r="FR109">
        <f t="shared" si="123"/>
        <v>0</v>
      </c>
      <c r="FS109">
        <v>0</v>
      </c>
      <c r="FV109" t="s">
        <v>22</v>
      </c>
      <c r="FW109" t="s">
        <v>23</v>
      </c>
      <c r="FX109">
        <v>106</v>
      </c>
      <c r="FY109">
        <v>65</v>
      </c>
      <c r="GA109" t="s">
        <v>164</v>
      </c>
      <c r="GD109">
        <v>0</v>
      </c>
      <c r="GF109">
        <v>700096182</v>
      </c>
      <c r="GG109">
        <v>2</v>
      </c>
      <c r="GH109">
        <v>3</v>
      </c>
      <c r="GI109">
        <v>4</v>
      </c>
      <c r="GJ109">
        <v>0</v>
      </c>
      <c r="GK109">
        <f>ROUND(R109*(S12)/100,0)</f>
        <v>0</v>
      </c>
      <c r="GL109">
        <f t="shared" si="124"/>
        <v>0</v>
      </c>
      <c r="GM109">
        <f t="shared" si="125"/>
        <v>2832</v>
      </c>
      <c r="GN109">
        <f t="shared" si="126"/>
        <v>2832</v>
      </c>
      <c r="GO109">
        <f t="shared" si="127"/>
        <v>0</v>
      </c>
      <c r="GP109">
        <f t="shared" si="128"/>
        <v>0</v>
      </c>
      <c r="GR109">
        <v>1</v>
      </c>
      <c r="GS109">
        <v>1</v>
      </c>
      <c r="GT109">
        <v>0</v>
      </c>
      <c r="GU109" t="s">
        <v>6</v>
      </c>
      <c r="GV109">
        <f t="shared" si="129"/>
        <v>0</v>
      </c>
      <c r="GW109">
        <v>1</v>
      </c>
      <c r="GX109">
        <f t="shared" si="130"/>
        <v>0</v>
      </c>
      <c r="HA109">
        <v>0</v>
      </c>
      <c r="HB109">
        <v>0</v>
      </c>
      <c r="IK109">
        <v>0</v>
      </c>
    </row>
    <row r="110" spans="1:255" x14ac:dyDescent="0.2">
      <c r="A110" s="2">
        <v>18</v>
      </c>
      <c r="B110" s="2">
        <v>1</v>
      </c>
      <c r="C110" s="2">
        <v>147</v>
      </c>
      <c r="D110" s="2"/>
      <c r="E110" s="2" t="s">
        <v>165</v>
      </c>
      <c r="F110" s="2" t="s">
        <v>153</v>
      </c>
      <c r="G110" s="2" t="s">
        <v>166</v>
      </c>
      <c r="H110" s="2" t="s">
        <v>79</v>
      </c>
      <c r="I110" s="2">
        <f>I100*J110</f>
        <v>18</v>
      </c>
      <c r="J110" s="2">
        <v>18</v>
      </c>
      <c r="K110" s="2"/>
      <c r="L110" s="2"/>
      <c r="M110" s="2"/>
      <c r="N110" s="2"/>
      <c r="O110" s="2">
        <f t="shared" si="98"/>
        <v>1104</v>
      </c>
      <c r="P110" s="2">
        <f t="shared" si="99"/>
        <v>1104</v>
      </c>
      <c r="Q110" s="2">
        <f t="shared" si="100"/>
        <v>0</v>
      </c>
      <c r="R110" s="2">
        <f t="shared" si="101"/>
        <v>0</v>
      </c>
      <c r="S110" s="2">
        <f t="shared" si="102"/>
        <v>0</v>
      </c>
      <c r="T110" s="2">
        <f t="shared" si="103"/>
        <v>0</v>
      </c>
      <c r="U110" s="2">
        <f t="shared" si="104"/>
        <v>0</v>
      </c>
      <c r="V110" s="2">
        <f t="shared" si="105"/>
        <v>0</v>
      </c>
      <c r="W110" s="2">
        <f t="shared" si="106"/>
        <v>0</v>
      </c>
      <c r="X110" s="2">
        <f t="shared" si="107"/>
        <v>0</v>
      </c>
      <c r="Y110" s="2">
        <f t="shared" si="108"/>
        <v>0</v>
      </c>
      <c r="Z110" s="2"/>
      <c r="AA110" s="2">
        <v>34644600</v>
      </c>
      <c r="AB110" s="2">
        <f t="shared" si="109"/>
        <v>61.31</v>
      </c>
      <c r="AC110" s="2">
        <f t="shared" si="131"/>
        <v>61.31</v>
      </c>
      <c r="AD110" s="2">
        <f t="shared" si="132"/>
        <v>0</v>
      </c>
      <c r="AE110" s="2">
        <f t="shared" si="133"/>
        <v>0</v>
      </c>
      <c r="AF110" s="2">
        <f t="shared" si="134"/>
        <v>0</v>
      </c>
      <c r="AG110" s="2">
        <f t="shared" si="110"/>
        <v>0</v>
      </c>
      <c r="AH110" s="2">
        <f t="shared" si="135"/>
        <v>0</v>
      </c>
      <c r="AI110" s="2">
        <f t="shared" si="136"/>
        <v>0</v>
      </c>
      <c r="AJ110" s="2">
        <f t="shared" si="111"/>
        <v>0</v>
      </c>
      <c r="AK110" s="2">
        <v>61.31</v>
      </c>
      <c r="AL110" s="2">
        <v>61.31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106</v>
      </c>
      <c r="AU110" s="2">
        <v>65</v>
      </c>
      <c r="AV110" s="2">
        <v>1</v>
      </c>
      <c r="AW110" s="2">
        <v>1</v>
      </c>
      <c r="AX110" s="2"/>
      <c r="AY110" s="2"/>
      <c r="AZ110" s="2">
        <v>1</v>
      </c>
      <c r="BA110" s="2">
        <v>1</v>
      </c>
      <c r="BB110" s="2">
        <v>1</v>
      </c>
      <c r="BC110" s="2">
        <v>1</v>
      </c>
      <c r="BD110" s="2" t="s">
        <v>6</v>
      </c>
      <c r="BE110" s="2" t="s">
        <v>6</v>
      </c>
      <c r="BF110" s="2" t="s">
        <v>6</v>
      </c>
      <c r="BG110" s="2" t="s">
        <v>6</v>
      </c>
      <c r="BH110" s="2">
        <v>3</v>
      </c>
      <c r="BI110" s="2">
        <v>1</v>
      </c>
      <c r="BJ110" s="2" t="s">
        <v>6</v>
      </c>
      <c r="BK110" s="2"/>
      <c r="BL110" s="2"/>
      <c r="BM110" s="2">
        <v>0</v>
      </c>
      <c r="BN110" s="2">
        <v>0</v>
      </c>
      <c r="BO110" s="2" t="s">
        <v>6</v>
      </c>
      <c r="BP110" s="2">
        <v>0</v>
      </c>
      <c r="BQ110" s="2">
        <v>20</v>
      </c>
      <c r="BR110" s="2">
        <v>0</v>
      </c>
      <c r="BS110" s="2">
        <v>1</v>
      </c>
      <c r="BT110" s="2">
        <v>1</v>
      </c>
      <c r="BU110" s="2">
        <v>1</v>
      </c>
      <c r="BV110" s="2">
        <v>1</v>
      </c>
      <c r="BW110" s="2">
        <v>1</v>
      </c>
      <c r="BX110" s="2">
        <v>1</v>
      </c>
      <c r="BY110" s="2" t="s">
        <v>6</v>
      </c>
      <c r="BZ110" s="2">
        <v>106</v>
      </c>
      <c r="CA110" s="2">
        <v>65</v>
      </c>
      <c r="CB110" s="2"/>
      <c r="CC110" s="2"/>
      <c r="CD110" s="2"/>
      <c r="CE110" s="2"/>
      <c r="CF110" s="2">
        <v>0</v>
      </c>
      <c r="CG110" s="2">
        <v>0</v>
      </c>
      <c r="CH110" s="2"/>
      <c r="CI110" s="2"/>
      <c r="CJ110" s="2"/>
      <c r="CK110" s="2"/>
      <c r="CL110" s="2"/>
      <c r="CM110" s="2">
        <v>0</v>
      </c>
      <c r="CN110" s="2" t="s">
        <v>6</v>
      </c>
      <c r="CO110" s="2">
        <v>0</v>
      </c>
      <c r="CP110" s="2">
        <f t="shared" si="112"/>
        <v>1104</v>
      </c>
      <c r="CQ110" s="2">
        <f t="shared" si="113"/>
        <v>61.31</v>
      </c>
      <c r="CR110" s="2">
        <f t="shared" si="114"/>
        <v>0</v>
      </c>
      <c r="CS110" s="2">
        <f t="shared" si="115"/>
        <v>0</v>
      </c>
      <c r="CT110" s="2">
        <f t="shared" si="116"/>
        <v>0</v>
      </c>
      <c r="CU110" s="2">
        <f t="shared" si="117"/>
        <v>0</v>
      </c>
      <c r="CV110" s="2">
        <f t="shared" si="118"/>
        <v>0</v>
      </c>
      <c r="CW110" s="2">
        <f t="shared" si="119"/>
        <v>0</v>
      </c>
      <c r="CX110" s="2">
        <f t="shared" si="120"/>
        <v>0</v>
      </c>
      <c r="CY110" s="2">
        <f t="shared" si="121"/>
        <v>0</v>
      </c>
      <c r="CZ110" s="2">
        <f t="shared" si="122"/>
        <v>0</v>
      </c>
      <c r="DA110" s="2"/>
      <c r="DB110" s="2"/>
      <c r="DC110" s="2" t="s">
        <v>6</v>
      </c>
      <c r="DD110" s="2" t="s">
        <v>6</v>
      </c>
      <c r="DE110" s="2" t="s">
        <v>6</v>
      </c>
      <c r="DF110" s="2" t="s">
        <v>6</v>
      </c>
      <c r="DG110" s="2" t="s">
        <v>6</v>
      </c>
      <c r="DH110" s="2" t="s">
        <v>6</v>
      </c>
      <c r="DI110" s="2" t="s">
        <v>6</v>
      </c>
      <c r="DJ110" s="2" t="s">
        <v>6</v>
      </c>
      <c r="DK110" s="2" t="s">
        <v>6</v>
      </c>
      <c r="DL110" s="2" t="s">
        <v>6</v>
      </c>
      <c r="DM110" s="2" t="s">
        <v>6</v>
      </c>
      <c r="DN110" s="2">
        <v>0</v>
      </c>
      <c r="DO110" s="2">
        <v>0</v>
      </c>
      <c r="DP110" s="2">
        <v>1</v>
      </c>
      <c r="DQ110" s="2">
        <v>1</v>
      </c>
      <c r="DR110" s="2"/>
      <c r="DS110" s="2"/>
      <c r="DT110" s="2"/>
      <c r="DU110" s="2">
        <v>1010</v>
      </c>
      <c r="DV110" s="2" t="s">
        <v>79</v>
      </c>
      <c r="DW110" s="2" t="s">
        <v>79</v>
      </c>
      <c r="DX110" s="2">
        <v>1</v>
      </c>
      <c r="DY110" s="2"/>
      <c r="DZ110" s="2"/>
      <c r="EA110" s="2"/>
      <c r="EB110" s="2"/>
      <c r="EC110" s="2"/>
      <c r="ED110" s="2"/>
      <c r="EE110" s="2">
        <v>32653299</v>
      </c>
      <c r="EF110" s="2">
        <v>20</v>
      </c>
      <c r="EG110" s="2" t="s">
        <v>60</v>
      </c>
      <c r="EH110" s="2">
        <v>0</v>
      </c>
      <c r="EI110" s="2" t="s">
        <v>6</v>
      </c>
      <c r="EJ110" s="2">
        <v>1</v>
      </c>
      <c r="EK110" s="2">
        <v>0</v>
      </c>
      <c r="EL110" s="2" t="s">
        <v>85</v>
      </c>
      <c r="EM110" s="2" t="s">
        <v>86</v>
      </c>
      <c r="EN110" s="2"/>
      <c r="EO110" s="2" t="s">
        <v>6</v>
      </c>
      <c r="EP110" s="2"/>
      <c r="EQ110" s="2">
        <v>0</v>
      </c>
      <c r="ER110" s="2">
        <v>0</v>
      </c>
      <c r="ES110" s="2">
        <v>61.31</v>
      </c>
      <c r="ET110" s="2">
        <v>0</v>
      </c>
      <c r="EU110" s="2">
        <v>0</v>
      </c>
      <c r="EV110" s="2">
        <v>0</v>
      </c>
      <c r="EW110" s="2">
        <v>0</v>
      </c>
      <c r="EX110" s="2">
        <v>0</v>
      </c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>
        <v>0</v>
      </c>
      <c r="FR110" s="2">
        <f t="shared" si="123"/>
        <v>0</v>
      </c>
      <c r="FS110" s="2">
        <v>0</v>
      </c>
      <c r="FT110" s="2"/>
      <c r="FU110" s="2"/>
      <c r="FV110" s="2"/>
      <c r="FW110" s="2"/>
      <c r="FX110" s="2">
        <v>106</v>
      </c>
      <c r="FY110" s="2">
        <v>65</v>
      </c>
      <c r="FZ110" s="2"/>
      <c r="GA110" s="2" t="s">
        <v>167</v>
      </c>
      <c r="GB110" s="2"/>
      <c r="GC110" s="2"/>
      <c r="GD110" s="2">
        <v>0</v>
      </c>
      <c r="GE110" s="2"/>
      <c r="GF110" s="2">
        <v>-1803002224</v>
      </c>
      <c r="GG110" s="2">
        <v>2</v>
      </c>
      <c r="GH110" s="2">
        <v>4</v>
      </c>
      <c r="GI110" s="2">
        <v>-2</v>
      </c>
      <c r="GJ110" s="2">
        <v>0</v>
      </c>
      <c r="GK110" s="2">
        <f>ROUND(R110*(R12)/100,0)</f>
        <v>0</v>
      </c>
      <c r="GL110" s="2">
        <f t="shared" si="124"/>
        <v>0</v>
      </c>
      <c r="GM110" s="2">
        <f t="shared" si="125"/>
        <v>1104</v>
      </c>
      <c r="GN110" s="2">
        <f t="shared" si="126"/>
        <v>1104</v>
      </c>
      <c r="GO110" s="2">
        <f t="shared" si="127"/>
        <v>0</v>
      </c>
      <c r="GP110" s="2">
        <f t="shared" si="128"/>
        <v>0</v>
      </c>
      <c r="GQ110" s="2"/>
      <c r="GR110" s="2">
        <v>0</v>
      </c>
      <c r="GS110" s="2">
        <v>2</v>
      </c>
      <c r="GT110" s="2">
        <v>0</v>
      </c>
      <c r="GU110" s="2" t="s">
        <v>6</v>
      </c>
      <c r="GV110" s="2">
        <f t="shared" si="129"/>
        <v>0</v>
      </c>
      <c r="GW110" s="2">
        <v>1</v>
      </c>
      <c r="GX110" s="2">
        <f t="shared" si="130"/>
        <v>0</v>
      </c>
      <c r="GY110" s="2"/>
      <c r="GZ110" s="2"/>
      <c r="HA110" s="2">
        <v>0</v>
      </c>
      <c r="HB110" s="2">
        <v>0</v>
      </c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>
        <v>0</v>
      </c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x14ac:dyDescent="0.2">
      <c r="A111">
        <v>18</v>
      </c>
      <c r="B111">
        <v>1</v>
      </c>
      <c r="C111">
        <v>168</v>
      </c>
      <c r="E111" t="s">
        <v>165</v>
      </c>
      <c r="F111" t="str">
        <f>'1.Смета.или.Акт'!B145</f>
        <v>Накладная</v>
      </c>
      <c r="G111" t="str">
        <f>'1.Смета.или.Акт'!C145</f>
        <v>Зажим РА 1500</v>
      </c>
      <c r="H111" t="s">
        <v>79</v>
      </c>
      <c r="I111">
        <f>I101*J111</f>
        <v>18</v>
      </c>
      <c r="J111">
        <v>18</v>
      </c>
      <c r="O111">
        <f t="shared" si="98"/>
        <v>8277</v>
      </c>
      <c r="P111">
        <f t="shared" si="99"/>
        <v>8277</v>
      </c>
      <c r="Q111">
        <f t="shared" si="100"/>
        <v>0</v>
      </c>
      <c r="R111">
        <f t="shared" si="101"/>
        <v>0</v>
      </c>
      <c r="S111">
        <f t="shared" si="102"/>
        <v>0</v>
      </c>
      <c r="T111">
        <f t="shared" si="103"/>
        <v>0</v>
      </c>
      <c r="U111">
        <f t="shared" si="104"/>
        <v>0</v>
      </c>
      <c r="V111">
        <f t="shared" si="105"/>
        <v>0</v>
      </c>
      <c r="W111">
        <f t="shared" si="106"/>
        <v>0</v>
      </c>
      <c r="X111">
        <f t="shared" si="107"/>
        <v>0</v>
      </c>
      <c r="Y111">
        <f t="shared" si="108"/>
        <v>0</v>
      </c>
      <c r="AA111">
        <v>34644601</v>
      </c>
      <c r="AB111">
        <f t="shared" si="109"/>
        <v>61.31</v>
      </c>
      <c r="AC111">
        <f t="shared" si="131"/>
        <v>61.31</v>
      </c>
      <c r="AD111">
        <f t="shared" si="132"/>
        <v>0</v>
      </c>
      <c r="AE111">
        <f t="shared" si="133"/>
        <v>0</v>
      </c>
      <c r="AF111">
        <f t="shared" si="134"/>
        <v>0</v>
      </c>
      <c r="AG111">
        <f t="shared" si="110"/>
        <v>0</v>
      </c>
      <c r="AH111">
        <f t="shared" si="135"/>
        <v>0</v>
      </c>
      <c r="AI111">
        <f t="shared" si="136"/>
        <v>0</v>
      </c>
      <c r="AJ111">
        <f t="shared" si="111"/>
        <v>0</v>
      </c>
      <c r="AK111">
        <v>61.31</v>
      </c>
      <c r="AL111" s="55">
        <f>'1.Смета.или.Акт'!F145</f>
        <v>61.31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90</v>
      </c>
      <c r="AU111">
        <v>52</v>
      </c>
      <c r="AV111">
        <v>1</v>
      </c>
      <c r="AW111">
        <v>1</v>
      </c>
      <c r="AZ111">
        <v>1</v>
      </c>
      <c r="BA111">
        <v>1</v>
      </c>
      <c r="BB111">
        <v>1</v>
      </c>
      <c r="BC111">
        <f>'1.Смета.или.Акт'!J145</f>
        <v>7.5</v>
      </c>
      <c r="BD111" t="s">
        <v>6</v>
      </c>
      <c r="BE111" t="s">
        <v>6</v>
      </c>
      <c r="BF111" t="s">
        <v>6</v>
      </c>
      <c r="BG111" t="s">
        <v>6</v>
      </c>
      <c r="BH111">
        <v>3</v>
      </c>
      <c r="BI111">
        <v>1</v>
      </c>
      <c r="BJ111" t="s">
        <v>6</v>
      </c>
      <c r="BM111">
        <v>0</v>
      </c>
      <c r="BN111">
        <v>0</v>
      </c>
      <c r="BO111" t="s">
        <v>6</v>
      </c>
      <c r="BP111">
        <v>0</v>
      </c>
      <c r="BQ111">
        <v>20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BY111" t="s">
        <v>6</v>
      </c>
      <c r="BZ111">
        <v>106</v>
      </c>
      <c r="CA111">
        <v>65</v>
      </c>
      <c r="CF111">
        <v>0</v>
      </c>
      <c r="CG111">
        <v>0</v>
      </c>
      <c r="CM111">
        <v>0</v>
      </c>
      <c r="CN111" t="s">
        <v>6</v>
      </c>
      <c r="CO111">
        <v>0</v>
      </c>
      <c r="CP111">
        <f t="shared" si="112"/>
        <v>8277</v>
      </c>
      <c r="CQ111">
        <f t="shared" si="113"/>
        <v>459.82500000000005</v>
      </c>
      <c r="CR111">
        <f t="shared" si="114"/>
        <v>0</v>
      </c>
      <c r="CS111">
        <f t="shared" si="115"/>
        <v>0</v>
      </c>
      <c r="CT111">
        <f t="shared" si="116"/>
        <v>0</v>
      </c>
      <c r="CU111">
        <f t="shared" si="117"/>
        <v>0</v>
      </c>
      <c r="CV111">
        <f t="shared" si="118"/>
        <v>0</v>
      </c>
      <c r="CW111">
        <f t="shared" si="119"/>
        <v>0</v>
      </c>
      <c r="CX111">
        <f t="shared" si="120"/>
        <v>0</v>
      </c>
      <c r="CY111">
        <f t="shared" si="121"/>
        <v>0</v>
      </c>
      <c r="CZ111">
        <f t="shared" si="122"/>
        <v>0</v>
      </c>
      <c r="DC111" t="s">
        <v>6</v>
      </c>
      <c r="DD111" t="s">
        <v>6</v>
      </c>
      <c r="DE111" t="s">
        <v>6</v>
      </c>
      <c r="DF111" t="s">
        <v>6</v>
      </c>
      <c r="DG111" t="s">
        <v>6</v>
      </c>
      <c r="DH111" t="s">
        <v>6</v>
      </c>
      <c r="DI111" t="s">
        <v>6</v>
      </c>
      <c r="DJ111" t="s">
        <v>6</v>
      </c>
      <c r="DK111" t="s">
        <v>6</v>
      </c>
      <c r="DL111" t="s">
        <v>6</v>
      </c>
      <c r="DM111" t="s">
        <v>6</v>
      </c>
      <c r="DN111">
        <v>0</v>
      </c>
      <c r="DO111">
        <v>0</v>
      </c>
      <c r="DP111">
        <v>1</v>
      </c>
      <c r="DQ111">
        <v>1</v>
      </c>
      <c r="DU111">
        <v>1010</v>
      </c>
      <c r="DV111" t="s">
        <v>79</v>
      </c>
      <c r="DW111" t="str">
        <f>'1.Смета.или.Акт'!D145</f>
        <v>шт.</v>
      </c>
      <c r="DX111">
        <v>1</v>
      </c>
      <c r="EE111">
        <v>32653299</v>
      </c>
      <c r="EF111">
        <v>20</v>
      </c>
      <c r="EG111" t="s">
        <v>60</v>
      </c>
      <c r="EH111">
        <v>0</v>
      </c>
      <c r="EI111" t="s">
        <v>6</v>
      </c>
      <c r="EJ111">
        <v>1</v>
      </c>
      <c r="EK111">
        <v>0</v>
      </c>
      <c r="EL111" t="s">
        <v>85</v>
      </c>
      <c r="EM111" t="s">
        <v>86</v>
      </c>
      <c r="EO111" t="s">
        <v>6</v>
      </c>
      <c r="EQ111">
        <v>0</v>
      </c>
      <c r="ER111">
        <v>66.64</v>
      </c>
      <c r="ES111" s="55">
        <f>'1.Смета.или.Акт'!F145</f>
        <v>61.31</v>
      </c>
      <c r="ET111">
        <v>0</v>
      </c>
      <c r="EU111">
        <v>0</v>
      </c>
      <c r="EV111">
        <v>0</v>
      </c>
      <c r="EW111">
        <v>0</v>
      </c>
      <c r="EX111">
        <v>0</v>
      </c>
      <c r="EZ111">
        <v>5</v>
      </c>
      <c r="FC111">
        <v>0</v>
      </c>
      <c r="FD111">
        <v>18</v>
      </c>
      <c r="FF111">
        <v>459.82</v>
      </c>
      <c r="FQ111">
        <v>0</v>
      </c>
      <c r="FR111">
        <f t="shared" si="123"/>
        <v>0</v>
      </c>
      <c r="FS111">
        <v>0</v>
      </c>
      <c r="FV111" t="s">
        <v>22</v>
      </c>
      <c r="FW111" t="s">
        <v>23</v>
      </c>
      <c r="FX111">
        <v>106</v>
      </c>
      <c r="FY111">
        <v>65</v>
      </c>
      <c r="GA111" t="s">
        <v>167</v>
      </c>
      <c r="GD111">
        <v>0</v>
      </c>
      <c r="GF111">
        <v>-1803002224</v>
      </c>
      <c r="GG111">
        <v>2</v>
      </c>
      <c r="GH111">
        <v>3</v>
      </c>
      <c r="GI111">
        <v>4</v>
      </c>
      <c r="GJ111">
        <v>0</v>
      </c>
      <c r="GK111">
        <f>ROUND(R111*(S12)/100,0)</f>
        <v>0</v>
      </c>
      <c r="GL111">
        <f t="shared" si="124"/>
        <v>0</v>
      </c>
      <c r="GM111">
        <f t="shared" si="125"/>
        <v>8277</v>
      </c>
      <c r="GN111">
        <f t="shared" si="126"/>
        <v>8277</v>
      </c>
      <c r="GO111">
        <f t="shared" si="127"/>
        <v>0</v>
      </c>
      <c r="GP111">
        <f t="shared" si="128"/>
        <v>0</v>
      </c>
      <c r="GR111">
        <v>1</v>
      </c>
      <c r="GS111">
        <v>1</v>
      </c>
      <c r="GT111">
        <v>0</v>
      </c>
      <c r="GU111" t="s">
        <v>6</v>
      </c>
      <c r="GV111">
        <f t="shared" si="129"/>
        <v>0</v>
      </c>
      <c r="GW111">
        <v>1</v>
      </c>
      <c r="GX111">
        <f t="shared" si="130"/>
        <v>0</v>
      </c>
      <c r="HA111">
        <v>0</v>
      </c>
      <c r="HB111">
        <v>0</v>
      </c>
      <c r="IK111">
        <v>0</v>
      </c>
    </row>
    <row r="112" spans="1:255" x14ac:dyDescent="0.2">
      <c r="A112" s="2">
        <v>18</v>
      </c>
      <c r="B112" s="2">
        <v>1</v>
      </c>
      <c r="C112" s="2">
        <v>146</v>
      </c>
      <c r="D112" s="2"/>
      <c r="E112" s="2" t="s">
        <v>168</v>
      </c>
      <c r="F112" s="2" t="s">
        <v>153</v>
      </c>
      <c r="G112" s="2" t="s">
        <v>169</v>
      </c>
      <c r="H112" s="2" t="s">
        <v>79</v>
      </c>
      <c r="I112" s="2">
        <f>I100*J112</f>
        <v>1</v>
      </c>
      <c r="J112" s="2">
        <v>1</v>
      </c>
      <c r="K112" s="2"/>
      <c r="L112" s="2"/>
      <c r="M112" s="2"/>
      <c r="N112" s="2"/>
      <c r="O112" s="2">
        <f t="shared" si="98"/>
        <v>149</v>
      </c>
      <c r="P112" s="2">
        <f t="shared" si="99"/>
        <v>149</v>
      </c>
      <c r="Q112" s="2">
        <f t="shared" si="100"/>
        <v>0</v>
      </c>
      <c r="R112" s="2">
        <f t="shared" si="101"/>
        <v>0</v>
      </c>
      <c r="S112" s="2">
        <f t="shared" si="102"/>
        <v>0</v>
      </c>
      <c r="T112" s="2">
        <f t="shared" si="103"/>
        <v>0</v>
      </c>
      <c r="U112" s="2">
        <f t="shared" si="104"/>
        <v>0</v>
      </c>
      <c r="V112" s="2">
        <f t="shared" si="105"/>
        <v>0</v>
      </c>
      <c r="W112" s="2">
        <f t="shared" si="106"/>
        <v>0</v>
      </c>
      <c r="X112" s="2">
        <f t="shared" si="107"/>
        <v>0</v>
      </c>
      <c r="Y112" s="2">
        <f t="shared" si="108"/>
        <v>0</v>
      </c>
      <c r="Z112" s="2"/>
      <c r="AA112" s="2">
        <v>34644600</v>
      </c>
      <c r="AB112" s="2">
        <f t="shared" si="109"/>
        <v>148.91</v>
      </c>
      <c r="AC112" s="2">
        <f t="shared" si="131"/>
        <v>148.91</v>
      </c>
      <c r="AD112" s="2">
        <f t="shared" si="132"/>
        <v>0</v>
      </c>
      <c r="AE112" s="2">
        <f t="shared" si="133"/>
        <v>0</v>
      </c>
      <c r="AF112" s="2">
        <f t="shared" si="134"/>
        <v>0</v>
      </c>
      <c r="AG112" s="2">
        <f t="shared" si="110"/>
        <v>0</v>
      </c>
      <c r="AH112" s="2">
        <f t="shared" si="135"/>
        <v>0</v>
      </c>
      <c r="AI112" s="2">
        <f t="shared" si="136"/>
        <v>0</v>
      </c>
      <c r="AJ112" s="2">
        <f t="shared" si="111"/>
        <v>0</v>
      </c>
      <c r="AK112" s="2">
        <v>148.91</v>
      </c>
      <c r="AL112" s="2">
        <v>148.91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106</v>
      </c>
      <c r="AU112" s="2">
        <v>65</v>
      </c>
      <c r="AV112" s="2">
        <v>1</v>
      </c>
      <c r="AW112" s="2">
        <v>1</v>
      </c>
      <c r="AX112" s="2"/>
      <c r="AY112" s="2"/>
      <c r="AZ112" s="2">
        <v>1</v>
      </c>
      <c r="BA112" s="2">
        <v>1</v>
      </c>
      <c r="BB112" s="2">
        <v>1</v>
      </c>
      <c r="BC112" s="2">
        <v>1</v>
      </c>
      <c r="BD112" s="2" t="s">
        <v>6</v>
      </c>
      <c r="BE112" s="2" t="s">
        <v>6</v>
      </c>
      <c r="BF112" s="2" t="s">
        <v>6</v>
      </c>
      <c r="BG112" s="2" t="s">
        <v>6</v>
      </c>
      <c r="BH112" s="2">
        <v>3</v>
      </c>
      <c r="BI112" s="2">
        <v>1</v>
      </c>
      <c r="BJ112" s="2" t="s">
        <v>6</v>
      </c>
      <c r="BK112" s="2"/>
      <c r="BL112" s="2"/>
      <c r="BM112" s="2">
        <v>0</v>
      </c>
      <c r="BN112" s="2">
        <v>0</v>
      </c>
      <c r="BO112" s="2" t="s">
        <v>6</v>
      </c>
      <c r="BP112" s="2">
        <v>0</v>
      </c>
      <c r="BQ112" s="2">
        <v>20</v>
      </c>
      <c r="BR112" s="2">
        <v>0</v>
      </c>
      <c r="BS112" s="2">
        <v>1</v>
      </c>
      <c r="BT112" s="2">
        <v>1</v>
      </c>
      <c r="BU112" s="2">
        <v>1</v>
      </c>
      <c r="BV112" s="2">
        <v>1</v>
      </c>
      <c r="BW112" s="2">
        <v>1</v>
      </c>
      <c r="BX112" s="2">
        <v>1</v>
      </c>
      <c r="BY112" s="2" t="s">
        <v>6</v>
      </c>
      <c r="BZ112" s="2">
        <v>106</v>
      </c>
      <c r="CA112" s="2">
        <v>65</v>
      </c>
      <c r="CB112" s="2"/>
      <c r="CC112" s="2"/>
      <c r="CD112" s="2"/>
      <c r="CE112" s="2"/>
      <c r="CF112" s="2">
        <v>0</v>
      </c>
      <c r="CG112" s="2">
        <v>0</v>
      </c>
      <c r="CH112" s="2"/>
      <c r="CI112" s="2"/>
      <c r="CJ112" s="2"/>
      <c r="CK112" s="2"/>
      <c r="CL112" s="2"/>
      <c r="CM112" s="2">
        <v>0</v>
      </c>
      <c r="CN112" s="2" t="s">
        <v>6</v>
      </c>
      <c r="CO112" s="2">
        <v>0</v>
      </c>
      <c r="CP112" s="2">
        <f t="shared" si="112"/>
        <v>149</v>
      </c>
      <c r="CQ112" s="2">
        <f t="shared" si="113"/>
        <v>148.91</v>
      </c>
      <c r="CR112" s="2">
        <f t="shared" si="114"/>
        <v>0</v>
      </c>
      <c r="CS112" s="2">
        <f t="shared" si="115"/>
        <v>0</v>
      </c>
      <c r="CT112" s="2">
        <f t="shared" si="116"/>
        <v>0</v>
      </c>
      <c r="CU112" s="2">
        <f t="shared" si="117"/>
        <v>0</v>
      </c>
      <c r="CV112" s="2">
        <f t="shared" si="118"/>
        <v>0</v>
      </c>
      <c r="CW112" s="2">
        <f t="shared" si="119"/>
        <v>0</v>
      </c>
      <c r="CX112" s="2">
        <f t="shared" si="120"/>
        <v>0</v>
      </c>
      <c r="CY112" s="2">
        <f t="shared" si="121"/>
        <v>0</v>
      </c>
      <c r="CZ112" s="2">
        <f t="shared" si="122"/>
        <v>0</v>
      </c>
      <c r="DA112" s="2"/>
      <c r="DB112" s="2"/>
      <c r="DC112" s="2" t="s">
        <v>6</v>
      </c>
      <c r="DD112" s="2" t="s">
        <v>6</v>
      </c>
      <c r="DE112" s="2" t="s">
        <v>6</v>
      </c>
      <c r="DF112" s="2" t="s">
        <v>6</v>
      </c>
      <c r="DG112" s="2" t="s">
        <v>6</v>
      </c>
      <c r="DH112" s="2" t="s">
        <v>6</v>
      </c>
      <c r="DI112" s="2" t="s">
        <v>6</v>
      </c>
      <c r="DJ112" s="2" t="s">
        <v>6</v>
      </c>
      <c r="DK112" s="2" t="s">
        <v>6</v>
      </c>
      <c r="DL112" s="2" t="s">
        <v>6</v>
      </c>
      <c r="DM112" s="2" t="s">
        <v>6</v>
      </c>
      <c r="DN112" s="2">
        <v>0</v>
      </c>
      <c r="DO112" s="2">
        <v>0</v>
      </c>
      <c r="DP112" s="2">
        <v>1</v>
      </c>
      <c r="DQ112" s="2">
        <v>1</v>
      </c>
      <c r="DR112" s="2"/>
      <c r="DS112" s="2"/>
      <c r="DT112" s="2"/>
      <c r="DU112" s="2">
        <v>1010</v>
      </c>
      <c r="DV112" s="2" t="s">
        <v>79</v>
      </c>
      <c r="DW112" s="2" t="s">
        <v>79</v>
      </c>
      <c r="DX112" s="2">
        <v>1</v>
      </c>
      <c r="DY112" s="2"/>
      <c r="DZ112" s="2"/>
      <c r="EA112" s="2"/>
      <c r="EB112" s="2"/>
      <c r="EC112" s="2"/>
      <c r="ED112" s="2"/>
      <c r="EE112" s="2">
        <v>32653299</v>
      </c>
      <c r="EF112" s="2">
        <v>20</v>
      </c>
      <c r="EG112" s="2" t="s">
        <v>60</v>
      </c>
      <c r="EH112" s="2">
        <v>0</v>
      </c>
      <c r="EI112" s="2" t="s">
        <v>6</v>
      </c>
      <c r="EJ112" s="2">
        <v>1</v>
      </c>
      <c r="EK112" s="2">
        <v>0</v>
      </c>
      <c r="EL112" s="2" t="s">
        <v>85</v>
      </c>
      <c r="EM112" s="2" t="s">
        <v>86</v>
      </c>
      <c r="EN112" s="2"/>
      <c r="EO112" s="2" t="s">
        <v>6</v>
      </c>
      <c r="EP112" s="2"/>
      <c r="EQ112" s="2">
        <v>0</v>
      </c>
      <c r="ER112" s="2">
        <v>0</v>
      </c>
      <c r="ES112" s="2">
        <v>148.91</v>
      </c>
      <c r="ET112" s="2">
        <v>0</v>
      </c>
      <c r="EU112" s="2">
        <v>0</v>
      </c>
      <c r="EV112" s="2">
        <v>0</v>
      </c>
      <c r="EW112" s="2">
        <v>0</v>
      </c>
      <c r="EX112" s="2">
        <v>0</v>
      </c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>
        <v>0</v>
      </c>
      <c r="FR112" s="2">
        <f t="shared" si="123"/>
        <v>0</v>
      </c>
      <c r="FS112" s="2">
        <v>0</v>
      </c>
      <c r="FT112" s="2"/>
      <c r="FU112" s="2"/>
      <c r="FV112" s="2"/>
      <c r="FW112" s="2"/>
      <c r="FX112" s="2">
        <v>106</v>
      </c>
      <c r="FY112" s="2">
        <v>65</v>
      </c>
      <c r="FZ112" s="2"/>
      <c r="GA112" s="2" t="s">
        <v>170</v>
      </c>
      <c r="GB112" s="2"/>
      <c r="GC112" s="2"/>
      <c r="GD112" s="2">
        <v>0</v>
      </c>
      <c r="GE112" s="2"/>
      <c r="GF112" s="2">
        <v>150996679</v>
      </c>
      <c r="GG112" s="2">
        <v>2</v>
      </c>
      <c r="GH112" s="2">
        <v>4</v>
      </c>
      <c r="GI112" s="2">
        <v>-2</v>
      </c>
      <c r="GJ112" s="2">
        <v>0</v>
      </c>
      <c r="GK112" s="2">
        <f>ROUND(R112*(R12)/100,0)</f>
        <v>0</v>
      </c>
      <c r="GL112" s="2">
        <f t="shared" si="124"/>
        <v>0</v>
      </c>
      <c r="GM112" s="2">
        <f t="shared" si="125"/>
        <v>149</v>
      </c>
      <c r="GN112" s="2">
        <f t="shared" si="126"/>
        <v>149</v>
      </c>
      <c r="GO112" s="2">
        <f t="shared" si="127"/>
        <v>0</v>
      </c>
      <c r="GP112" s="2">
        <f t="shared" si="128"/>
        <v>0</v>
      </c>
      <c r="GQ112" s="2"/>
      <c r="GR112" s="2">
        <v>0</v>
      </c>
      <c r="GS112" s="2">
        <v>2</v>
      </c>
      <c r="GT112" s="2">
        <v>0</v>
      </c>
      <c r="GU112" s="2" t="s">
        <v>6</v>
      </c>
      <c r="GV112" s="2">
        <f t="shared" si="129"/>
        <v>0</v>
      </c>
      <c r="GW112" s="2">
        <v>1</v>
      </c>
      <c r="GX112" s="2">
        <f t="shared" si="130"/>
        <v>0</v>
      </c>
      <c r="GY112" s="2"/>
      <c r="GZ112" s="2"/>
      <c r="HA112" s="2">
        <v>0</v>
      </c>
      <c r="HB112" s="2">
        <v>0</v>
      </c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>
        <v>0</v>
      </c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x14ac:dyDescent="0.2">
      <c r="A113">
        <v>18</v>
      </c>
      <c r="B113">
        <v>1</v>
      </c>
      <c r="C113">
        <v>167</v>
      </c>
      <c r="E113" t="s">
        <v>168</v>
      </c>
      <c r="F113" t="str">
        <f>'1.Смета.или.Акт'!B147</f>
        <v>Накладная</v>
      </c>
      <c r="G113" t="str">
        <f>'1.Смета.или.Акт'!C147</f>
        <v>Хомут Х-89</v>
      </c>
      <c r="H113" t="s">
        <v>79</v>
      </c>
      <c r="I113">
        <f>I101*J113</f>
        <v>1</v>
      </c>
      <c r="J113">
        <v>1</v>
      </c>
      <c r="O113">
        <f t="shared" si="98"/>
        <v>1117</v>
      </c>
      <c r="P113">
        <f t="shared" si="99"/>
        <v>1117</v>
      </c>
      <c r="Q113">
        <f t="shared" si="100"/>
        <v>0</v>
      </c>
      <c r="R113">
        <f t="shared" si="101"/>
        <v>0</v>
      </c>
      <c r="S113">
        <f t="shared" si="102"/>
        <v>0</v>
      </c>
      <c r="T113">
        <f t="shared" si="103"/>
        <v>0</v>
      </c>
      <c r="U113">
        <f t="shared" si="104"/>
        <v>0</v>
      </c>
      <c r="V113">
        <f t="shared" si="105"/>
        <v>0</v>
      </c>
      <c r="W113">
        <f t="shared" si="106"/>
        <v>0</v>
      </c>
      <c r="X113">
        <f t="shared" si="107"/>
        <v>0</v>
      </c>
      <c r="Y113">
        <f t="shared" si="108"/>
        <v>0</v>
      </c>
      <c r="AA113">
        <v>34644601</v>
      </c>
      <c r="AB113">
        <f t="shared" si="109"/>
        <v>148.91</v>
      </c>
      <c r="AC113">
        <f t="shared" si="131"/>
        <v>148.91</v>
      </c>
      <c r="AD113">
        <f t="shared" si="132"/>
        <v>0</v>
      </c>
      <c r="AE113">
        <f t="shared" si="133"/>
        <v>0</v>
      </c>
      <c r="AF113">
        <f t="shared" si="134"/>
        <v>0</v>
      </c>
      <c r="AG113">
        <f t="shared" si="110"/>
        <v>0</v>
      </c>
      <c r="AH113">
        <f t="shared" si="135"/>
        <v>0</v>
      </c>
      <c r="AI113">
        <f t="shared" si="136"/>
        <v>0</v>
      </c>
      <c r="AJ113">
        <f t="shared" si="111"/>
        <v>0</v>
      </c>
      <c r="AK113">
        <v>148.91</v>
      </c>
      <c r="AL113" s="55">
        <f>'1.Смета.или.Акт'!F147</f>
        <v>148.91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90</v>
      </c>
      <c r="AU113">
        <v>52</v>
      </c>
      <c r="AV113">
        <v>1</v>
      </c>
      <c r="AW113">
        <v>1</v>
      </c>
      <c r="AZ113">
        <v>1</v>
      </c>
      <c r="BA113">
        <v>1</v>
      </c>
      <c r="BB113">
        <v>1</v>
      </c>
      <c r="BC113">
        <f>'1.Смета.или.Акт'!J147</f>
        <v>7.5</v>
      </c>
      <c r="BD113" t="s">
        <v>6</v>
      </c>
      <c r="BE113" t="s">
        <v>6</v>
      </c>
      <c r="BF113" t="s">
        <v>6</v>
      </c>
      <c r="BG113" t="s">
        <v>6</v>
      </c>
      <c r="BH113">
        <v>3</v>
      </c>
      <c r="BI113">
        <v>1</v>
      </c>
      <c r="BJ113" t="s">
        <v>6</v>
      </c>
      <c r="BM113">
        <v>0</v>
      </c>
      <c r="BN113">
        <v>0</v>
      </c>
      <c r="BO113" t="s">
        <v>6</v>
      </c>
      <c r="BP113">
        <v>0</v>
      </c>
      <c r="BQ113">
        <v>20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BY113" t="s">
        <v>6</v>
      </c>
      <c r="BZ113">
        <v>106</v>
      </c>
      <c r="CA113">
        <v>65</v>
      </c>
      <c r="CF113">
        <v>0</v>
      </c>
      <c r="CG113">
        <v>0</v>
      </c>
      <c r="CM113">
        <v>0</v>
      </c>
      <c r="CN113" t="s">
        <v>6</v>
      </c>
      <c r="CO113">
        <v>0</v>
      </c>
      <c r="CP113">
        <f t="shared" si="112"/>
        <v>1117</v>
      </c>
      <c r="CQ113">
        <f t="shared" si="113"/>
        <v>1116.825</v>
      </c>
      <c r="CR113">
        <f t="shared" si="114"/>
        <v>0</v>
      </c>
      <c r="CS113">
        <f t="shared" si="115"/>
        <v>0</v>
      </c>
      <c r="CT113">
        <f t="shared" si="116"/>
        <v>0</v>
      </c>
      <c r="CU113">
        <f t="shared" si="117"/>
        <v>0</v>
      </c>
      <c r="CV113">
        <f t="shared" si="118"/>
        <v>0</v>
      </c>
      <c r="CW113">
        <f t="shared" si="119"/>
        <v>0</v>
      </c>
      <c r="CX113">
        <f t="shared" si="120"/>
        <v>0</v>
      </c>
      <c r="CY113">
        <f t="shared" si="121"/>
        <v>0</v>
      </c>
      <c r="CZ113">
        <f t="shared" si="122"/>
        <v>0</v>
      </c>
      <c r="DC113" t="s">
        <v>6</v>
      </c>
      <c r="DD113" t="s">
        <v>6</v>
      </c>
      <c r="DE113" t="s">
        <v>6</v>
      </c>
      <c r="DF113" t="s">
        <v>6</v>
      </c>
      <c r="DG113" t="s">
        <v>6</v>
      </c>
      <c r="DH113" t="s">
        <v>6</v>
      </c>
      <c r="DI113" t="s">
        <v>6</v>
      </c>
      <c r="DJ113" t="s">
        <v>6</v>
      </c>
      <c r="DK113" t="s">
        <v>6</v>
      </c>
      <c r="DL113" t="s">
        <v>6</v>
      </c>
      <c r="DM113" t="s">
        <v>6</v>
      </c>
      <c r="DN113">
        <v>0</v>
      </c>
      <c r="DO113">
        <v>0</v>
      </c>
      <c r="DP113">
        <v>1</v>
      </c>
      <c r="DQ113">
        <v>1</v>
      </c>
      <c r="DU113">
        <v>1010</v>
      </c>
      <c r="DV113" t="s">
        <v>79</v>
      </c>
      <c r="DW113" t="str">
        <f>'1.Смета.или.Акт'!D147</f>
        <v>шт.</v>
      </c>
      <c r="DX113">
        <v>1</v>
      </c>
      <c r="EE113">
        <v>32653299</v>
      </c>
      <c r="EF113">
        <v>20</v>
      </c>
      <c r="EG113" t="s">
        <v>60</v>
      </c>
      <c r="EH113">
        <v>0</v>
      </c>
      <c r="EI113" t="s">
        <v>6</v>
      </c>
      <c r="EJ113">
        <v>1</v>
      </c>
      <c r="EK113">
        <v>0</v>
      </c>
      <c r="EL113" t="s">
        <v>85</v>
      </c>
      <c r="EM113" t="s">
        <v>86</v>
      </c>
      <c r="EO113" t="s">
        <v>6</v>
      </c>
      <c r="EQ113">
        <v>0</v>
      </c>
      <c r="ER113">
        <v>161.86000000000001</v>
      </c>
      <c r="ES113" s="55">
        <f>'1.Смета.или.Акт'!F147</f>
        <v>148.91</v>
      </c>
      <c r="ET113">
        <v>0</v>
      </c>
      <c r="EU113">
        <v>0</v>
      </c>
      <c r="EV113">
        <v>0</v>
      </c>
      <c r="EW113">
        <v>0</v>
      </c>
      <c r="EX113">
        <v>0</v>
      </c>
      <c r="EZ113">
        <v>5</v>
      </c>
      <c r="FC113">
        <v>0</v>
      </c>
      <c r="FD113">
        <v>18</v>
      </c>
      <c r="FF113">
        <v>1116.82</v>
      </c>
      <c r="FQ113">
        <v>0</v>
      </c>
      <c r="FR113">
        <f t="shared" si="123"/>
        <v>0</v>
      </c>
      <c r="FS113">
        <v>0</v>
      </c>
      <c r="FV113" t="s">
        <v>22</v>
      </c>
      <c r="FW113" t="s">
        <v>23</v>
      </c>
      <c r="FX113">
        <v>106</v>
      </c>
      <c r="FY113">
        <v>65</v>
      </c>
      <c r="GA113" t="s">
        <v>170</v>
      </c>
      <c r="GD113">
        <v>0</v>
      </c>
      <c r="GF113">
        <v>150996679</v>
      </c>
      <c r="GG113">
        <v>2</v>
      </c>
      <c r="GH113">
        <v>3</v>
      </c>
      <c r="GI113">
        <v>4</v>
      </c>
      <c r="GJ113">
        <v>0</v>
      </c>
      <c r="GK113">
        <f>ROUND(R113*(S12)/100,0)</f>
        <v>0</v>
      </c>
      <c r="GL113">
        <f t="shared" si="124"/>
        <v>0</v>
      </c>
      <c r="GM113">
        <f t="shared" si="125"/>
        <v>1117</v>
      </c>
      <c r="GN113">
        <f t="shared" si="126"/>
        <v>1117</v>
      </c>
      <c r="GO113">
        <f t="shared" si="127"/>
        <v>0</v>
      </c>
      <c r="GP113">
        <f t="shared" si="128"/>
        <v>0</v>
      </c>
      <c r="GR113">
        <v>1</v>
      </c>
      <c r="GS113">
        <v>1</v>
      </c>
      <c r="GT113">
        <v>0</v>
      </c>
      <c r="GU113" t="s">
        <v>6</v>
      </c>
      <c r="GV113">
        <f t="shared" si="129"/>
        <v>0</v>
      </c>
      <c r="GW113">
        <v>1</v>
      </c>
      <c r="GX113">
        <f t="shared" si="130"/>
        <v>0</v>
      </c>
      <c r="HA113">
        <v>0</v>
      </c>
      <c r="HB113">
        <v>0</v>
      </c>
      <c r="IK113">
        <v>0</v>
      </c>
    </row>
    <row r="114" spans="1:255" x14ac:dyDescent="0.2">
      <c r="A114" s="2">
        <v>18</v>
      </c>
      <c r="B114" s="2">
        <v>1</v>
      </c>
      <c r="C114" s="2">
        <v>138</v>
      </c>
      <c r="D114" s="2"/>
      <c r="E114" s="2" t="s">
        <v>171</v>
      </c>
      <c r="F114" s="2" t="s">
        <v>172</v>
      </c>
      <c r="G114" s="2" t="s">
        <v>173</v>
      </c>
      <c r="H114" s="2" t="s">
        <v>79</v>
      </c>
      <c r="I114" s="2">
        <f>I100*J114</f>
        <v>13</v>
      </c>
      <c r="J114" s="2">
        <v>13</v>
      </c>
      <c r="K114" s="2"/>
      <c r="L114" s="2"/>
      <c r="M114" s="2"/>
      <c r="N114" s="2"/>
      <c r="O114" s="2">
        <f t="shared" si="98"/>
        <v>392</v>
      </c>
      <c r="P114" s="2">
        <f t="shared" si="99"/>
        <v>392</v>
      </c>
      <c r="Q114" s="2">
        <f t="shared" si="100"/>
        <v>0</v>
      </c>
      <c r="R114" s="2">
        <f t="shared" si="101"/>
        <v>0</v>
      </c>
      <c r="S114" s="2">
        <f t="shared" si="102"/>
        <v>0</v>
      </c>
      <c r="T114" s="2">
        <f t="shared" si="103"/>
        <v>0</v>
      </c>
      <c r="U114" s="2">
        <f t="shared" si="104"/>
        <v>0</v>
      </c>
      <c r="V114" s="2">
        <f t="shared" si="105"/>
        <v>0</v>
      </c>
      <c r="W114" s="2">
        <f t="shared" si="106"/>
        <v>0</v>
      </c>
      <c r="X114" s="2">
        <f t="shared" si="107"/>
        <v>0</v>
      </c>
      <c r="Y114" s="2">
        <f t="shared" si="108"/>
        <v>0</v>
      </c>
      <c r="Z114" s="2"/>
      <c r="AA114" s="2">
        <v>34644600</v>
      </c>
      <c r="AB114" s="2">
        <f t="shared" si="109"/>
        <v>30.18</v>
      </c>
      <c r="AC114" s="2">
        <f t="shared" si="131"/>
        <v>30.18</v>
      </c>
      <c r="AD114" s="2">
        <f t="shared" si="132"/>
        <v>0</v>
      </c>
      <c r="AE114" s="2">
        <f t="shared" si="133"/>
        <v>0</v>
      </c>
      <c r="AF114" s="2">
        <f t="shared" si="134"/>
        <v>0</v>
      </c>
      <c r="AG114" s="2">
        <f t="shared" si="110"/>
        <v>0</v>
      </c>
      <c r="AH114" s="2">
        <f t="shared" si="135"/>
        <v>0</v>
      </c>
      <c r="AI114" s="2">
        <f t="shared" si="136"/>
        <v>0</v>
      </c>
      <c r="AJ114" s="2">
        <f t="shared" si="111"/>
        <v>0</v>
      </c>
      <c r="AK114" s="2">
        <v>30.18</v>
      </c>
      <c r="AL114" s="2">
        <v>30.18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/>
      <c r="AY114" s="2"/>
      <c r="AZ114" s="2">
        <v>1</v>
      </c>
      <c r="BA114" s="2">
        <v>1</v>
      </c>
      <c r="BB114" s="2">
        <v>1</v>
      </c>
      <c r="BC114" s="2">
        <v>1</v>
      </c>
      <c r="BD114" s="2" t="s">
        <v>6</v>
      </c>
      <c r="BE114" s="2" t="s">
        <v>6</v>
      </c>
      <c r="BF114" s="2" t="s">
        <v>6</v>
      </c>
      <c r="BG114" s="2" t="s">
        <v>6</v>
      </c>
      <c r="BH114" s="2">
        <v>3</v>
      </c>
      <c r="BI114" s="2">
        <v>2</v>
      </c>
      <c r="BJ114" s="2" t="s">
        <v>174</v>
      </c>
      <c r="BK114" s="2"/>
      <c r="BL114" s="2"/>
      <c r="BM114" s="2">
        <v>500002</v>
      </c>
      <c r="BN114" s="2">
        <v>0</v>
      </c>
      <c r="BO114" s="2" t="s">
        <v>6</v>
      </c>
      <c r="BP114" s="2">
        <v>0</v>
      </c>
      <c r="BQ114" s="2">
        <v>21</v>
      </c>
      <c r="BR114" s="2">
        <v>0</v>
      </c>
      <c r="BS114" s="2">
        <v>1</v>
      </c>
      <c r="BT114" s="2">
        <v>1</v>
      </c>
      <c r="BU114" s="2">
        <v>1</v>
      </c>
      <c r="BV114" s="2">
        <v>1</v>
      </c>
      <c r="BW114" s="2">
        <v>1</v>
      </c>
      <c r="BX114" s="2">
        <v>1</v>
      </c>
      <c r="BY114" s="2" t="s">
        <v>6</v>
      </c>
      <c r="BZ114" s="2">
        <v>0</v>
      </c>
      <c r="CA114" s="2">
        <v>0</v>
      </c>
      <c r="CB114" s="2"/>
      <c r="CC114" s="2"/>
      <c r="CD114" s="2"/>
      <c r="CE114" s="2"/>
      <c r="CF114" s="2">
        <v>0</v>
      </c>
      <c r="CG114" s="2">
        <v>0</v>
      </c>
      <c r="CH114" s="2"/>
      <c r="CI114" s="2"/>
      <c r="CJ114" s="2"/>
      <c r="CK114" s="2"/>
      <c r="CL114" s="2"/>
      <c r="CM114" s="2">
        <v>0</v>
      </c>
      <c r="CN114" s="2" t="s">
        <v>6</v>
      </c>
      <c r="CO114" s="2">
        <v>0</v>
      </c>
      <c r="CP114" s="2">
        <f t="shared" si="112"/>
        <v>392</v>
      </c>
      <c r="CQ114" s="2">
        <f t="shared" si="113"/>
        <v>30.18</v>
      </c>
      <c r="CR114" s="2">
        <f t="shared" si="114"/>
        <v>0</v>
      </c>
      <c r="CS114" s="2">
        <f t="shared" si="115"/>
        <v>0</v>
      </c>
      <c r="CT114" s="2">
        <f t="shared" si="116"/>
        <v>0</v>
      </c>
      <c r="CU114" s="2">
        <f t="shared" si="117"/>
        <v>0</v>
      </c>
      <c r="CV114" s="2">
        <f t="shared" si="118"/>
        <v>0</v>
      </c>
      <c r="CW114" s="2">
        <f t="shared" si="119"/>
        <v>0</v>
      </c>
      <c r="CX114" s="2">
        <f t="shared" si="120"/>
        <v>0</v>
      </c>
      <c r="CY114" s="2">
        <f t="shared" si="121"/>
        <v>0</v>
      </c>
      <c r="CZ114" s="2">
        <f t="shared" si="122"/>
        <v>0</v>
      </c>
      <c r="DA114" s="2"/>
      <c r="DB114" s="2"/>
      <c r="DC114" s="2" t="s">
        <v>6</v>
      </c>
      <c r="DD114" s="2" t="s">
        <v>6</v>
      </c>
      <c r="DE114" s="2" t="s">
        <v>6</v>
      </c>
      <c r="DF114" s="2" t="s">
        <v>6</v>
      </c>
      <c r="DG114" s="2" t="s">
        <v>6</v>
      </c>
      <c r="DH114" s="2" t="s">
        <v>6</v>
      </c>
      <c r="DI114" s="2" t="s">
        <v>6</v>
      </c>
      <c r="DJ114" s="2" t="s">
        <v>6</v>
      </c>
      <c r="DK114" s="2" t="s">
        <v>6</v>
      </c>
      <c r="DL114" s="2" t="s">
        <v>6</v>
      </c>
      <c r="DM114" s="2" t="s">
        <v>6</v>
      </c>
      <c r="DN114" s="2">
        <v>0</v>
      </c>
      <c r="DO114" s="2">
        <v>0</v>
      </c>
      <c r="DP114" s="2">
        <v>1</v>
      </c>
      <c r="DQ114" s="2">
        <v>1</v>
      </c>
      <c r="DR114" s="2"/>
      <c r="DS114" s="2"/>
      <c r="DT114" s="2"/>
      <c r="DU114" s="2">
        <v>1010</v>
      </c>
      <c r="DV114" s="2" t="s">
        <v>79</v>
      </c>
      <c r="DW114" s="2" t="s">
        <v>79</v>
      </c>
      <c r="DX114" s="2">
        <v>1</v>
      </c>
      <c r="DY114" s="2"/>
      <c r="DZ114" s="2"/>
      <c r="EA114" s="2"/>
      <c r="EB114" s="2"/>
      <c r="EC114" s="2"/>
      <c r="ED114" s="2"/>
      <c r="EE114" s="2">
        <v>32653292</v>
      </c>
      <c r="EF114" s="2">
        <v>21</v>
      </c>
      <c r="EG114" s="2" t="s">
        <v>106</v>
      </c>
      <c r="EH114" s="2">
        <v>0</v>
      </c>
      <c r="EI114" s="2" t="s">
        <v>6</v>
      </c>
      <c r="EJ114" s="2">
        <v>2</v>
      </c>
      <c r="EK114" s="2">
        <v>500002</v>
      </c>
      <c r="EL114" s="2" t="s">
        <v>107</v>
      </c>
      <c r="EM114" s="2" t="s">
        <v>108</v>
      </c>
      <c r="EN114" s="2"/>
      <c r="EO114" s="2" t="s">
        <v>6</v>
      </c>
      <c r="EP114" s="2"/>
      <c r="EQ114" s="2">
        <v>0</v>
      </c>
      <c r="ER114" s="2">
        <v>110.54</v>
      </c>
      <c r="ES114" s="2">
        <v>30.18</v>
      </c>
      <c r="ET114" s="2">
        <v>0</v>
      </c>
      <c r="EU114" s="2">
        <v>0</v>
      </c>
      <c r="EV114" s="2">
        <v>0</v>
      </c>
      <c r="EW114" s="2">
        <v>0</v>
      </c>
      <c r="EX114" s="2">
        <v>0</v>
      </c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>
        <v>0</v>
      </c>
      <c r="FR114" s="2">
        <f t="shared" si="123"/>
        <v>0</v>
      </c>
      <c r="FS114" s="2">
        <v>0</v>
      </c>
      <c r="FT114" s="2"/>
      <c r="FU114" s="2"/>
      <c r="FV114" s="2"/>
      <c r="FW114" s="2"/>
      <c r="FX114" s="2">
        <v>0</v>
      </c>
      <c r="FY114" s="2">
        <v>0</v>
      </c>
      <c r="FZ114" s="2"/>
      <c r="GA114" s="2" t="s">
        <v>175</v>
      </c>
      <c r="GB114" s="2"/>
      <c r="GC114" s="2"/>
      <c r="GD114" s="2">
        <v>0</v>
      </c>
      <c r="GE114" s="2"/>
      <c r="GF114" s="2">
        <v>516502224</v>
      </c>
      <c r="GG114" s="2">
        <v>2</v>
      </c>
      <c r="GH114" s="2">
        <v>4</v>
      </c>
      <c r="GI114" s="2">
        <v>-2</v>
      </c>
      <c r="GJ114" s="2">
        <v>0</v>
      </c>
      <c r="GK114" s="2">
        <f>ROUND(R114*(R12)/100,0)</f>
        <v>0</v>
      </c>
      <c r="GL114" s="2">
        <f t="shared" si="124"/>
        <v>0</v>
      </c>
      <c r="GM114" s="2">
        <f t="shared" si="125"/>
        <v>392</v>
      </c>
      <c r="GN114" s="2">
        <f t="shared" si="126"/>
        <v>0</v>
      </c>
      <c r="GO114" s="2">
        <f t="shared" si="127"/>
        <v>392</v>
      </c>
      <c r="GP114" s="2">
        <f t="shared" si="128"/>
        <v>0</v>
      </c>
      <c r="GQ114" s="2"/>
      <c r="GR114" s="2">
        <v>0</v>
      </c>
      <c r="GS114" s="2">
        <v>2</v>
      </c>
      <c r="GT114" s="2">
        <v>0</v>
      </c>
      <c r="GU114" s="2" t="s">
        <v>6</v>
      </c>
      <c r="GV114" s="2">
        <f t="shared" si="129"/>
        <v>0</v>
      </c>
      <c r="GW114" s="2">
        <v>1</v>
      </c>
      <c r="GX114" s="2">
        <f t="shared" si="130"/>
        <v>0</v>
      </c>
      <c r="GY114" s="2"/>
      <c r="GZ114" s="2"/>
      <c r="HA114" s="2">
        <v>0</v>
      </c>
      <c r="HB114" s="2">
        <v>0</v>
      </c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>
        <v>0</v>
      </c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x14ac:dyDescent="0.2">
      <c r="A115">
        <v>18</v>
      </c>
      <c r="B115">
        <v>1</v>
      </c>
      <c r="C115">
        <v>159</v>
      </c>
      <c r="E115" t="s">
        <v>171</v>
      </c>
      <c r="F115" t="str">
        <f>'1.Смета.или.Акт'!B149</f>
        <v>Накладная</v>
      </c>
      <c r="G115" t="str">
        <f>'1.Смета.или.Акт'!C149</f>
        <v>Зажим ответвительный с прокалыванием изоляции (СИП) Р95</v>
      </c>
      <c r="H115" t="s">
        <v>79</v>
      </c>
      <c r="I115">
        <f>I101*J115</f>
        <v>13</v>
      </c>
      <c r="J115">
        <v>13</v>
      </c>
      <c r="O115">
        <f t="shared" si="98"/>
        <v>2943</v>
      </c>
      <c r="P115">
        <f t="shared" si="99"/>
        <v>2943</v>
      </c>
      <c r="Q115">
        <f t="shared" si="100"/>
        <v>0</v>
      </c>
      <c r="R115">
        <f t="shared" si="101"/>
        <v>0</v>
      </c>
      <c r="S115">
        <f t="shared" si="102"/>
        <v>0</v>
      </c>
      <c r="T115">
        <f t="shared" si="103"/>
        <v>0</v>
      </c>
      <c r="U115">
        <f t="shared" si="104"/>
        <v>0</v>
      </c>
      <c r="V115">
        <f t="shared" si="105"/>
        <v>0</v>
      </c>
      <c r="W115">
        <f t="shared" si="106"/>
        <v>0</v>
      </c>
      <c r="X115">
        <f t="shared" si="107"/>
        <v>0</v>
      </c>
      <c r="Y115">
        <f t="shared" si="108"/>
        <v>0</v>
      </c>
      <c r="AA115">
        <v>34644601</v>
      </c>
      <c r="AB115">
        <f t="shared" si="109"/>
        <v>30.18</v>
      </c>
      <c r="AC115">
        <f t="shared" si="131"/>
        <v>30.18</v>
      </c>
      <c r="AD115">
        <f t="shared" si="132"/>
        <v>0</v>
      </c>
      <c r="AE115">
        <f t="shared" si="133"/>
        <v>0</v>
      </c>
      <c r="AF115">
        <f t="shared" si="134"/>
        <v>0</v>
      </c>
      <c r="AG115">
        <f t="shared" si="110"/>
        <v>0</v>
      </c>
      <c r="AH115">
        <f t="shared" si="135"/>
        <v>0</v>
      </c>
      <c r="AI115">
        <f t="shared" si="136"/>
        <v>0</v>
      </c>
      <c r="AJ115">
        <f t="shared" si="111"/>
        <v>0</v>
      </c>
      <c r="AK115">
        <v>30.18</v>
      </c>
      <c r="AL115" s="55">
        <f>'1.Смета.или.Акт'!F149</f>
        <v>30.18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1</v>
      </c>
      <c r="AW115">
        <v>1</v>
      </c>
      <c r="AZ115">
        <v>1</v>
      </c>
      <c r="BA115">
        <v>1</v>
      </c>
      <c r="BB115">
        <v>1</v>
      </c>
      <c r="BC115">
        <f>'1.Смета.или.Акт'!J149</f>
        <v>7.5</v>
      </c>
      <c r="BD115" t="s">
        <v>6</v>
      </c>
      <c r="BE115" t="s">
        <v>6</v>
      </c>
      <c r="BF115" t="s">
        <v>6</v>
      </c>
      <c r="BG115" t="s">
        <v>6</v>
      </c>
      <c r="BH115">
        <v>3</v>
      </c>
      <c r="BI115">
        <v>2</v>
      </c>
      <c r="BJ115" t="s">
        <v>174</v>
      </c>
      <c r="BM115">
        <v>500002</v>
      </c>
      <c r="BN115">
        <v>0</v>
      </c>
      <c r="BO115" t="s">
        <v>6</v>
      </c>
      <c r="BP115">
        <v>0</v>
      </c>
      <c r="BQ115">
        <v>21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BY115" t="s">
        <v>6</v>
      </c>
      <c r="BZ115">
        <v>0</v>
      </c>
      <c r="CA115">
        <v>0</v>
      </c>
      <c r="CF115">
        <v>0</v>
      </c>
      <c r="CG115">
        <v>0</v>
      </c>
      <c r="CM115">
        <v>0</v>
      </c>
      <c r="CN115" t="s">
        <v>6</v>
      </c>
      <c r="CO115">
        <v>0</v>
      </c>
      <c r="CP115">
        <f t="shared" si="112"/>
        <v>2943</v>
      </c>
      <c r="CQ115">
        <f t="shared" si="113"/>
        <v>226.35</v>
      </c>
      <c r="CR115">
        <f t="shared" si="114"/>
        <v>0</v>
      </c>
      <c r="CS115">
        <f t="shared" si="115"/>
        <v>0</v>
      </c>
      <c r="CT115">
        <f t="shared" si="116"/>
        <v>0</v>
      </c>
      <c r="CU115">
        <f t="shared" si="117"/>
        <v>0</v>
      </c>
      <c r="CV115">
        <f t="shared" si="118"/>
        <v>0</v>
      </c>
      <c r="CW115">
        <f t="shared" si="119"/>
        <v>0</v>
      </c>
      <c r="CX115">
        <f t="shared" si="120"/>
        <v>0</v>
      </c>
      <c r="CY115">
        <f t="shared" si="121"/>
        <v>0</v>
      </c>
      <c r="CZ115">
        <f t="shared" si="122"/>
        <v>0</v>
      </c>
      <c r="DC115" t="s">
        <v>6</v>
      </c>
      <c r="DD115" t="s">
        <v>6</v>
      </c>
      <c r="DE115" t="s">
        <v>6</v>
      </c>
      <c r="DF115" t="s">
        <v>6</v>
      </c>
      <c r="DG115" t="s">
        <v>6</v>
      </c>
      <c r="DH115" t="s">
        <v>6</v>
      </c>
      <c r="DI115" t="s">
        <v>6</v>
      </c>
      <c r="DJ115" t="s">
        <v>6</v>
      </c>
      <c r="DK115" t="s">
        <v>6</v>
      </c>
      <c r="DL115" t="s">
        <v>6</v>
      </c>
      <c r="DM115" t="s">
        <v>6</v>
      </c>
      <c r="DN115">
        <v>0</v>
      </c>
      <c r="DO115">
        <v>0</v>
      </c>
      <c r="DP115">
        <v>1</v>
      </c>
      <c r="DQ115">
        <v>1</v>
      </c>
      <c r="DU115">
        <v>1010</v>
      </c>
      <c r="DV115" t="s">
        <v>79</v>
      </c>
      <c r="DW115" t="str">
        <f>'1.Смета.или.Акт'!D149</f>
        <v>шт.</v>
      </c>
      <c r="DX115">
        <v>1</v>
      </c>
      <c r="EE115">
        <v>32653292</v>
      </c>
      <c r="EF115">
        <v>21</v>
      </c>
      <c r="EG115" t="s">
        <v>106</v>
      </c>
      <c r="EH115">
        <v>0</v>
      </c>
      <c r="EI115" t="s">
        <v>6</v>
      </c>
      <c r="EJ115">
        <v>2</v>
      </c>
      <c r="EK115">
        <v>500002</v>
      </c>
      <c r="EL115" t="s">
        <v>107</v>
      </c>
      <c r="EM115" t="s">
        <v>108</v>
      </c>
      <c r="EO115" t="s">
        <v>6</v>
      </c>
      <c r="EQ115">
        <v>0</v>
      </c>
      <c r="ER115">
        <v>32.81</v>
      </c>
      <c r="ES115" s="55">
        <f>'1.Смета.или.Акт'!F149</f>
        <v>30.18</v>
      </c>
      <c r="ET115">
        <v>0</v>
      </c>
      <c r="EU115">
        <v>0</v>
      </c>
      <c r="EV115">
        <v>0</v>
      </c>
      <c r="EW115">
        <v>0</v>
      </c>
      <c r="EX115">
        <v>0</v>
      </c>
      <c r="EZ115">
        <v>5</v>
      </c>
      <c r="FC115">
        <v>0</v>
      </c>
      <c r="FD115">
        <v>18</v>
      </c>
      <c r="FF115">
        <v>226.36</v>
      </c>
      <c r="FQ115">
        <v>0</v>
      </c>
      <c r="FR115">
        <f t="shared" si="123"/>
        <v>0</v>
      </c>
      <c r="FS115">
        <v>0</v>
      </c>
      <c r="FX115">
        <v>0</v>
      </c>
      <c r="FY115">
        <v>0</v>
      </c>
      <c r="GA115" t="s">
        <v>175</v>
      </c>
      <c r="GD115">
        <v>0</v>
      </c>
      <c r="GF115">
        <v>516502224</v>
      </c>
      <c r="GG115">
        <v>2</v>
      </c>
      <c r="GH115">
        <v>3</v>
      </c>
      <c r="GI115">
        <v>4</v>
      </c>
      <c r="GJ115">
        <v>0</v>
      </c>
      <c r="GK115">
        <f>ROUND(R115*(S12)/100,0)</f>
        <v>0</v>
      </c>
      <c r="GL115">
        <f t="shared" si="124"/>
        <v>0</v>
      </c>
      <c r="GM115">
        <f t="shared" si="125"/>
        <v>2943</v>
      </c>
      <c r="GN115">
        <f t="shared" si="126"/>
        <v>0</v>
      </c>
      <c r="GO115">
        <f t="shared" si="127"/>
        <v>2943</v>
      </c>
      <c r="GP115">
        <f t="shared" si="128"/>
        <v>0</v>
      </c>
      <c r="GR115">
        <v>1</v>
      </c>
      <c r="GS115">
        <v>1</v>
      </c>
      <c r="GT115">
        <v>0</v>
      </c>
      <c r="GU115" t="s">
        <v>6</v>
      </c>
      <c r="GV115">
        <f t="shared" si="129"/>
        <v>0</v>
      </c>
      <c r="GW115">
        <v>1</v>
      </c>
      <c r="GX115">
        <f t="shared" si="130"/>
        <v>0</v>
      </c>
      <c r="HA115">
        <v>0</v>
      </c>
      <c r="HB115">
        <v>0</v>
      </c>
      <c r="IK115">
        <v>0</v>
      </c>
    </row>
    <row r="116" spans="1:255" x14ac:dyDescent="0.2">
      <c r="A116" s="2">
        <v>18</v>
      </c>
      <c r="B116" s="2">
        <v>1</v>
      </c>
      <c r="C116" s="2">
        <v>139</v>
      </c>
      <c r="D116" s="2"/>
      <c r="E116" s="2" t="s">
        <v>176</v>
      </c>
      <c r="F116" s="2" t="s">
        <v>177</v>
      </c>
      <c r="G116" s="2" t="s">
        <v>178</v>
      </c>
      <c r="H116" s="2" t="s">
        <v>79</v>
      </c>
      <c r="I116" s="2">
        <f>I100*J116</f>
        <v>5</v>
      </c>
      <c r="J116" s="2">
        <v>5</v>
      </c>
      <c r="K116" s="2"/>
      <c r="L116" s="2"/>
      <c r="M116" s="2"/>
      <c r="N116" s="2"/>
      <c r="O116" s="2">
        <f t="shared" si="98"/>
        <v>243</v>
      </c>
      <c r="P116" s="2">
        <f t="shared" si="99"/>
        <v>243</v>
      </c>
      <c r="Q116" s="2">
        <f t="shared" si="100"/>
        <v>0</v>
      </c>
      <c r="R116" s="2">
        <f t="shared" si="101"/>
        <v>0</v>
      </c>
      <c r="S116" s="2">
        <f t="shared" si="102"/>
        <v>0</v>
      </c>
      <c r="T116" s="2">
        <f t="shared" si="103"/>
        <v>0</v>
      </c>
      <c r="U116" s="2">
        <f t="shared" si="104"/>
        <v>0</v>
      </c>
      <c r="V116" s="2">
        <f t="shared" si="105"/>
        <v>0</v>
      </c>
      <c r="W116" s="2">
        <f t="shared" si="106"/>
        <v>0</v>
      </c>
      <c r="X116" s="2">
        <f t="shared" si="107"/>
        <v>0</v>
      </c>
      <c r="Y116" s="2">
        <f t="shared" si="108"/>
        <v>0</v>
      </c>
      <c r="Z116" s="2"/>
      <c r="AA116" s="2">
        <v>34644600</v>
      </c>
      <c r="AB116" s="2">
        <f t="shared" si="109"/>
        <v>48.64</v>
      </c>
      <c r="AC116" s="2">
        <f t="shared" si="131"/>
        <v>48.64</v>
      </c>
      <c r="AD116" s="2">
        <f t="shared" si="132"/>
        <v>0</v>
      </c>
      <c r="AE116" s="2">
        <f t="shared" si="133"/>
        <v>0</v>
      </c>
      <c r="AF116" s="2">
        <f t="shared" si="134"/>
        <v>0</v>
      </c>
      <c r="AG116" s="2">
        <f t="shared" si="110"/>
        <v>0</v>
      </c>
      <c r="AH116" s="2">
        <f t="shared" si="135"/>
        <v>0</v>
      </c>
      <c r="AI116" s="2">
        <f t="shared" si="136"/>
        <v>0</v>
      </c>
      <c r="AJ116" s="2">
        <f t="shared" si="111"/>
        <v>0</v>
      </c>
      <c r="AK116" s="2">
        <v>48.64</v>
      </c>
      <c r="AL116" s="2">
        <v>48.64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1</v>
      </c>
      <c r="AX116" s="2"/>
      <c r="AY116" s="2"/>
      <c r="AZ116" s="2">
        <v>1</v>
      </c>
      <c r="BA116" s="2">
        <v>1</v>
      </c>
      <c r="BB116" s="2">
        <v>1</v>
      </c>
      <c r="BC116" s="2">
        <v>1</v>
      </c>
      <c r="BD116" s="2" t="s">
        <v>6</v>
      </c>
      <c r="BE116" s="2" t="s">
        <v>6</v>
      </c>
      <c r="BF116" s="2" t="s">
        <v>6</v>
      </c>
      <c r="BG116" s="2" t="s">
        <v>6</v>
      </c>
      <c r="BH116" s="2">
        <v>3</v>
      </c>
      <c r="BI116" s="2">
        <v>2</v>
      </c>
      <c r="BJ116" s="2" t="s">
        <v>179</v>
      </c>
      <c r="BK116" s="2"/>
      <c r="BL116" s="2"/>
      <c r="BM116" s="2">
        <v>500002</v>
      </c>
      <c r="BN116" s="2">
        <v>0</v>
      </c>
      <c r="BO116" s="2" t="s">
        <v>6</v>
      </c>
      <c r="BP116" s="2">
        <v>0</v>
      </c>
      <c r="BQ116" s="2">
        <v>21</v>
      </c>
      <c r="BR116" s="2">
        <v>0</v>
      </c>
      <c r="BS116" s="2">
        <v>1</v>
      </c>
      <c r="BT116" s="2">
        <v>1</v>
      </c>
      <c r="BU116" s="2">
        <v>1</v>
      </c>
      <c r="BV116" s="2">
        <v>1</v>
      </c>
      <c r="BW116" s="2">
        <v>1</v>
      </c>
      <c r="BX116" s="2">
        <v>1</v>
      </c>
      <c r="BY116" s="2" t="s">
        <v>6</v>
      </c>
      <c r="BZ116" s="2">
        <v>0</v>
      </c>
      <c r="CA116" s="2">
        <v>0</v>
      </c>
      <c r="CB116" s="2"/>
      <c r="CC116" s="2"/>
      <c r="CD116" s="2"/>
      <c r="CE116" s="2"/>
      <c r="CF116" s="2">
        <v>0</v>
      </c>
      <c r="CG116" s="2">
        <v>0</v>
      </c>
      <c r="CH116" s="2"/>
      <c r="CI116" s="2"/>
      <c r="CJ116" s="2"/>
      <c r="CK116" s="2"/>
      <c r="CL116" s="2"/>
      <c r="CM116" s="2">
        <v>0</v>
      </c>
      <c r="CN116" s="2" t="s">
        <v>6</v>
      </c>
      <c r="CO116" s="2">
        <v>0</v>
      </c>
      <c r="CP116" s="2">
        <f t="shared" si="112"/>
        <v>243</v>
      </c>
      <c r="CQ116" s="2">
        <f t="shared" si="113"/>
        <v>48.64</v>
      </c>
      <c r="CR116" s="2">
        <f t="shared" si="114"/>
        <v>0</v>
      </c>
      <c r="CS116" s="2">
        <f t="shared" si="115"/>
        <v>0</v>
      </c>
      <c r="CT116" s="2">
        <f t="shared" si="116"/>
        <v>0</v>
      </c>
      <c r="CU116" s="2">
        <f t="shared" si="117"/>
        <v>0</v>
      </c>
      <c r="CV116" s="2">
        <f t="shared" si="118"/>
        <v>0</v>
      </c>
      <c r="CW116" s="2">
        <f t="shared" si="119"/>
        <v>0</v>
      </c>
      <c r="CX116" s="2">
        <f t="shared" si="120"/>
        <v>0</v>
      </c>
      <c r="CY116" s="2">
        <f t="shared" si="121"/>
        <v>0</v>
      </c>
      <c r="CZ116" s="2">
        <f t="shared" si="122"/>
        <v>0</v>
      </c>
      <c r="DA116" s="2"/>
      <c r="DB116" s="2"/>
      <c r="DC116" s="2" t="s">
        <v>6</v>
      </c>
      <c r="DD116" s="2" t="s">
        <v>6</v>
      </c>
      <c r="DE116" s="2" t="s">
        <v>6</v>
      </c>
      <c r="DF116" s="2" t="s">
        <v>6</v>
      </c>
      <c r="DG116" s="2" t="s">
        <v>6</v>
      </c>
      <c r="DH116" s="2" t="s">
        <v>6</v>
      </c>
      <c r="DI116" s="2" t="s">
        <v>6</v>
      </c>
      <c r="DJ116" s="2" t="s">
        <v>6</v>
      </c>
      <c r="DK116" s="2" t="s">
        <v>6</v>
      </c>
      <c r="DL116" s="2" t="s">
        <v>6</v>
      </c>
      <c r="DM116" s="2" t="s">
        <v>6</v>
      </c>
      <c r="DN116" s="2">
        <v>0</v>
      </c>
      <c r="DO116" s="2">
        <v>0</v>
      </c>
      <c r="DP116" s="2">
        <v>1</v>
      </c>
      <c r="DQ116" s="2">
        <v>1</v>
      </c>
      <c r="DR116" s="2"/>
      <c r="DS116" s="2"/>
      <c r="DT116" s="2"/>
      <c r="DU116" s="2">
        <v>1010</v>
      </c>
      <c r="DV116" s="2" t="s">
        <v>79</v>
      </c>
      <c r="DW116" s="2" t="s">
        <v>79</v>
      </c>
      <c r="DX116" s="2">
        <v>1</v>
      </c>
      <c r="DY116" s="2"/>
      <c r="DZ116" s="2"/>
      <c r="EA116" s="2"/>
      <c r="EB116" s="2"/>
      <c r="EC116" s="2"/>
      <c r="ED116" s="2"/>
      <c r="EE116" s="2">
        <v>32653292</v>
      </c>
      <c r="EF116" s="2">
        <v>21</v>
      </c>
      <c r="EG116" s="2" t="s">
        <v>106</v>
      </c>
      <c r="EH116" s="2">
        <v>0</v>
      </c>
      <c r="EI116" s="2" t="s">
        <v>6</v>
      </c>
      <c r="EJ116" s="2">
        <v>2</v>
      </c>
      <c r="EK116" s="2">
        <v>500002</v>
      </c>
      <c r="EL116" s="2" t="s">
        <v>107</v>
      </c>
      <c r="EM116" s="2" t="s">
        <v>108</v>
      </c>
      <c r="EN116" s="2"/>
      <c r="EO116" s="2" t="s">
        <v>6</v>
      </c>
      <c r="EP116" s="2"/>
      <c r="EQ116" s="2">
        <v>0</v>
      </c>
      <c r="ER116" s="2">
        <v>20.68</v>
      </c>
      <c r="ES116" s="2">
        <v>48.64</v>
      </c>
      <c r="ET116" s="2">
        <v>0</v>
      </c>
      <c r="EU116" s="2">
        <v>0</v>
      </c>
      <c r="EV116" s="2">
        <v>0</v>
      </c>
      <c r="EW116" s="2">
        <v>0</v>
      </c>
      <c r="EX116" s="2">
        <v>0</v>
      </c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>
        <v>0</v>
      </c>
      <c r="FR116" s="2">
        <f t="shared" si="123"/>
        <v>0</v>
      </c>
      <c r="FS116" s="2">
        <v>0</v>
      </c>
      <c r="FT116" s="2"/>
      <c r="FU116" s="2"/>
      <c r="FV116" s="2"/>
      <c r="FW116" s="2"/>
      <c r="FX116" s="2">
        <v>0</v>
      </c>
      <c r="FY116" s="2">
        <v>0</v>
      </c>
      <c r="FZ116" s="2"/>
      <c r="GA116" s="2" t="s">
        <v>180</v>
      </c>
      <c r="GB116" s="2"/>
      <c r="GC116" s="2"/>
      <c r="GD116" s="2">
        <v>0</v>
      </c>
      <c r="GE116" s="2"/>
      <c r="GF116" s="2">
        <v>-1266922102</v>
      </c>
      <c r="GG116" s="2">
        <v>2</v>
      </c>
      <c r="GH116" s="2">
        <v>4</v>
      </c>
      <c r="GI116" s="2">
        <v>-2</v>
      </c>
      <c r="GJ116" s="2">
        <v>0</v>
      </c>
      <c r="GK116" s="2">
        <f>ROUND(R116*(R12)/100,0)</f>
        <v>0</v>
      </c>
      <c r="GL116" s="2">
        <f t="shared" si="124"/>
        <v>0</v>
      </c>
      <c r="GM116" s="2">
        <f t="shared" si="125"/>
        <v>243</v>
      </c>
      <c r="GN116" s="2">
        <f t="shared" si="126"/>
        <v>0</v>
      </c>
      <c r="GO116" s="2">
        <f t="shared" si="127"/>
        <v>243</v>
      </c>
      <c r="GP116" s="2">
        <f t="shared" si="128"/>
        <v>0</v>
      </c>
      <c r="GQ116" s="2"/>
      <c r="GR116" s="2">
        <v>0</v>
      </c>
      <c r="GS116" s="2">
        <v>2</v>
      </c>
      <c r="GT116" s="2">
        <v>0</v>
      </c>
      <c r="GU116" s="2" t="s">
        <v>6</v>
      </c>
      <c r="GV116" s="2">
        <f t="shared" si="129"/>
        <v>0</v>
      </c>
      <c r="GW116" s="2">
        <v>1</v>
      </c>
      <c r="GX116" s="2">
        <f t="shared" si="130"/>
        <v>0</v>
      </c>
      <c r="GY116" s="2"/>
      <c r="GZ116" s="2"/>
      <c r="HA116" s="2">
        <v>0</v>
      </c>
      <c r="HB116" s="2">
        <v>0</v>
      </c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>
        <v>0</v>
      </c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x14ac:dyDescent="0.2">
      <c r="A117">
        <v>18</v>
      </c>
      <c r="B117">
        <v>1</v>
      </c>
      <c r="C117">
        <v>160</v>
      </c>
      <c r="E117" t="s">
        <v>176</v>
      </c>
      <c r="F117" t="str">
        <f>'1.Смета.или.Акт'!B151</f>
        <v>Накладная</v>
      </c>
      <c r="G117" t="str">
        <f>'1.Смета.или.Акт'!C151</f>
        <v>Зажим MJPT 54,6</v>
      </c>
      <c r="H117" t="s">
        <v>79</v>
      </c>
      <c r="I117">
        <f>I101*J117</f>
        <v>5</v>
      </c>
      <c r="J117">
        <v>5</v>
      </c>
      <c r="O117">
        <f t="shared" si="98"/>
        <v>1824</v>
      </c>
      <c r="P117">
        <f t="shared" si="99"/>
        <v>1824</v>
      </c>
      <c r="Q117">
        <f t="shared" si="100"/>
        <v>0</v>
      </c>
      <c r="R117">
        <f t="shared" si="101"/>
        <v>0</v>
      </c>
      <c r="S117">
        <f t="shared" si="102"/>
        <v>0</v>
      </c>
      <c r="T117">
        <f t="shared" si="103"/>
        <v>0</v>
      </c>
      <c r="U117">
        <f t="shared" si="104"/>
        <v>0</v>
      </c>
      <c r="V117">
        <f t="shared" si="105"/>
        <v>0</v>
      </c>
      <c r="W117">
        <f t="shared" si="106"/>
        <v>0</v>
      </c>
      <c r="X117">
        <f t="shared" si="107"/>
        <v>0</v>
      </c>
      <c r="Y117">
        <f t="shared" si="108"/>
        <v>0</v>
      </c>
      <c r="AA117">
        <v>34644601</v>
      </c>
      <c r="AB117">
        <f t="shared" si="109"/>
        <v>48.64</v>
      </c>
      <c r="AC117">
        <f t="shared" si="131"/>
        <v>48.64</v>
      </c>
      <c r="AD117">
        <f t="shared" si="132"/>
        <v>0</v>
      </c>
      <c r="AE117">
        <f t="shared" si="133"/>
        <v>0</v>
      </c>
      <c r="AF117">
        <f t="shared" si="134"/>
        <v>0</v>
      </c>
      <c r="AG117">
        <f t="shared" si="110"/>
        <v>0</v>
      </c>
      <c r="AH117">
        <f t="shared" si="135"/>
        <v>0</v>
      </c>
      <c r="AI117">
        <f t="shared" si="136"/>
        <v>0</v>
      </c>
      <c r="AJ117">
        <f t="shared" si="111"/>
        <v>0</v>
      </c>
      <c r="AK117">
        <v>48.64</v>
      </c>
      <c r="AL117" s="55">
        <f>'1.Смета.или.Акт'!F151</f>
        <v>48.64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1</v>
      </c>
      <c r="AW117">
        <v>1</v>
      </c>
      <c r="AZ117">
        <v>1</v>
      </c>
      <c r="BA117">
        <v>1</v>
      </c>
      <c r="BB117">
        <v>1</v>
      </c>
      <c r="BC117">
        <f>'1.Смета.или.Акт'!J151</f>
        <v>7.5</v>
      </c>
      <c r="BD117" t="s">
        <v>6</v>
      </c>
      <c r="BE117" t="s">
        <v>6</v>
      </c>
      <c r="BF117" t="s">
        <v>6</v>
      </c>
      <c r="BG117" t="s">
        <v>6</v>
      </c>
      <c r="BH117">
        <v>3</v>
      </c>
      <c r="BI117">
        <v>2</v>
      </c>
      <c r="BJ117" t="s">
        <v>179</v>
      </c>
      <c r="BM117">
        <v>500002</v>
      </c>
      <c r="BN117">
        <v>0</v>
      </c>
      <c r="BO117" t="s">
        <v>6</v>
      </c>
      <c r="BP117">
        <v>0</v>
      </c>
      <c r="BQ117">
        <v>21</v>
      </c>
      <c r="BR117">
        <v>0</v>
      </c>
      <c r="BS117">
        <v>1</v>
      </c>
      <c r="BT117">
        <v>1</v>
      </c>
      <c r="BU117">
        <v>1</v>
      </c>
      <c r="BV117">
        <v>1</v>
      </c>
      <c r="BW117">
        <v>1</v>
      </c>
      <c r="BX117">
        <v>1</v>
      </c>
      <c r="BY117" t="s">
        <v>6</v>
      </c>
      <c r="BZ117">
        <v>0</v>
      </c>
      <c r="CA117">
        <v>0</v>
      </c>
      <c r="CF117">
        <v>0</v>
      </c>
      <c r="CG117">
        <v>0</v>
      </c>
      <c r="CM117">
        <v>0</v>
      </c>
      <c r="CN117" t="s">
        <v>6</v>
      </c>
      <c r="CO117">
        <v>0</v>
      </c>
      <c r="CP117">
        <f t="shared" si="112"/>
        <v>1824</v>
      </c>
      <c r="CQ117">
        <f t="shared" si="113"/>
        <v>364.8</v>
      </c>
      <c r="CR117">
        <f t="shared" si="114"/>
        <v>0</v>
      </c>
      <c r="CS117">
        <f t="shared" si="115"/>
        <v>0</v>
      </c>
      <c r="CT117">
        <f t="shared" si="116"/>
        <v>0</v>
      </c>
      <c r="CU117">
        <f t="shared" si="117"/>
        <v>0</v>
      </c>
      <c r="CV117">
        <f t="shared" si="118"/>
        <v>0</v>
      </c>
      <c r="CW117">
        <f t="shared" si="119"/>
        <v>0</v>
      </c>
      <c r="CX117">
        <f t="shared" si="120"/>
        <v>0</v>
      </c>
      <c r="CY117">
        <f t="shared" si="121"/>
        <v>0</v>
      </c>
      <c r="CZ117">
        <f t="shared" si="122"/>
        <v>0</v>
      </c>
      <c r="DC117" t="s">
        <v>6</v>
      </c>
      <c r="DD117" t="s">
        <v>6</v>
      </c>
      <c r="DE117" t="s">
        <v>6</v>
      </c>
      <c r="DF117" t="s">
        <v>6</v>
      </c>
      <c r="DG117" t="s">
        <v>6</v>
      </c>
      <c r="DH117" t="s">
        <v>6</v>
      </c>
      <c r="DI117" t="s">
        <v>6</v>
      </c>
      <c r="DJ117" t="s">
        <v>6</v>
      </c>
      <c r="DK117" t="s">
        <v>6</v>
      </c>
      <c r="DL117" t="s">
        <v>6</v>
      </c>
      <c r="DM117" t="s">
        <v>6</v>
      </c>
      <c r="DN117">
        <v>0</v>
      </c>
      <c r="DO117">
        <v>0</v>
      </c>
      <c r="DP117">
        <v>1</v>
      </c>
      <c r="DQ117">
        <v>1</v>
      </c>
      <c r="DU117">
        <v>1010</v>
      </c>
      <c r="DV117" t="s">
        <v>79</v>
      </c>
      <c r="DW117" t="str">
        <f>'1.Смета.или.Акт'!D151</f>
        <v>шт.</v>
      </c>
      <c r="DX117">
        <v>1</v>
      </c>
      <c r="EE117">
        <v>32653292</v>
      </c>
      <c r="EF117">
        <v>21</v>
      </c>
      <c r="EG117" t="s">
        <v>106</v>
      </c>
      <c r="EH117">
        <v>0</v>
      </c>
      <c r="EI117" t="s">
        <v>6</v>
      </c>
      <c r="EJ117">
        <v>2</v>
      </c>
      <c r="EK117">
        <v>500002</v>
      </c>
      <c r="EL117" t="s">
        <v>107</v>
      </c>
      <c r="EM117" t="s">
        <v>108</v>
      </c>
      <c r="EO117" t="s">
        <v>6</v>
      </c>
      <c r="EQ117">
        <v>0</v>
      </c>
      <c r="ER117">
        <v>52.87</v>
      </c>
      <c r="ES117" s="55">
        <f>'1.Смета.или.Акт'!F151</f>
        <v>48.64</v>
      </c>
      <c r="ET117">
        <v>0</v>
      </c>
      <c r="EU117">
        <v>0</v>
      </c>
      <c r="EV117">
        <v>0</v>
      </c>
      <c r="EW117">
        <v>0</v>
      </c>
      <c r="EX117">
        <v>0</v>
      </c>
      <c r="EZ117">
        <v>5</v>
      </c>
      <c r="FC117">
        <v>0</v>
      </c>
      <c r="FD117">
        <v>18</v>
      </c>
      <c r="FF117">
        <v>364.8</v>
      </c>
      <c r="FQ117">
        <v>0</v>
      </c>
      <c r="FR117">
        <f t="shared" si="123"/>
        <v>0</v>
      </c>
      <c r="FS117">
        <v>0</v>
      </c>
      <c r="FX117">
        <v>0</v>
      </c>
      <c r="FY117">
        <v>0</v>
      </c>
      <c r="GA117" t="s">
        <v>180</v>
      </c>
      <c r="GD117">
        <v>0</v>
      </c>
      <c r="GF117">
        <v>-1266922102</v>
      </c>
      <c r="GG117">
        <v>2</v>
      </c>
      <c r="GH117">
        <v>3</v>
      </c>
      <c r="GI117">
        <v>4</v>
      </c>
      <c r="GJ117">
        <v>0</v>
      </c>
      <c r="GK117">
        <f>ROUND(R117*(S12)/100,0)</f>
        <v>0</v>
      </c>
      <c r="GL117">
        <f t="shared" si="124"/>
        <v>0</v>
      </c>
      <c r="GM117">
        <f t="shared" si="125"/>
        <v>1824</v>
      </c>
      <c r="GN117">
        <f t="shared" si="126"/>
        <v>0</v>
      </c>
      <c r="GO117">
        <f t="shared" si="127"/>
        <v>1824</v>
      </c>
      <c r="GP117">
        <f t="shared" si="128"/>
        <v>0</v>
      </c>
      <c r="GR117">
        <v>1</v>
      </c>
      <c r="GS117">
        <v>1</v>
      </c>
      <c r="GT117">
        <v>0</v>
      </c>
      <c r="GU117" t="s">
        <v>6</v>
      </c>
      <c r="GV117">
        <f t="shared" si="129"/>
        <v>0</v>
      </c>
      <c r="GW117">
        <v>1</v>
      </c>
      <c r="GX117">
        <f t="shared" si="130"/>
        <v>0</v>
      </c>
      <c r="HA117">
        <v>0</v>
      </c>
      <c r="HB117">
        <v>0</v>
      </c>
      <c r="IK117">
        <v>0</v>
      </c>
    </row>
    <row r="118" spans="1:255" x14ac:dyDescent="0.2">
      <c r="A118" s="2">
        <v>18</v>
      </c>
      <c r="B118" s="2">
        <v>1</v>
      </c>
      <c r="C118" s="2">
        <v>140</v>
      </c>
      <c r="D118" s="2"/>
      <c r="E118" s="2" t="s">
        <v>181</v>
      </c>
      <c r="F118" s="2" t="s">
        <v>182</v>
      </c>
      <c r="G118" s="2" t="s">
        <v>183</v>
      </c>
      <c r="H118" s="2" t="s">
        <v>184</v>
      </c>
      <c r="I118" s="2">
        <f>I100*J118</f>
        <v>1000</v>
      </c>
      <c r="J118" s="2">
        <v>1000</v>
      </c>
      <c r="K118" s="2"/>
      <c r="L118" s="2"/>
      <c r="M118" s="2"/>
      <c r="N118" s="2"/>
      <c r="O118" s="2">
        <f t="shared" si="98"/>
        <v>21110</v>
      </c>
      <c r="P118" s="2">
        <f t="shared" si="99"/>
        <v>21110</v>
      </c>
      <c r="Q118" s="2">
        <f t="shared" si="100"/>
        <v>0</v>
      </c>
      <c r="R118" s="2">
        <f t="shared" si="101"/>
        <v>0</v>
      </c>
      <c r="S118" s="2">
        <f t="shared" si="102"/>
        <v>0</v>
      </c>
      <c r="T118" s="2">
        <f t="shared" si="103"/>
        <v>0</v>
      </c>
      <c r="U118" s="2">
        <f t="shared" si="104"/>
        <v>0</v>
      </c>
      <c r="V118" s="2">
        <f t="shared" si="105"/>
        <v>0</v>
      </c>
      <c r="W118" s="2">
        <f t="shared" si="106"/>
        <v>0</v>
      </c>
      <c r="X118" s="2">
        <f t="shared" si="107"/>
        <v>0</v>
      </c>
      <c r="Y118" s="2">
        <f t="shared" si="108"/>
        <v>0</v>
      </c>
      <c r="Z118" s="2"/>
      <c r="AA118" s="2">
        <v>34644600</v>
      </c>
      <c r="AB118" s="2">
        <f t="shared" si="109"/>
        <v>21.11</v>
      </c>
      <c r="AC118" s="2">
        <f t="shared" si="131"/>
        <v>21.11</v>
      </c>
      <c r="AD118" s="2">
        <f t="shared" si="132"/>
        <v>0</v>
      </c>
      <c r="AE118" s="2">
        <f t="shared" si="133"/>
        <v>0</v>
      </c>
      <c r="AF118" s="2">
        <f t="shared" si="134"/>
        <v>0</v>
      </c>
      <c r="AG118" s="2">
        <f t="shared" si="110"/>
        <v>0</v>
      </c>
      <c r="AH118" s="2">
        <f t="shared" si="135"/>
        <v>0</v>
      </c>
      <c r="AI118" s="2">
        <f t="shared" si="136"/>
        <v>0</v>
      </c>
      <c r="AJ118" s="2">
        <f t="shared" si="111"/>
        <v>0</v>
      </c>
      <c r="AK118" s="2">
        <v>21.11</v>
      </c>
      <c r="AL118" s="2">
        <v>21.11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106</v>
      </c>
      <c r="AU118" s="2">
        <v>65</v>
      </c>
      <c r="AV118" s="2">
        <v>1</v>
      </c>
      <c r="AW118" s="2">
        <v>1</v>
      </c>
      <c r="AX118" s="2"/>
      <c r="AY118" s="2"/>
      <c r="AZ118" s="2">
        <v>1</v>
      </c>
      <c r="BA118" s="2">
        <v>1</v>
      </c>
      <c r="BB118" s="2">
        <v>1</v>
      </c>
      <c r="BC118" s="2">
        <v>1</v>
      </c>
      <c r="BD118" s="2" t="s">
        <v>6</v>
      </c>
      <c r="BE118" s="2" t="s">
        <v>6</v>
      </c>
      <c r="BF118" s="2" t="s">
        <v>6</v>
      </c>
      <c r="BG118" s="2" t="s">
        <v>6</v>
      </c>
      <c r="BH118" s="2">
        <v>3</v>
      </c>
      <c r="BI118" s="2">
        <v>1</v>
      </c>
      <c r="BJ118" s="2" t="s">
        <v>6</v>
      </c>
      <c r="BK118" s="2"/>
      <c r="BL118" s="2"/>
      <c r="BM118" s="2">
        <v>0</v>
      </c>
      <c r="BN118" s="2">
        <v>0</v>
      </c>
      <c r="BO118" s="2" t="s">
        <v>6</v>
      </c>
      <c r="BP118" s="2">
        <v>0</v>
      </c>
      <c r="BQ118" s="2">
        <v>20</v>
      </c>
      <c r="BR118" s="2">
        <v>0</v>
      </c>
      <c r="BS118" s="2">
        <v>1</v>
      </c>
      <c r="BT118" s="2">
        <v>1</v>
      </c>
      <c r="BU118" s="2">
        <v>1</v>
      </c>
      <c r="BV118" s="2">
        <v>1</v>
      </c>
      <c r="BW118" s="2">
        <v>1</v>
      </c>
      <c r="BX118" s="2">
        <v>1</v>
      </c>
      <c r="BY118" s="2" t="s">
        <v>6</v>
      </c>
      <c r="BZ118" s="2">
        <v>106</v>
      </c>
      <c r="CA118" s="2">
        <v>65</v>
      </c>
      <c r="CB118" s="2"/>
      <c r="CC118" s="2"/>
      <c r="CD118" s="2"/>
      <c r="CE118" s="2"/>
      <c r="CF118" s="2">
        <v>0</v>
      </c>
      <c r="CG118" s="2">
        <v>0</v>
      </c>
      <c r="CH118" s="2"/>
      <c r="CI118" s="2"/>
      <c r="CJ118" s="2"/>
      <c r="CK118" s="2"/>
      <c r="CL118" s="2"/>
      <c r="CM118" s="2">
        <v>0</v>
      </c>
      <c r="CN118" s="2" t="s">
        <v>6</v>
      </c>
      <c r="CO118" s="2">
        <v>0</v>
      </c>
      <c r="CP118" s="2">
        <f t="shared" si="112"/>
        <v>21110</v>
      </c>
      <c r="CQ118" s="2">
        <f t="shared" si="113"/>
        <v>21.11</v>
      </c>
      <c r="CR118" s="2">
        <f t="shared" si="114"/>
        <v>0</v>
      </c>
      <c r="CS118" s="2">
        <f t="shared" si="115"/>
        <v>0</v>
      </c>
      <c r="CT118" s="2">
        <f t="shared" si="116"/>
        <v>0</v>
      </c>
      <c r="CU118" s="2">
        <f t="shared" si="117"/>
        <v>0</v>
      </c>
      <c r="CV118" s="2">
        <f t="shared" si="118"/>
        <v>0</v>
      </c>
      <c r="CW118" s="2">
        <f t="shared" si="119"/>
        <v>0</v>
      </c>
      <c r="CX118" s="2">
        <f t="shared" si="120"/>
        <v>0</v>
      </c>
      <c r="CY118" s="2">
        <f t="shared" si="121"/>
        <v>0</v>
      </c>
      <c r="CZ118" s="2">
        <f t="shared" si="122"/>
        <v>0</v>
      </c>
      <c r="DA118" s="2"/>
      <c r="DB118" s="2"/>
      <c r="DC118" s="2" t="s">
        <v>6</v>
      </c>
      <c r="DD118" s="2" t="s">
        <v>6</v>
      </c>
      <c r="DE118" s="2" t="s">
        <v>6</v>
      </c>
      <c r="DF118" s="2" t="s">
        <v>6</v>
      </c>
      <c r="DG118" s="2" t="s">
        <v>6</v>
      </c>
      <c r="DH118" s="2" t="s">
        <v>6</v>
      </c>
      <c r="DI118" s="2" t="s">
        <v>6</v>
      </c>
      <c r="DJ118" s="2" t="s">
        <v>6</v>
      </c>
      <c r="DK118" s="2" t="s">
        <v>6</v>
      </c>
      <c r="DL118" s="2" t="s">
        <v>6</v>
      </c>
      <c r="DM118" s="2" t="s">
        <v>6</v>
      </c>
      <c r="DN118" s="2">
        <v>0</v>
      </c>
      <c r="DO118" s="2">
        <v>0</v>
      </c>
      <c r="DP118" s="2">
        <v>1</v>
      </c>
      <c r="DQ118" s="2">
        <v>1</v>
      </c>
      <c r="DR118" s="2"/>
      <c r="DS118" s="2"/>
      <c r="DT118" s="2"/>
      <c r="DU118" s="2">
        <v>1003</v>
      </c>
      <c r="DV118" s="2" t="s">
        <v>184</v>
      </c>
      <c r="DW118" s="2" t="s">
        <v>184</v>
      </c>
      <c r="DX118" s="2">
        <v>1</v>
      </c>
      <c r="DY118" s="2"/>
      <c r="DZ118" s="2"/>
      <c r="EA118" s="2"/>
      <c r="EB118" s="2"/>
      <c r="EC118" s="2"/>
      <c r="ED118" s="2"/>
      <c r="EE118" s="2">
        <v>32653299</v>
      </c>
      <c r="EF118" s="2">
        <v>20</v>
      </c>
      <c r="EG118" s="2" t="s">
        <v>60</v>
      </c>
      <c r="EH118" s="2">
        <v>0</v>
      </c>
      <c r="EI118" s="2" t="s">
        <v>6</v>
      </c>
      <c r="EJ118" s="2">
        <v>1</v>
      </c>
      <c r="EK118" s="2">
        <v>0</v>
      </c>
      <c r="EL118" s="2" t="s">
        <v>85</v>
      </c>
      <c r="EM118" s="2" t="s">
        <v>86</v>
      </c>
      <c r="EN118" s="2"/>
      <c r="EO118" s="2" t="s">
        <v>6</v>
      </c>
      <c r="EP118" s="2"/>
      <c r="EQ118" s="2">
        <v>2097152</v>
      </c>
      <c r="ER118" s="2">
        <v>0</v>
      </c>
      <c r="ES118" s="2">
        <v>21.11</v>
      </c>
      <c r="ET118" s="2">
        <v>0</v>
      </c>
      <c r="EU118" s="2">
        <v>0</v>
      </c>
      <c r="EV118" s="2">
        <v>0</v>
      </c>
      <c r="EW118" s="2">
        <v>0</v>
      </c>
      <c r="EX118" s="2">
        <v>0</v>
      </c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>
        <v>0</v>
      </c>
      <c r="FR118" s="2">
        <f t="shared" si="123"/>
        <v>0</v>
      </c>
      <c r="FS118" s="2">
        <v>0</v>
      </c>
      <c r="FT118" s="2"/>
      <c r="FU118" s="2"/>
      <c r="FV118" s="2"/>
      <c r="FW118" s="2"/>
      <c r="FX118" s="2">
        <v>106</v>
      </c>
      <c r="FY118" s="2">
        <v>65</v>
      </c>
      <c r="FZ118" s="2"/>
      <c r="GA118" s="2" t="s">
        <v>185</v>
      </c>
      <c r="GB118" s="2"/>
      <c r="GC118" s="2"/>
      <c r="GD118" s="2">
        <v>0</v>
      </c>
      <c r="GE118" s="2"/>
      <c r="GF118" s="2">
        <v>970303585</v>
      </c>
      <c r="GG118" s="2">
        <v>2</v>
      </c>
      <c r="GH118" s="2">
        <v>4</v>
      </c>
      <c r="GI118" s="2">
        <v>-2</v>
      </c>
      <c r="GJ118" s="2">
        <v>0</v>
      </c>
      <c r="GK118" s="2">
        <f>ROUND(R118*(R12)/100,0)</f>
        <v>0</v>
      </c>
      <c r="GL118" s="2">
        <f t="shared" si="124"/>
        <v>0</v>
      </c>
      <c r="GM118" s="2">
        <f t="shared" si="125"/>
        <v>21110</v>
      </c>
      <c r="GN118" s="2">
        <f t="shared" si="126"/>
        <v>21110</v>
      </c>
      <c r="GO118" s="2">
        <f t="shared" si="127"/>
        <v>0</v>
      </c>
      <c r="GP118" s="2">
        <f t="shared" si="128"/>
        <v>0</v>
      </c>
      <c r="GQ118" s="2"/>
      <c r="GR118" s="2">
        <v>0</v>
      </c>
      <c r="GS118" s="2">
        <v>2</v>
      </c>
      <c r="GT118" s="2">
        <v>0</v>
      </c>
      <c r="GU118" s="2" t="s">
        <v>6</v>
      </c>
      <c r="GV118" s="2">
        <f t="shared" si="129"/>
        <v>0</v>
      </c>
      <c r="GW118" s="2">
        <v>1</v>
      </c>
      <c r="GX118" s="2">
        <f t="shared" si="130"/>
        <v>0</v>
      </c>
      <c r="GY118" s="2"/>
      <c r="GZ118" s="2"/>
      <c r="HA118" s="2">
        <v>0</v>
      </c>
      <c r="HB118" s="2">
        <v>0</v>
      </c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>
        <v>0</v>
      </c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x14ac:dyDescent="0.2">
      <c r="A119">
        <v>18</v>
      </c>
      <c r="B119">
        <v>1</v>
      </c>
      <c r="C119">
        <v>161</v>
      </c>
      <c r="E119" t="s">
        <v>181</v>
      </c>
      <c r="F119" t="str">
        <f>'1.Смета.или.Акт'!B153</f>
        <v>Накладная</v>
      </c>
      <c r="G119" t="str">
        <f>'1.Смета.или.Акт'!C153</f>
        <v>Провода самонесущие изолированные СИП 2 3х50+54,6 мм2</v>
      </c>
      <c r="H119" t="s">
        <v>184</v>
      </c>
      <c r="I119">
        <f>I101*J119</f>
        <v>1000</v>
      </c>
      <c r="J119">
        <v>1000</v>
      </c>
      <c r="O119">
        <f t="shared" si="98"/>
        <v>158325</v>
      </c>
      <c r="P119">
        <f t="shared" si="99"/>
        <v>158325</v>
      </c>
      <c r="Q119">
        <f t="shared" si="100"/>
        <v>0</v>
      </c>
      <c r="R119">
        <f t="shared" si="101"/>
        <v>0</v>
      </c>
      <c r="S119">
        <f t="shared" si="102"/>
        <v>0</v>
      </c>
      <c r="T119">
        <f t="shared" si="103"/>
        <v>0</v>
      </c>
      <c r="U119">
        <f t="shared" si="104"/>
        <v>0</v>
      </c>
      <c r="V119">
        <f t="shared" si="105"/>
        <v>0</v>
      </c>
      <c r="W119">
        <f t="shared" si="106"/>
        <v>0</v>
      </c>
      <c r="X119">
        <f t="shared" si="107"/>
        <v>0</v>
      </c>
      <c r="Y119">
        <f t="shared" si="108"/>
        <v>0</v>
      </c>
      <c r="AA119">
        <v>34644601</v>
      </c>
      <c r="AB119">
        <f t="shared" si="109"/>
        <v>21.11</v>
      </c>
      <c r="AC119">
        <f t="shared" si="131"/>
        <v>21.11</v>
      </c>
      <c r="AD119">
        <f t="shared" si="132"/>
        <v>0</v>
      </c>
      <c r="AE119">
        <f t="shared" si="133"/>
        <v>0</v>
      </c>
      <c r="AF119">
        <f t="shared" si="134"/>
        <v>0</v>
      </c>
      <c r="AG119">
        <f t="shared" si="110"/>
        <v>0</v>
      </c>
      <c r="AH119">
        <f t="shared" si="135"/>
        <v>0</v>
      </c>
      <c r="AI119">
        <f t="shared" si="136"/>
        <v>0</v>
      </c>
      <c r="AJ119">
        <f t="shared" si="111"/>
        <v>0</v>
      </c>
      <c r="AK119">
        <v>21.11</v>
      </c>
      <c r="AL119" s="55">
        <f>'1.Смета.или.Акт'!F153</f>
        <v>21.11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90</v>
      </c>
      <c r="AU119">
        <v>52</v>
      </c>
      <c r="AV119">
        <v>1</v>
      </c>
      <c r="AW119">
        <v>1</v>
      </c>
      <c r="AZ119">
        <v>1</v>
      </c>
      <c r="BA119">
        <v>1</v>
      </c>
      <c r="BB119">
        <v>1</v>
      </c>
      <c r="BC119">
        <f>'1.Смета.или.Акт'!J153</f>
        <v>7.5</v>
      </c>
      <c r="BD119" t="s">
        <v>6</v>
      </c>
      <c r="BE119" t="s">
        <v>6</v>
      </c>
      <c r="BF119" t="s">
        <v>6</v>
      </c>
      <c r="BG119" t="s">
        <v>6</v>
      </c>
      <c r="BH119">
        <v>3</v>
      </c>
      <c r="BI119">
        <v>1</v>
      </c>
      <c r="BJ119" t="s">
        <v>6</v>
      </c>
      <c r="BM119">
        <v>0</v>
      </c>
      <c r="BN119">
        <v>0</v>
      </c>
      <c r="BO119" t="s">
        <v>6</v>
      </c>
      <c r="BP119">
        <v>0</v>
      </c>
      <c r="BQ119">
        <v>20</v>
      </c>
      <c r="BR119">
        <v>0</v>
      </c>
      <c r="BS119">
        <v>1</v>
      </c>
      <c r="BT119">
        <v>1</v>
      </c>
      <c r="BU119">
        <v>1</v>
      </c>
      <c r="BV119">
        <v>1</v>
      </c>
      <c r="BW119">
        <v>1</v>
      </c>
      <c r="BX119">
        <v>1</v>
      </c>
      <c r="BY119" t="s">
        <v>6</v>
      </c>
      <c r="BZ119">
        <v>106</v>
      </c>
      <c r="CA119">
        <v>65</v>
      </c>
      <c r="CF119">
        <v>0</v>
      </c>
      <c r="CG119">
        <v>0</v>
      </c>
      <c r="CM119">
        <v>0</v>
      </c>
      <c r="CN119" t="s">
        <v>6</v>
      </c>
      <c r="CO119">
        <v>0</v>
      </c>
      <c r="CP119">
        <f t="shared" si="112"/>
        <v>158325</v>
      </c>
      <c r="CQ119">
        <f t="shared" si="113"/>
        <v>158.32499999999999</v>
      </c>
      <c r="CR119">
        <f t="shared" si="114"/>
        <v>0</v>
      </c>
      <c r="CS119">
        <f t="shared" si="115"/>
        <v>0</v>
      </c>
      <c r="CT119">
        <f t="shared" si="116"/>
        <v>0</v>
      </c>
      <c r="CU119">
        <f t="shared" si="117"/>
        <v>0</v>
      </c>
      <c r="CV119">
        <f t="shared" si="118"/>
        <v>0</v>
      </c>
      <c r="CW119">
        <f t="shared" si="119"/>
        <v>0</v>
      </c>
      <c r="CX119">
        <f t="shared" si="120"/>
        <v>0</v>
      </c>
      <c r="CY119">
        <f t="shared" si="121"/>
        <v>0</v>
      </c>
      <c r="CZ119">
        <f t="shared" si="122"/>
        <v>0</v>
      </c>
      <c r="DC119" t="s">
        <v>6</v>
      </c>
      <c r="DD119" t="s">
        <v>6</v>
      </c>
      <c r="DE119" t="s">
        <v>6</v>
      </c>
      <c r="DF119" t="s">
        <v>6</v>
      </c>
      <c r="DG119" t="s">
        <v>6</v>
      </c>
      <c r="DH119" t="s">
        <v>6</v>
      </c>
      <c r="DI119" t="s">
        <v>6</v>
      </c>
      <c r="DJ119" t="s">
        <v>6</v>
      </c>
      <c r="DK119" t="s">
        <v>6</v>
      </c>
      <c r="DL119" t="s">
        <v>6</v>
      </c>
      <c r="DM119" t="s">
        <v>6</v>
      </c>
      <c r="DN119">
        <v>0</v>
      </c>
      <c r="DO119">
        <v>0</v>
      </c>
      <c r="DP119">
        <v>1</v>
      </c>
      <c r="DQ119">
        <v>1</v>
      </c>
      <c r="DU119">
        <v>1003</v>
      </c>
      <c r="DV119" t="s">
        <v>184</v>
      </c>
      <c r="DW119" t="str">
        <f>'1.Смета.или.Акт'!D153</f>
        <v>м</v>
      </c>
      <c r="DX119">
        <v>1</v>
      </c>
      <c r="EE119">
        <v>32653299</v>
      </c>
      <c r="EF119">
        <v>20</v>
      </c>
      <c r="EG119" t="s">
        <v>60</v>
      </c>
      <c r="EH119">
        <v>0</v>
      </c>
      <c r="EI119" t="s">
        <v>6</v>
      </c>
      <c r="EJ119">
        <v>1</v>
      </c>
      <c r="EK119">
        <v>0</v>
      </c>
      <c r="EL119" t="s">
        <v>85</v>
      </c>
      <c r="EM119" t="s">
        <v>86</v>
      </c>
      <c r="EO119" t="s">
        <v>6</v>
      </c>
      <c r="EQ119">
        <v>2097152</v>
      </c>
      <c r="ER119">
        <v>21.11</v>
      </c>
      <c r="ES119" s="55">
        <f>'1.Смета.или.Акт'!F153</f>
        <v>21.11</v>
      </c>
      <c r="ET119">
        <v>0</v>
      </c>
      <c r="EU119">
        <v>0</v>
      </c>
      <c r="EV119">
        <v>0</v>
      </c>
      <c r="EW119">
        <v>0</v>
      </c>
      <c r="EX119">
        <v>0</v>
      </c>
      <c r="EZ119">
        <v>5</v>
      </c>
      <c r="FC119">
        <v>0</v>
      </c>
      <c r="FD119">
        <v>18</v>
      </c>
      <c r="FF119">
        <v>158.29</v>
      </c>
      <c r="FQ119">
        <v>0</v>
      </c>
      <c r="FR119">
        <f t="shared" si="123"/>
        <v>0</v>
      </c>
      <c r="FS119">
        <v>0</v>
      </c>
      <c r="FV119" t="s">
        <v>22</v>
      </c>
      <c r="FW119" t="s">
        <v>23</v>
      </c>
      <c r="FX119">
        <v>106</v>
      </c>
      <c r="FY119">
        <v>65</v>
      </c>
      <c r="GA119" t="s">
        <v>185</v>
      </c>
      <c r="GD119">
        <v>0</v>
      </c>
      <c r="GF119">
        <v>970303585</v>
      </c>
      <c r="GG119">
        <v>2</v>
      </c>
      <c r="GH119">
        <v>3</v>
      </c>
      <c r="GI119">
        <v>4</v>
      </c>
      <c r="GJ119">
        <v>0</v>
      </c>
      <c r="GK119">
        <f>ROUND(R119*(S12)/100,0)</f>
        <v>0</v>
      </c>
      <c r="GL119">
        <f t="shared" si="124"/>
        <v>0</v>
      </c>
      <c r="GM119">
        <f t="shared" si="125"/>
        <v>158325</v>
      </c>
      <c r="GN119">
        <f t="shared" si="126"/>
        <v>158325</v>
      </c>
      <c r="GO119">
        <f t="shared" si="127"/>
        <v>0</v>
      </c>
      <c r="GP119">
        <f t="shared" si="128"/>
        <v>0</v>
      </c>
      <c r="GR119">
        <v>1</v>
      </c>
      <c r="GS119">
        <v>1</v>
      </c>
      <c r="GT119">
        <v>0</v>
      </c>
      <c r="GU119" t="s">
        <v>6</v>
      </c>
      <c r="GV119">
        <f t="shared" si="129"/>
        <v>0</v>
      </c>
      <c r="GW119">
        <v>1</v>
      </c>
      <c r="GX119">
        <f t="shared" si="130"/>
        <v>0</v>
      </c>
      <c r="HA119">
        <v>0</v>
      </c>
      <c r="HB119">
        <v>0</v>
      </c>
      <c r="IK119">
        <v>0</v>
      </c>
    </row>
    <row r="120" spans="1:255" x14ac:dyDescent="0.2">
      <c r="A120" s="2">
        <v>18</v>
      </c>
      <c r="B120" s="2">
        <v>1</v>
      </c>
      <c r="C120" s="2">
        <v>141</v>
      </c>
      <c r="D120" s="2"/>
      <c r="E120" s="2" t="s">
        <v>186</v>
      </c>
      <c r="F120" s="2" t="s">
        <v>187</v>
      </c>
      <c r="G120" s="2" t="s">
        <v>188</v>
      </c>
      <c r="H120" s="2" t="s">
        <v>79</v>
      </c>
      <c r="I120" s="2">
        <f>I100*J120</f>
        <v>18</v>
      </c>
      <c r="J120" s="2">
        <v>18</v>
      </c>
      <c r="K120" s="2"/>
      <c r="L120" s="2"/>
      <c r="M120" s="2"/>
      <c r="N120" s="2"/>
      <c r="O120" s="2">
        <f t="shared" ref="O120:O151" si="137">ROUND(CP120,0)</f>
        <v>468</v>
      </c>
      <c r="P120" s="2">
        <f t="shared" ref="P120:P151" si="138">ROUND(CQ120*I120,0)</f>
        <v>468</v>
      </c>
      <c r="Q120" s="2">
        <f t="shared" ref="Q120:Q151" si="139">ROUND(CR120*I120,0)</f>
        <v>0</v>
      </c>
      <c r="R120" s="2">
        <f t="shared" ref="R120:R151" si="140">ROUND(CS120*I120,0)</f>
        <v>0</v>
      </c>
      <c r="S120" s="2">
        <f t="shared" ref="S120:S151" si="141">ROUND(CT120*I120,0)</f>
        <v>0</v>
      </c>
      <c r="T120" s="2">
        <f t="shared" ref="T120:T151" si="142">ROUND(CU120*I120,0)</f>
        <v>0</v>
      </c>
      <c r="U120" s="2">
        <f t="shared" ref="U120:U151" si="143">CV120*I120</f>
        <v>0</v>
      </c>
      <c r="V120" s="2">
        <f t="shared" ref="V120:V151" si="144">CW120*I120</f>
        <v>0</v>
      </c>
      <c r="W120" s="2">
        <f t="shared" ref="W120:W151" si="145">ROUND(CX120*I120,0)</f>
        <v>0</v>
      </c>
      <c r="X120" s="2">
        <f t="shared" ref="X120:X151" si="146">ROUND(CY120,0)</f>
        <v>0</v>
      </c>
      <c r="Y120" s="2">
        <f t="shared" ref="Y120:Y151" si="147">ROUND(CZ120,0)</f>
        <v>0</v>
      </c>
      <c r="Z120" s="2"/>
      <c r="AA120" s="2">
        <v>34644600</v>
      </c>
      <c r="AB120" s="2">
        <f t="shared" ref="AB120:AB151" si="148">ROUND((AC120+AD120+AF120),2)</f>
        <v>26.01</v>
      </c>
      <c r="AC120" s="2">
        <f t="shared" si="131"/>
        <v>26.01</v>
      </c>
      <c r="AD120" s="2">
        <f t="shared" si="132"/>
        <v>0</v>
      </c>
      <c r="AE120" s="2">
        <f t="shared" si="133"/>
        <v>0</v>
      </c>
      <c r="AF120" s="2">
        <f t="shared" si="134"/>
        <v>0</v>
      </c>
      <c r="AG120" s="2">
        <f t="shared" ref="AG120:AG151" si="149">ROUND((AP120),2)</f>
        <v>0</v>
      </c>
      <c r="AH120" s="2">
        <f t="shared" si="135"/>
        <v>0</v>
      </c>
      <c r="AI120" s="2">
        <f t="shared" si="136"/>
        <v>0</v>
      </c>
      <c r="AJ120" s="2">
        <f t="shared" ref="AJ120:AJ151" si="150">ROUND((AS120),2)</f>
        <v>0</v>
      </c>
      <c r="AK120" s="2">
        <v>26.01</v>
      </c>
      <c r="AL120" s="2">
        <v>26.01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1</v>
      </c>
      <c r="AW120" s="2">
        <v>1</v>
      </c>
      <c r="AX120" s="2"/>
      <c r="AY120" s="2"/>
      <c r="AZ120" s="2">
        <v>1</v>
      </c>
      <c r="BA120" s="2">
        <v>1</v>
      </c>
      <c r="BB120" s="2">
        <v>1</v>
      </c>
      <c r="BC120" s="2">
        <v>1</v>
      </c>
      <c r="BD120" s="2" t="s">
        <v>6</v>
      </c>
      <c r="BE120" s="2" t="s">
        <v>6</v>
      </c>
      <c r="BF120" s="2" t="s">
        <v>6</v>
      </c>
      <c r="BG120" s="2" t="s">
        <v>6</v>
      </c>
      <c r="BH120" s="2">
        <v>3</v>
      </c>
      <c r="BI120" s="2">
        <v>1</v>
      </c>
      <c r="BJ120" s="2" t="s">
        <v>189</v>
      </c>
      <c r="BK120" s="2"/>
      <c r="BL120" s="2"/>
      <c r="BM120" s="2">
        <v>500001</v>
      </c>
      <c r="BN120" s="2">
        <v>0</v>
      </c>
      <c r="BO120" s="2" t="s">
        <v>6</v>
      </c>
      <c r="BP120" s="2">
        <v>0</v>
      </c>
      <c r="BQ120" s="2">
        <v>20</v>
      </c>
      <c r="BR120" s="2">
        <v>0</v>
      </c>
      <c r="BS120" s="2">
        <v>1</v>
      </c>
      <c r="BT120" s="2">
        <v>1</v>
      </c>
      <c r="BU120" s="2">
        <v>1</v>
      </c>
      <c r="BV120" s="2">
        <v>1</v>
      </c>
      <c r="BW120" s="2">
        <v>1</v>
      </c>
      <c r="BX120" s="2">
        <v>1</v>
      </c>
      <c r="BY120" s="2" t="s">
        <v>6</v>
      </c>
      <c r="BZ120" s="2">
        <v>0</v>
      </c>
      <c r="CA120" s="2">
        <v>0</v>
      </c>
      <c r="CB120" s="2"/>
      <c r="CC120" s="2"/>
      <c r="CD120" s="2"/>
      <c r="CE120" s="2"/>
      <c r="CF120" s="2">
        <v>0</v>
      </c>
      <c r="CG120" s="2">
        <v>0</v>
      </c>
      <c r="CH120" s="2"/>
      <c r="CI120" s="2"/>
      <c r="CJ120" s="2"/>
      <c r="CK120" s="2"/>
      <c r="CL120" s="2"/>
      <c r="CM120" s="2">
        <v>0</v>
      </c>
      <c r="CN120" s="2" t="s">
        <v>6</v>
      </c>
      <c r="CO120" s="2">
        <v>0</v>
      </c>
      <c r="CP120" s="2">
        <f t="shared" ref="CP120:CP151" si="151">(P120+Q120+S120)</f>
        <v>468</v>
      </c>
      <c r="CQ120" s="2">
        <f t="shared" ref="CQ120:CQ151" si="152">AC120*BC120</f>
        <v>26.01</v>
      </c>
      <c r="CR120" s="2">
        <f t="shared" ref="CR120:CR151" si="153">AD120*BB120</f>
        <v>0</v>
      </c>
      <c r="CS120" s="2">
        <f t="shared" ref="CS120:CS151" si="154">AE120*BS120</f>
        <v>0</v>
      </c>
      <c r="CT120" s="2">
        <f t="shared" ref="CT120:CT151" si="155">AF120*BA120</f>
        <v>0</v>
      </c>
      <c r="CU120" s="2">
        <f t="shared" ref="CU120:CU151" si="156">AG120</f>
        <v>0</v>
      </c>
      <c r="CV120" s="2">
        <f t="shared" ref="CV120:CV151" si="157">AH120</f>
        <v>0</v>
      </c>
      <c r="CW120" s="2">
        <f t="shared" ref="CW120:CW151" si="158">AI120</f>
        <v>0</v>
      </c>
      <c r="CX120" s="2">
        <f t="shared" ref="CX120:CX151" si="159">AJ120</f>
        <v>0</v>
      </c>
      <c r="CY120" s="2">
        <f t="shared" ref="CY120:CY151" si="160">(((S120+(R120*IF(0,0,1)))*AT120)/100)</f>
        <v>0</v>
      </c>
      <c r="CZ120" s="2">
        <f t="shared" ref="CZ120:CZ151" si="161">(((S120+(R120*IF(0,0,1)))*AU120)/100)</f>
        <v>0</v>
      </c>
      <c r="DA120" s="2"/>
      <c r="DB120" s="2"/>
      <c r="DC120" s="2" t="s">
        <v>6</v>
      </c>
      <c r="DD120" s="2" t="s">
        <v>6</v>
      </c>
      <c r="DE120" s="2" t="s">
        <v>6</v>
      </c>
      <c r="DF120" s="2" t="s">
        <v>6</v>
      </c>
      <c r="DG120" s="2" t="s">
        <v>6</v>
      </c>
      <c r="DH120" s="2" t="s">
        <v>6</v>
      </c>
      <c r="DI120" s="2" t="s">
        <v>6</v>
      </c>
      <c r="DJ120" s="2" t="s">
        <v>6</v>
      </c>
      <c r="DK120" s="2" t="s">
        <v>6</v>
      </c>
      <c r="DL120" s="2" t="s">
        <v>6</v>
      </c>
      <c r="DM120" s="2" t="s">
        <v>6</v>
      </c>
      <c r="DN120" s="2">
        <v>0</v>
      </c>
      <c r="DO120" s="2">
        <v>0</v>
      </c>
      <c r="DP120" s="2">
        <v>1</v>
      </c>
      <c r="DQ120" s="2">
        <v>1</v>
      </c>
      <c r="DR120" s="2"/>
      <c r="DS120" s="2"/>
      <c r="DT120" s="2"/>
      <c r="DU120" s="2">
        <v>1010</v>
      </c>
      <c r="DV120" s="2" t="s">
        <v>79</v>
      </c>
      <c r="DW120" s="2" t="s">
        <v>79</v>
      </c>
      <c r="DX120" s="2">
        <v>1</v>
      </c>
      <c r="DY120" s="2"/>
      <c r="DZ120" s="2"/>
      <c r="EA120" s="2"/>
      <c r="EB120" s="2"/>
      <c r="EC120" s="2"/>
      <c r="ED120" s="2"/>
      <c r="EE120" s="2">
        <v>32653291</v>
      </c>
      <c r="EF120" s="2">
        <v>20</v>
      </c>
      <c r="EG120" s="2" t="s">
        <v>60</v>
      </c>
      <c r="EH120" s="2">
        <v>0</v>
      </c>
      <c r="EI120" s="2" t="s">
        <v>6</v>
      </c>
      <c r="EJ120" s="2">
        <v>1</v>
      </c>
      <c r="EK120" s="2">
        <v>500001</v>
      </c>
      <c r="EL120" s="2" t="s">
        <v>61</v>
      </c>
      <c r="EM120" s="2" t="s">
        <v>62</v>
      </c>
      <c r="EN120" s="2"/>
      <c r="EO120" s="2" t="s">
        <v>6</v>
      </c>
      <c r="EP120" s="2"/>
      <c r="EQ120" s="2">
        <v>0</v>
      </c>
      <c r="ER120" s="2">
        <v>242.4</v>
      </c>
      <c r="ES120" s="2">
        <v>26.01</v>
      </c>
      <c r="ET120" s="2">
        <v>0</v>
      </c>
      <c r="EU120" s="2">
        <v>0</v>
      </c>
      <c r="EV120" s="2">
        <v>0</v>
      </c>
      <c r="EW120" s="2">
        <v>0</v>
      </c>
      <c r="EX120" s="2">
        <v>0</v>
      </c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>
        <v>0</v>
      </c>
      <c r="FR120" s="2">
        <f t="shared" ref="FR120:FR151" si="162">ROUND(IF(AND(BH120=3,BI120=3),P120,0),0)</f>
        <v>0</v>
      </c>
      <c r="FS120" s="2">
        <v>0</v>
      </c>
      <c r="FT120" s="2"/>
      <c r="FU120" s="2"/>
      <c r="FV120" s="2"/>
      <c r="FW120" s="2"/>
      <c r="FX120" s="2">
        <v>0</v>
      </c>
      <c r="FY120" s="2">
        <v>0</v>
      </c>
      <c r="FZ120" s="2"/>
      <c r="GA120" s="2" t="s">
        <v>190</v>
      </c>
      <c r="GB120" s="2"/>
      <c r="GC120" s="2"/>
      <c r="GD120" s="2">
        <v>0</v>
      </c>
      <c r="GE120" s="2"/>
      <c r="GF120" s="2">
        <v>514279285</v>
      </c>
      <c r="GG120" s="2">
        <v>2</v>
      </c>
      <c r="GH120" s="2">
        <v>4</v>
      </c>
      <c r="GI120" s="2">
        <v>-2</v>
      </c>
      <c r="GJ120" s="2">
        <v>0</v>
      </c>
      <c r="GK120" s="2">
        <f>ROUND(R120*(R12)/100,0)</f>
        <v>0</v>
      </c>
      <c r="GL120" s="2">
        <f t="shared" ref="GL120:GL151" si="163">ROUND(IF(AND(BH120=3,BI120=3,FS120&lt;&gt;0),P120,0),0)</f>
        <v>0</v>
      </c>
      <c r="GM120" s="2">
        <f t="shared" ref="GM120:GM151" si="164">ROUND(O120+X120+Y120+GK120,0)+GX120</f>
        <v>468</v>
      </c>
      <c r="GN120" s="2">
        <f t="shared" ref="GN120:GN151" si="165">IF(OR(BI120=0,BI120=1),ROUND(O120+X120+Y120+GK120,0),0)</f>
        <v>468</v>
      </c>
      <c r="GO120" s="2">
        <f t="shared" ref="GO120:GO151" si="166">IF(BI120=2,ROUND(O120+X120+Y120+GK120,0),0)</f>
        <v>0</v>
      </c>
      <c r="GP120" s="2">
        <f t="shared" ref="GP120:GP151" si="167">IF(BI120=4,ROUND(O120+X120+Y120+GK120,0)+GX120,0)</f>
        <v>0</v>
      </c>
      <c r="GQ120" s="2"/>
      <c r="GR120" s="2">
        <v>0</v>
      </c>
      <c r="GS120" s="2">
        <v>2</v>
      </c>
      <c r="GT120" s="2">
        <v>0</v>
      </c>
      <c r="GU120" s="2" t="s">
        <v>6</v>
      </c>
      <c r="GV120" s="2">
        <f t="shared" ref="GV120:GV151" si="168">ROUND(GT120,2)</f>
        <v>0</v>
      </c>
      <c r="GW120" s="2">
        <v>1</v>
      </c>
      <c r="GX120" s="2">
        <f t="shared" ref="GX120:GX151" si="169">ROUND(GV120*GW120*I120,0)</f>
        <v>0</v>
      </c>
      <c r="GY120" s="2"/>
      <c r="GZ120" s="2"/>
      <c r="HA120" s="2">
        <v>0</v>
      </c>
      <c r="HB120" s="2">
        <v>0</v>
      </c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>
        <v>0</v>
      </c>
      <c r="IL120" s="2"/>
      <c r="IM120" s="2"/>
      <c r="IN120" s="2"/>
      <c r="IO120" s="2"/>
      <c r="IP120" s="2"/>
      <c r="IQ120" s="2"/>
      <c r="IR120" s="2"/>
      <c r="IS120" s="2"/>
      <c r="IT120" s="2"/>
      <c r="IU120" s="2"/>
    </row>
    <row r="121" spans="1:255" x14ac:dyDescent="0.2">
      <c r="A121">
        <v>18</v>
      </c>
      <c r="B121">
        <v>1</v>
      </c>
      <c r="C121">
        <v>162</v>
      </c>
      <c r="E121" t="s">
        <v>186</v>
      </c>
      <c r="F121" t="str">
        <f>'1.Смета.или.Акт'!B155</f>
        <v>Накладная</v>
      </c>
      <c r="G121" t="str">
        <f>'1.Смета.или.Акт'!C155</f>
        <v>Кронштейн CS10.3</v>
      </c>
      <c r="H121" t="s">
        <v>79</v>
      </c>
      <c r="I121">
        <f>I101*J121</f>
        <v>18</v>
      </c>
      <c r="J121">
        <v>18</v>
      </c>
      <c r="O121">
        <f t="shared" si="137"/>
        <v>3511</v>
      </c>
      <c r="P121">
        <f t="shared" si="138"/>
        <v>3511</v>
      </c>
      <c r="Q121">
        <f t="shared" si="139"/>
        <v>0</v>
      </c>
      <c r="R121">
        <f t="shared" si="140"/>
        <v>0</v>
      </c>
      <c r="S121">
        <f t="shared" si="141"/>
        <v>0</v>
      </c>
      <c r="T121">
        <f t="shared" si="142"/>
        <v>0</v>
      </c>
      <c r="U121">
        <f t="shared" si="143"/>
        <v>0</v>
      </c>
      <c r="V121">
        <f t="shared" si="144"/>
        <v>0</v>
      </c>
      <c r="W121">
        <f t="shared" si="145"/>
        <v>0</v>
      </c>
      <c r="X121">
        <f t="shared" si="146"/>
        <v>0</v>
      </c>
      <c r="Y121">
        <f t="shared" si="147"/>
        <v>0</v>
      </c>
      <c r="AA121">
        <v>34644601</v>
      </c>
      <c r="AB121">
        <f t="shared" si="148"/>
        <v>26.01</v>
      </c>
      <c r="AC121">
        <f t="shared" si="131"/>
        <v>26.01</v>
      </c>
      <c r="AD121">
        <f t="shared" si="132"/>
        <v>0</v>
      </c>
      <c r="AE121">
        <f t="shared" si="133"/>
        <v>0</v>
      </c>
      <c r="AF121">
        <f t="shared" si="134"/>
        <v>0</v>
      </c>
      <c r="AG121">
        <f t="shared" si="149"/>
        <v>0</v>
      </c>
      <c r="AH121">
        <f t="shared" si="135"/>
        <v>0</v>
      </c>
      <c r="AI121">
        <f t="shared" si="136"/>
        <v>0</v>
      </c>
      <c r="AJ121">
        <f t="shared" si="150"/>
        <v>0</v>
      </c>
      <c r="AK121">
        <v>26.01</v>
      </c>
      <c r="AL121" s="55">
        <f>'1.Смета.или.Акт'!F155</f>
        <v>26.01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1</v>
      </c>
      <c r="AW121">
        <v>1</v>
      </c>
      <c r="AZ121">
        <v>1</v>
      </c>
      <c r="BA121">
        <v>1</v>
      </c>
      <c r="BB121">
        <v>1</v>
      </c>
      <c r="BC121">
        <f>'1.Смета.или.Акт'!J155</f>
        <v>7.5</v>
      </c>
      <c r="BD121" t="s">
        <v>6</v>
      </c>
      <c r="BE121" t="s">
        <v>6</v>
      </c>
      <c r="BF121" t="s">
        <v>6</v>
      </c>
      <c r="BG121" t="s">
        <v>6</v>
      </c>
      <c r="BH121">
        <v>3</v>
      </c>
      <c r="BI121">
        <v>1</v>
      </c>
      <c r="BJ121" t="s">
        <v>189</v>
      </c>
      <c r="BM121">
        <v>500001</v>
      </c>
      <c r="BN121">
        <v>0</v>
      </c>
      <c r="BO121" t="s">
        <v>6</v>
      </c>
      <c r="BP121">
        <v>0</v>
      </c>
      <c r="BQ121">
        <v>20</v>
      </c>
      <c r="BR121">
        <v>0</v>
      </c>
      <c r="BS121">
        <v>1</v>
      </c>
      <c r="BT121">
        <v>1</v>
      </c>
      <c r="BU121">
        <v>1</v>
      </c>
      <c r="BV121">
        <v>1</v>
      </c>
      <c r="BW121">
        <v>1</v>
      </c>
      <c r="BX121">
        <v>1</v>
      </c>
      <c r="BY121" t="s">
        <v>6</v>
      </c>
      <c r="BZ121">
        <v>0</v>
      </c>
      <c r="CA121">
        <v>0</v>
      </c>
      <c r="CF121">
        <v>0</v>
      </c>
      <c r="CG121">
        <v>0</v>
      </c>
      <c r="CM121">
        <v>0</v>
      </c>
      <c r="CN121" t="s">
        <v>6</v>
      </c>
      <c r="CO121">
        <v>0</v>
      </c>
      <c r="CP121">
        <f t="shared" si="151"/>
        <v>3511</v>
      </c>
      <c r="CQ121">
        <f t="shared" si="152"/>
        <v>195.07500000000002</v>
      </c>
      <c r="CR121">
        <f t="shared" si="153"/>
        <v>0</v>
      </c>
      <c r="CS121">
        <f t="shared" si="154"/>
        <v>0</v>
      </c>
      <c r="CT121">
        <f t="shared" si="155"/>
        <v>0</v>
      </c>
      <c r="CU121">
        <f t="shared" si="156"/>
        <v>0</v>
      </c>
      <c r="CV121">
        <f t="shared" si="157"/>
        <v>0</v>
      </c>
      <c r="CW121">
        <f t="shared" si="158"/>
        <v>0</v>
      </c>
      <c r="CX121">
        <f t="shared" si="159"/>
        <v>0</v>
      </c>
      <c r="CY121">
        <f t="shared" si="160"/>
        <v>0</v>
      </c>
      <c r="CZ121">
        <f t="shared" si="161"/>
        <v>0</v>
      </c>
      <c r="DC121" t="s">
        <v>6</v>
      </c>
      <c r="DD121" t="s">
        <v>6</v>
      </c>
      <c r="DE121" t="s">
        <v>6</v>
      </c>
      <c r="DF121" t="s">
        <v>6</v>
      </c>
      <c r="DG121" t="s">
        <v>6</v>
      </c>
      <c r="DH121" t="s">
        <v>6</v>
      </c>
      <c r="DI121" t="s">
        <v>6</v>
      </c>
      <c r="DJ121" t="s">
        <v>6</v>
      </c>
      <c r="DK121" t="s">
        <v>6</v>
      </c>
      <c r="DL121" t="s">
        <v>6</v>
      </c>
      <c r="DM121" t="s">
        <v>6</v>
      </c>
      <c r="DN121">
        <v>0</v>
      </c>
      <c r="DO121">
        <v>0</v>
      </c>
      <c r="DP121">
        <v>1</v>
      </c>
      <c r="DQ121">
        <v>1</v>
      </c>
      <c r="DU121">
        <v>1010</v>
      </c>
      <c r="DV121" t="s">
        <v>79</v>
      </c>
      <c r="DW121" t="str">
        <f>'1.Смета.или.Акт'!D155</f>
        <v>шт.</v>
      </c>
      <c r="DX121">
        <v>1</v>
      </c>
      <c r="EE121">
        <v>32653291</v>
      </c>
      <c r="EF121">
        <v>20</v>
      </c>
      <c r="EG121" t="s">
        <v>60</v>
      </c>
      <c r="EH121">
        <v>0</v>
      </c>
      <c r="EI121" t="s">
        <v>6</v>
      </c>
      <c r="EJ121">
        <v>1</v>
      </c>
      <c r="EK121">
        <v>500001</v>
      </c>
      <c r="EL121" t="s">
        <v>61</v>
      </c>
      <c r="EM121" t="s">
        <v>62</v>
      </c>
      <c r="EO121" t="s">
        <v>6</v>
      </c>
      <c r="EQ121">
        <v>0</v>
      </c>
      <c r="ER121">
        <v>28.27</v>
      </c>
      <c r="ES121" s="55">
        <f>'1.Смета.или.Акт'!F155</f>
        <v>26.01</v>
      </c>
      <c r="ET121">
        <v>0</v>
      </c>
      <c r="EU121">
        <v>0</v>
      </c>
      <c r="EV121">
        <v>0</v>
      </c>
      <c r="EW121">
        <v>0</v>
      </c>
      <c r="EX121">
        <v>0</v>
      </c>
      <c r="EZ121">
        <v>5</v>
      </c>
      <c r="FC121">
        <v>0</v>
      </c>
      <c r="FD121">
        <v>18</v>
      </c>
      <c r="FF121">
        <v>195.05</v>
      </c>
      <c r="FQ121">
        <v>0</v>
      </c>
      <c r="FR121">
        <f t="shared" si="162"/>
        <v>0</v>
      </c>
      <c r="FS121">
        <v>0</v>
      </c>
      <c r="FX121">
        <v>0</v>
      </c>
      <c r="FY121">
        <v>0</v>
      </c>
      <c r="GA121" t="s">
        <v>190</v>
      </c>
      <c r="GD121">
        <v>0</v>
      </c>
      <c r="GF121">
        <v>514279285</v>
      </c>
      <c r="GG121">
        <v>2</v>
      </c>
      <c r="GH121">
        <v>3</v>
      </c>
      <c r="GI121">
        <v>4</v>
      </c>
      <c r="GJ121">
        <v>0</v>
      </c>
      <c r="GK121">
        <f>ROUND(R121*(S12)/100,0)</f>
        <v>0</v>
      </c>
      <c r="GL121">
        <f t="shared" si="163"/>
        <v>0</v>
      </c>
      <c r="GM121">
        <f t="shared" si="164"/>
        <v>3511</v>
      </c>
      <c r="GN121">
        <f t="shared" si="165"/>
        <v>3511</v>
      </c>
      <c r="GO121">
        <f t="shared" si="166"/>
        <v>0</v>
      </c>
      <c r="GP121">
        <f t="shared" si="167"/>
        <v>0</v>
      </c>
      <c r="GR121">
        <v>1</v>
      </c>
      <c r="GS121">
        <v>1</v>
      </c>
      <c r="GT121">
        <v>0</v>
      </c>
      <c r="GU121" t="s">
        <v>6</v>
      </c>
      <c r="GV121">
        <f t="shared" si="168"/>
        <v>0</v>
      </c>
      <c r="GW121">
        <v>1</v>
      </c>
      <c r="GX121">
        <f t="shared" si="169"/>
        <v>0</v>
      </c>
      <c r="HA121">
        <v>0</v>
      </c>
      <c r="HB121">
        <v>0</v>
      </c>
      <c r="IK121">
        <v>0</v>
      </c>
    </row>
    <row r="122" spans="1:255" x14ac:dyDescent="0.2">
      <c r="A122" s="2">
        <v>18</v>
      </c>
      <c r="B122" s="2">
        <v>1</v>
      </c>
      <c r="C122" s="2">
        <v>142</v>
      </c>
      <c r="D122" s="2"/>
      <c r="E122" s="2" t="s">
        <v>191</v>
      </c>
      <c r="F122" s="2" t="s">
        <v>192</v>
      </c>
      <c r="G122" s="2" t="s">
        <v>193</v>
      </c>
      <c r="H122" s="2" t="s">
        <v>79</v>
      </c>
      <c r="I122" s="2">
        <f>I100*J122</f>
        <v>35</v>
      </c>
      <c r="J122" s="2">
        <v>35</v>
      </c>
      <c r="K122" s="2"/>
      <c r="L122" s="2"/>
      <c r="M122" s="2"/>
      <c r="N122" s="2"/>
      <c r="O122" s="2">
        <f t="shared" si="137"/>
        <v>2481</v>
      </c>
      <c r="P122" s="2">
        <f t="shared" si="138"/>
        <v>2481</v>
      </c>
      <c r="Q122" s="2">
        <f t="shared" si="139"/>
        <v>0</v>
      </c>
      <c r="R122" s="2">
        <f t="shared" si="140"/>
        <v>0</v>
      </c>
      <c r="S122" s="2">
        <f t="shared" si="141"/>
        <v>0</v>
      </c>
      <c r="T122" s="2">
        <f t="shared" si="142"/>
        <v>0</v>
      </c>
      <c r="U122" s="2">
        <f t="shared" si="143"/>
        <v>0</v>
      </c>
      <c r="V122" s="2">
        <f t="shared" si="144"/>
        <v>0</v>
      </c>
      <c r="W122" s="2">
        <f t="shared" si="145"/>
        <v>0</v>
      </c>
      <c r="X122" s="2">
        <f t="shared" si="146"/>
        <v>0</v>
      </c>
      <c r="Y122" s="2">
        <f t="shared" si="147"/>
        <v>0</v>
      </c>
      <c r="Z122" s="2"/>
      <c r="AA122" s="2">
        <v>34644600</v>
      </c>
      <c r="AB122" s="2">
        <f t="shared" si="148"/>
        <v>70.89</v>
      </c>
      <c r="AC122" s="2">
        <f t="shared" si="131"/>
        <v>70.89</v>
      </c>
      <c r="AD122" s="2">
        <f t="shared" si="132"/>
        <v>0</v>
      </c>
      <c r="AE122" s="2">
        <f t="shared" si="133"/>
        <v>0</v>
      </c>
      <c r="AF122" s="2">
        <f t="shared" si="134"/>
        <v>0</v>
      </c>
      <c r="AG122" s="2">
        <f t="shared" si="149"/>
        <v>0</v>
      </c>
      <c r="AH122" s="2">
        <f t="shared" si="135"/>
        <v>0</v>
      </c>
      <c r="AI122" s="2">
        <f t="shared" si="136"/>
        <v>0</v>
      </c>
      <c r="AJ122" s="2">
        <f t="shared" si="150"/>
        <v>0</v>
      </c>
      <c r="AK122" s="2">
        <v>70.89</v>
      </c>
      <c r="AL122" s="2">
        <v>70.89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1</v>
      </c>
      <c r="AW122" s="2">
        <v>1</v>
      </c>
      <c r="AX122" s="2"/>
      <c r="AY122" s="2"/>
      <c r="AZ122" s="2">
        <v>1</v>
      </c>
      <c r="BA122" s="2">
        <v>1</v>
      </c>
      <c r="BB122" s="2">
        <v>1</v>
      </c>
      <c r="BC122" s="2">
        <v>1</v>
      </c>
      <c r="BD122" s="2" t="s">
        <v>6</v>
      </c>
      <c r="BE122" s="2" t="s">
        <v>6</v>
      </c>
      <c r="BF122" s="2" t="s">
        <v>6</v>
      </c>
      <c r="BG122" s="2" t="s">
        <v>6</v>
      </c>
      <c r="BH122" s="2">
        <v>3</v>
      </c>
      <c r="BI122" s="2">
        <v>1</v>
      </c>
      <c r="BJ122" s="2" t="s">
        <v>194</v>
      </c>
      <c r="BK122" s="2"/>
      <c r="BL122" s="2"/>
      <c r="BM122" s="2">
        <v>500001</v>
      </c>
      <c r="BN122" s="2">
        <v>0</v>
      </c>
      <c r="BO122" s="2" t="s">
        <v>6</v>
      </c>
      <c r="BP122" s="2">
        <v>0</v>
      </c>
      <c r="BQ122" s="2">
        <v>20</v>
      </c>
      <c r="BR122" s="2">
        <v>0</v>
      </c>
      <c r="BS122" s="2">
        <v>1</v>
      </c>
      <c r="BT122" s="2">
        <v>1</v>
      </c>
      <c r="BU122" s="2">
        <v>1</v>
      </c>
      <c r="BV122" s="2">
        <v>1</v>
      </c>
      <c r="BW122" s="2">
        <v>1</v>
      </c>
      <c r="BX122" s="2">
        <v>1</v>
      </c>
      <c r="BY122" s="2" t="s">
        <v>6</v>
      </c>
      <c r="BZ122" s="2">
        <v>0</v>
      </c>
      <c r="CA122" s="2">
        <v>0</v>
      </c>
      <c r="CB122" s="2"/>
      <c r="CC122" s="2"/>
      <c r="CD122" s="2"/>
      <c r="CE122" s="2"/>
      <c r="CF122" s="2">
        <v>0</v>
      </c>
      <c r="CG122" s="2">
        <v>0</v>
      </c>
      <c r="CH122" s="2"/>
      <c r="CI122" s="2"/>
      <c r="CJ122" s="2"/>
      <c r="CK122" s="2"/>
      <c r="CL122" s="2"/>
      <c r="CM122" s="2">
        <v>0</v>
      </c>
      <c r="CN122" s="2" t="s">
        <v>6</v>
      </c>
      <c r="CO122" s="2">
        <v>0</v>
      </c>
      <c r="CP122" s="2">
        <f t="shared" si="151"/>
        <v>2481</v>
      </c>
      <c r="CQ122" s="2">
        <f t="shared" si="152"/>
        <v>70.89</v>
      </c>
      <c r="CR122" s="2">
        <f t="shared" si="153"/>
        <v>0</v>
      </c>
      <c r="CS122" s="2">
        <f t="shared" si="154"/>
        <v>0</v>
      </c>
      <c r="CT122" s="2">
        <f t="shared" si="155"/>
        <v>0</v>
      </c>
      <c r="CU122" s="2">
        <f t="shared" si="156"/>
        <v>0</v>
      </c>
      <c r="CV122" s="2">
        <f t="shared" si="157"/>
        <v>0</v>
      </c>
      <c r="CW122" s="2">
        <f t="shared" si="158"/>
        <v>0</v>
      </c>
      <c r="CX122" s="2">
        <f t="shared" si="159"/>
        <v>0</v>
      </c>
      <c r="CY122" s="2">
        <f t="shared" si="160"/>
        <v>0</v>
      </c>
      <c r="CZ122" s="2">
        <f t="shared" si="161"/>
        <v>0</v>
      </c>
      <c r="DA122" s="2"/>
      <c r="DB122" s="2"/>
      <c r="DC122" s="2" t="s">
        <v>6</v>
      </c>
      <c r="DD122" s="2" t="s">
        <v>6</v>
      </c>
      <c r="DE122" s="2" t="s">
        <v>6</v>
      </c>
      <c r="DF122" s="2" t="s">
        <v>6</v>
      </c>
      <c r="DG122" s="2" t="s">
        <v>6</v>
      </c>
      <c r="DH122" s="2" t="s">
        <v>6</v>
      </c>
      <c r="DI122" s="2" t="s">
        <v>6</v>
      </c>
      <c r="DJ122" s="2" t="s">
        <v>6</v>
      </c>
      <c r="DK122" s="2" t="s">
        <v>6</v>
      </c>
      <c r="DL122" s="2" t="s">
        <v>6</v>
      </c>
      <c r="DM122" s="2" t="s">
        <v>6</v>
      </c>
      <c r="DN122" s="2">
        <v>0</v>
      </c>
      <c r="DO122" s="2">
        <v>0</v>
      </c>
      <c r="DP122" s="2">
        <v>1</v>
      </c>
      <c r="DQ122" s="2">
        <v>1</v>
      </c>
      <c r="DR122" s="2"/>
      <c r="DS122" s="2"/>
      <c r="DT122" s="2"/>
      <c r="DU122" s="2">
        <v>1010</v>
      </c>
      <c r="DV122" s="2" t="s">
        <v>79</v>
      </c>
      <c r="DW122" s="2" t="s">
        <v>79</v>
      </c>
      <c r="DX122" s="2">
        <v>1</v>
      </c>
      <c r="DY122" s="2"/>
      <c r="DZ122" s="2"/>
      <c r="EA122" s="2"/>
      <c r="EB122" s="2"/>
      <c r="EC122" s="2"/>
      <c r="ED122" s="2"/>
      <c r="EE122" s="2">
        <v>32653291</v>
      </c>
      <c r="EF122" s="2">
        <v>20</v>
      </c>
      <c r="EG122" s="2" t="s">
        <v>60</v>
      </c>
      <c r="EH122" s="2">
        <v>0</v>
      </c>
      <c r="EI122" s="2" t="s">
        <v>6</v>
      </c>
      <c r="EJ122" s="2">
        <v>1</v>
      </c>
      <c r="EK122" s="2">
        <v>500001</v>
      </c>
      <c r="EL122" s="2" t="s">
        <v>61</v>
      </c>
      <c r="EM122" s="2" t="s">
        <v>62</v>
      </c>
      <c r="EN122" s="2"/>
      <c r="EO122" s="2" t="s">
        <v>6</v>
      </c>
      <c r="EP122" s="2"/>
      <c r="EQ122" s="2">
        <v>0</v>
      </c>
      <c r="ER122" s="2">
        <v>168.71</v>
      </c>
      <c r="ES122" s="2">
        <v>70.89</v>
      </c>
      <c r="ET122" s="2">
        <v>0</v>
      </c>
      <c r="EU122" s="2">
        <v>0</v>
      </c>
      <c r="EV122" s="2">
        <v>0</v>
      </c>
      <c r="EW122" s="2">
        <v>0</v>
      </c>
      <c r="EX122" s="2">
        <v>0</v>
      </c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>
        <v>0</v>
      </c>
      <c r="FR122" s="2">
        <f t="shared" si="162"/>
        <v>0</v>
      </c>
      <c r="FS122" s="2">
        <v>0</v>
      </c>
      <c r="FT122" s="2"/>
      <c r="FU122" s="2"/>
      <c r="FV122" s="2"/>
      <c r="FW122" s="2"/>
      <c r="FX122" s="2">
        <v>0</v>
      </c>
      <c r="FY122" s="2">
        <v>0</v>
      </c>
      <c r="FZ122" s="2"/>
      <c r="GA122" s="2" t="s">
        <v>195</v>
      </c>
      <c r="GB122" s="2"/>
      <c r="GC122" s="2"/>
      <c r="GD122" s="2">
        <v>0</v>
      </c>
      <c r="GE122" s="2"/>
      <c r="GF122" s="2">
        <v>299904969</v>
      </c>
      <c r="GG122" s="2">
        <v>2</v>
      </c>
      <c r="GH122" s="2">
        <v>4</v>
      </c>
      <c r="GI122" s="2">
        <v>-2</v>
      </c>
      <c r="GJ122" s="2">
        <v>0</v>
      </c>
      <c r="GK122" s="2">
        <f>ROUND(R122*(R12)/100,0)</f>
        <v>0</v>
      </c>
      <c r="GL122" s="2">
        <f t="shared" si="163"/>
        <v>0</v>
      </c>
      <c r="GM122" s="2">
        <f t="shared" si="164"/>
        <v>2481</v>
      </c>
      <c r="GN122" s="2">
        <f t="shared" si="165"/>
        <v>2481</v>
      </c>
      <c r="GO122" s="2">
        <f t="shared" si="166"/>
        <v>0</v>
      </c>
      <c r="GP122" s="2">
        <f t="shared" si="167"/>
        <v>0</v>
      </c>
      <c r="GQ122" s="2"/>
      <c r="GR122" s="2">
        <v>0</v>
      </c>
      <c r="GS122" s="2">
        <v>2</v>
      </c>
      <c r="GT122" s="2">
        <v>0</v>
      </c>
      <c r="GU122" s="2" t="s">
        <v>6</v>
      </c>
      <c r="GV122" s="2">
        <f t="shared" si="168"/>
        <v>0</v>
      </c>
      <c r="GW122" s="2">
        <v>1</v>
      </c>
      <c r="GX122" s="2">
        <f t="shared" si="169"/>
        <v>0</v>
      </c>
      <c r="GY122" s="2"/>
      <c r="GZ122" s="2"/>
      <c r="HA122" s="2">
        <v>0</v>
      </c>
      <c r="HB122" s="2">
        <v>0</v>
      </c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>
        <v>0</v>
      </c>
      <c r="IL122" s="2"/>
      <c r="IM122" s="2"/>
      <c r="IN122" s="2"/>
      <c r="IO122" s="2"/>
      <c r="IP122" s="2"/>
      <c r="IQ122" s="2"/>
      <c r="IR122" s="2"/>
      <c r="IS122" s="2"/>
      <c r="IT122" s="2"/>
      <c r="IU122" s="2"/>
    </row>
    <row r="123" spans="1:255" x14ac:dyDescent="0.2">
      <c r="A123">
        <v>18</v>
      </c>
      <c r="B123">
        <v>1</v>
      </c>
      <c r="C123">
        <v>163</v>
      </c>
      <c r="E123" t="s">
        <v>191</v>
      </c>
      <c r="F123" t="str">
        <f>'1.Смета.или.Акт'!B157</f>
        <v>Накладная</v>
      </c>
      <c r="G123" t="str">
        <f>'1.Смета.или.Акт'!C157</f>
        <v>Комплект промежуточной подвески (СИП) ES 1500E</v>
      </c>
      <c r="H123" t="s">
        <v>79</v>
      </c>
      <c r="I123">
        <f>I101*J123</f>
        <v>35</v>
      </c>
      <c r="J123">
        <v>35</v>
      </c>
      <c r="O123">
        <f t="shared" si="137"/>
        <v>18609</v>
      </c>
      <c r="P123">
        <f t="shared" si="138"/>
        <v>18609</v>
      </c>
      <c r="Q123">
        <f t="shared" si="139"/>
        <v>0</v>
      </c>
      <c r="R123">
        <f t="shared" si="140"/>
        <v>0</v>
      </c>
      <c r="S123">
        <f t="shared" si="141"/>
        <v>0</v>
      </c>
      <c r="T123">
        <f t="shared" si="142"/>
        <v>0</v>
      </c>
      <c r="U123">
        <f t="shared" si="143"/>
        <v>0</v>
      </c>
      <c r="V123">
        <f t="shared" si="144"/>
        <v>0</v>
      </c>
      <c r="W123">
        <f t="shared" si="145"/>
        <v>0</v>
      </c>
      <c r="X123">
        <f t="shared" si="146"/>
        <v>0</v>
      </c>
      <c r="Y123">
        <f t="shared" si="147"/>
        <v>0</v>
      </c>
      <c r="AA123">
        <v>34644601</v>
      </c>
      <c r="AB123">
        <f t="shared" si="148"/>
        <v>70.89</v>
      </c>
      <c r="AC123">
        <f t="shared" si="131"/>
        <v>70.89</v>
      </c>
      <c r="AD123">
        <f t="shared" si="132"/>
        <v>0</v>
      </c>
      <c r="AE123">
        <f t="shared" si="133"/>
        <v>0</v>
      </c>
      <c r="AF123">
        <f t="shared" si="134"/>
        <v>0</v>
      </c>
      <c r="AG123">
        <f t="shared" si="149"/>
        <v>0</v>
      </c>
      <c r="AH123">
        <f t="shared" si="135"/>
        <v>0</v>
      </c>
      <c r="AI123">
        <f t="shared" si="136"/>
        <v>0</v>
      </c>
      <c r="AJ123">
        <f t="shared" si="150"/>
        <v>0</v>
      </c>
      <c r="AK123">
        <v>70.89</v>
      </c>
      <c r="AL123" s="55">
        <f>'1.Смета.или.Акт'!F157</f>
        <v>70.89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1</v>
      </c>
      <c r="AW123">
        <v>1</v>
      </c>
      <c r="AZ123">
        <v>1</v>
      </c>
      <c r="BA123">
        <v>1</v>
      </c>
      <c r="BB123">
        <v>1</v>
      </c>
      <c r="BC123">
        <f>'1.Смета.или.Акт'!J157</f>
        <v>7.5</v>
      </c>
      <c r="BD123" t="s">
        <v>6</v>
      </c>
      <c r="BE123" t="s">
        <v>6</v>
      </c>
      <c r="BF123" t="s">
        <v>6</v>
      </c>
      <c r="BG123" t="s">
        <v>6</v>
      </c>
      <c r="BH123">
        <v>3</v>
      </c>
      <c r="BI123">
        <v>1</v>
      </c>
      <c r="BJ123" t="s">
        <v>194</v>
      </c>
      <c r="BM123">
        <v>500001</v>
      </c>
      <c r="BN123">
        <v>0</v>
      </c>
      <c r="BO123" t="s">
        <v>6</v>
      </c>
      <c r="BP123">
        <v>0</v>
      </c>
      <c r="BQ123">
        <v>20</v>
      </c>
      <c r="BR123">
        <v>0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 t="s">
        <v>6</v>
      </c>
      <c r="BZ123">
        <v>0</v>
      </c>
      <c r="CA123">
        <v>0</v>
      </c>
      <c r="CF123">
        <v>0</v>
      </c>
      <c r="CG123">
        <v>0</v>
      </c>
      <c r="CM123">
        <v>0</v>
      </c>
      <c r="CN123" t="s">
        <v>6</v>
      </c>
      <c r="CO123">
        <v>0</v>
      </c>
      <c r="CP123">
        <f t="shared" si="151"/>
        <v>18609</v>
      </c>
      <c r="CQ123">
        <f t="shared" si="152"/>
        <v>531.67499999999995</v>
      </c>
      <c r="CR123">
        <f t="shared" si="153"/>
        <v>0</v>
      </c>
      <c r="CS123">
        <f t="shared" si="154"/>
        <v>0</v>
      </c>
      <c r="CT123">
        <f t="shared" si="155"/>
        <v>0</v>
      </c>
      <c r="CU123">
        <f t="shared" si="156"/>
        <v>0</v>
      </c>
      <c r="CV123">
        <f t="shared" si="157"/>
        <v>0</v>
      </c>
      <c r="CW123">
        <f t="shared" si="158"/>
        <v>0</v>
      </c>
      <c r="CX123">
        <f t="shared" si="159"/>
        <v>0</v>
      </c>
      <c r="CY123">
        <f t="shared" si="160"/>
        <v>0</v>
      </c>
      <c r="CZ123">
        <f t="shared" si="161"/>
        <v>0</v>
      </c>
      <c r="DC123" t="s">
        <v>6</v>
      </c>
      <c r="DD123" t="s">
        <v>6</v>
      </c>
      <c r="DE123" t="s">
        <v>6</v>
      </c>
      <c r="DF123" t="s">
        <v>6</v>
      </c>
      <c r="DG123" t="s">
        <v>6</v>
      </c>
      <c r="DH123" t="s">
        <v>6</v>
      </c>
      <c r="DI123" t="s">
        <v>6</v>
      </c>
      <c r="DJ123" t="s">
        <v>6</v>
      </c>
      <c r="DK123" t="s">
        <v>6</v>
      </c>
      <c r="DL123" t="s">
        <v>6</v>
      </c>
      <c r="DM123" t="s">
        <v>6</v>
      </c>
      <c r="DN123">
        <v>0</v>
      </c>
      <c r="DO123">
        <v>0</v>
      </c>
      <c r="DP123">
        <v>1</v>
      </c>
      <c r="DQ123">
        <v>1</v>
      </c>
      <c r="DU123">
        <v>1010</v>
      </c>
      <c r="DV123" t="s">
        <v>79</v>
      </c>
      <c r="DW123" t="str">
        <f>'1.Смета.или.Акт'!D157</f>
        <v>шт.</v>
      </c>
      <c r="DX123">
        <v>1</v>
      </c>
      <c r="EE123">
        <v>32653291</v>
      </c>
      <c r="EF123">
        <v>20</v>
      </c>
      <c r="EG123" t="s">
        <v>60</v>
      </c>
      <c r="EH123">
        <v>0</v>
      </c>
      <c r="EI123" t="s">
        <v>6</v>
      </c>
      <c r="EJ123">
        <v>1</v>
      </c>
      <c r="EK123">
        <v>500001</v>
      </c>
      <c r="EL123" t="s">
        <v>61</v>
      </c>
      <c r="EM123" t="s">
        <v>62</v>
      </c>
      <c r="EO123" t="s">
        <v>6</v>
      </c>
      <c r="EQ123">
        <v>0</v>
      </c>
      <c r="ER123">
        <v>77.05</v>
      </c>
      <c r="ES123" s="55">
        <f>'1.Смета.или.Акт'!F157</f>
        <v>70.89</v>
      </c>
      <c r="ET123">
        <v>0</v>
      </c>
      <c r="EU123">
        <v>0</v>
      </c>
      <c r="EV123">
        <v>0</v>
      </c>
      <c r="EW123">
        <v>0</v>
      </c>
      <c r="EX123">
        <v>0</v>
      </c>
      <c r="EZ123">
        <v>5</v>
      </c>
      <c r="FC123">
        <v>0</v>
      </c>
      <c r="FD123">
        <v>18</v>
      </c>
      <c r="FF123">
        <v>531.66</v>
      </c>
      <c r="FQ123">
        <v>0</v>
      </c>
      <c r="FR123">
        <f t="shared" si="162"/>
        <v>0</v>
      </c>
      <c r="FS123">
        <v>0</v>
      </c>
      <c r="FX123">
        <v>0</v>
      </c>
      <c r="FY123">
        <v>0</v>
      </c>
      <c r="GA123" t="s">
        <v>195</v>
      </c>
      <c r="GD123">
        <v>0</v>
      </c>
      <c r="GF123">
        <v>299904969</v>
      </c>
      <c r="GG123">
        <v>2</v>
      </c>
      <c r="GH123">
        <v>3</v>
      </c>
      <c r="GI123">
        <v>4</v>
      </c>
      <c r="GJ123">
        <v>0</v>
      </c>
      <c r="GK123">
        <f>ROUND(R123*(S12)/100,0)</f>
        <v>0</v>
      </c>
      <c r="GL123">
        <f t="shared" si="163"/>
        <v>0</v>
      </c>
      <c r="GM123">
        <f t="shared" si="164"/>
        <v>18609</v>
      </c>
      <c r="GN123">
        <f t="shared" si="165"/>
        <v>18609</v>
      </c>
      <c r="GO123">
        <f t="shared" si="166"/>
        <v>0</v>
      </c>
      <c r="GP123">
        <f t="shared" si="167"/>
        <v>0</v>
      </c>
      <c r="GR123">
        <v>1</v>
      </c>
      <c r="GS123">
        <v>1</v>
      </c>
      <c r="GT123">
        <v>0</v>
      </c>
      <c r="GU123" t="s">
        <v>6</v>
      </c>
      <c r="GV123">
        <f t="shared" si="168"/>
        <v>0</v>
      </c>
      <c r="GW123">
        <v>1</v>
      </c>
      <c r="GX123">
        <f t="shared" si="169"/>
        <v>0</v>
      </c>
      <c r="HA123">
        <v>0</v>
      </c>
      <c r="HB123">
        <v>0</v>
      </c>
      <c r="IK123">
        <v>0</v>
      </c>
    </row>
    <row r="124" spans="1:255" x14ac:dyDescent="0.2">
      <c r="A124" s="2">
        <v>18</v>
      </c>
      <c r="B124" s="2">
        <v>1</v>
      </c>
      <c r="C124" s="2">
        <v>143</v>
      </c>
      <c r="D124" s="2"/>
      <c r="E124" s="2" t="s">
        <v>196</v>
      </c>
      <c r="F124" s="2" t="s">
        <v>197</v>
      </c>
      <c r="G124" s="2" t="s">
        <v>198</v>
      </c>
      <c r="H124" s="2" t="s">
        <v>79</v>
      </c>
      <c r="I124" s="2">
        <f>I100*J124</f>
        <v>9</v>
      </c>
      <c r="J124" s="2">
        <v>9</v>
      </c>
      <c r="K124" s="2"/>
      <c r="L124" s="2"/>
      <c r="M124" s="2"/>
      <c r="N124" s="2"/>
      <c r="O124" s="2">
        <f t="shared" si="137"/>
        <v>236</v>
      </c>
      <c r="P124" s="2">
        <f t="shared" si="138"/>
        <v>236</v>
      </c>
      <c r="Q124" s="2">
        <f t="shared" si="139"/>
        <v>0</v>
      </c>
      <c r="R124" s="2">
        <f t="shared" si="140"/>
        <v>0</v>
      </c>
      <c r="S124" s="2">
        <f t="shared" si="141"/>
        <v>0</v>
      </c>
      <c r="T124" s="2">
        <f t="shared" si="142"/>
        <v>0</v>
      </c>
      <c r="U124" s="2">
        <f t="shared" si="143"/>
        <v>0</v>
      </c>
      <c r="V124" s="2">
        <f t="shared" si="144"/>
        <v>0</v>
      </c>
      <c r="W124" s="2">
        <f t="shared" si="145"/>
        <v>0</v>
      </c>
      <c r="X124" s="2">
        <f t="shared" si="146"/>
        <v>0</v>
      </c>
      <c r="Y124" s="2">
        <f t="shared" si="147"/>
        <v>0</v>
      </c>
      <c r="Z124" s="2"/>
      <c r="AA124" s="2">
        <v>34644600</v>
      </c>
      <c r="AB124" s="2">
        <f t="shared" si="148"/>
        <v>26.18</v>
      </c>
      <c r="AC124" s="2">
        <f t="shared" si="131"/>
        <v>26.18</v>
      </c>
      <c r="AD124" s="2">
        <f t="shared" si="132"/>
        <v>0</v>
      </c>
      <c r="AE124" s="2">
        <f t="shared" si="133"/>
        <v>0</v>
      </c>
      <c r="AF124" s="2">
        <f t="shared" si="134"/>
        <v>0</v>
      </c>
      <c r="AG124" s="2">
        <f t="shared" si="149"/>
        <v>0</v>
      </c>
      <c r="AH124" s="2">
        <f t="shared" si="135"/>
        <v>0</v>
      </c>
      <c r="AI124" s="2">
        <f t="shared" si="136"/>
        <v>0</v>
      </c>
      <c r="AJ124" s="2">
        <f t="shared" si="150"/>
        <v>0</v>
      </c>
      <c r="AK124" s="2">
        <v>26.18</v>
      </c>
      <c r="AL124" s="2">
        <v>26.18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/>
      <c r="AY124" s="2"/>
      <c r="AZ124" s="2">
        <v>1</v>
      </c>
      <c r="BA124" s="2">
        <v>1</v>
      </c>
      <c r="BB124" s="2">
        <v>1</v>
      </c>
      <c r="BC124" s="2">
        <v>1</v>
      </c>
      <c r="BD124" s="2" t="s">
        <v>6</v>
      </c>
      <c r="BE124" s="2" t="s">
        <v>6</v>
      </c>
      <c r="BF124" s="2" t="s">
        <v>6</v>
      </c>
      <c r="BG124" s="2" t="s">
        <v>6</v>
      </c>
      <c r="BH124" s="2">
        <v>3</v>
      </c>
      <c r="BI124" s="2">
        <v>1</v>
      </c>
      <c r="BJ124" s="2" t="s">
        <v>199</v>
      </c>
      <c r="BK124" s="2"/>
      <c r="BL124" s="2"/>
      <c r="BM124" s="2">
        <v>500001</v>
      </c>
      <c r="BN124" s="2">
        <v>0</v>
      </c>
      <c r="BO124" s="2" t="s">
        <v>6</v>
      </c>
      <c r="BP124" s="2">
        <v>0</v>
      </c>
      <c r="BQ124" s="2">
        <v>20</v>
      </c>
      <c r="BR124" s="2">
        <v>0</v>
      </c>
      <c r="BS124" s="2">
        <v>1</v>
      </c>
      <c r="BT124" s="2">
        <v>1</v>
      </c>
      <c r="BU124" s="2">
        <v>1</v>
      </c>
      <c r="BV124" s="2">
        <v>1</v>
      </c>
      <c r="BW124" s="2">
        <v>1</v>
      </c>
      <c r="BX124" s="2">
        <v>1</v>
      </c>
      <c r="BY124" s="2" t="s">
        <v>6</v>
      </c>
      <c r="BZ124" s="2">
        <v>0</v>
      </c>
      <c r="CA124" s="2">
        <v>0</v>
      </c>
      <c r="CB124" s="2"/>
      <c r="CC124" s="2"/>
      <c r="CD124" s="2"/>
      <c r="CE124" s="2"/>
      <c r="CF124" s="2">
        <v>0</v>
      </c>
      <c r="CG124" s="2">
        <v>0</v>
      </c>
      <c r="CH124" s="2"/>
      <c r="CI124" s="2"/>
      <c r="CJ124" s="2"/>
      <c r="CK124" s="2"/>
      <c r="CL124" s="2"/>
      <c r="CM124" s="2">
        <v>0</v>
      </c>
      <c r="CN124" s="2" t="s">
        <v>6</v>
      </c>
      <c r="CO124" s="2">
        <v>0</v>
      </c>
      <c r="CP124" s="2">
        <f t="shared" si="151"/>
        <v>236</v>
      </c>
      <c r="CQ124" s="2">
        <f t="shared" si="152"/>
        <v>26.18</v>
      </c>
      <c r="CR124" s="2">
        <f t="shared" si="153"/>
        <v>0</v>
      </c>
      <c r="CS124" s="2">
        <f t="shared" si="154"/>
        <v>0</v>
      </c>
      <c r="CT124" s="2">
        <f t="shared" si="155"/>
        <v>0</v>
      </c>
      <c r="CU124" s="2">
        <f t="shared" si="156"/>
        <v>0</v>
      </c>
      <c r="CV124" s="2">
        <f t="shared" si="157"/>
        <v>0</v>
      </c>
      <c r="CW124" s="2">
        <f t="shared" si="158"/>
        <v>0</v>
      </c>
      <c r="CX124" s="2">
        <f t="shared" si="159"/>
        <v>0</v>
      </c>
      <c r="CY124" s="2">
        <f t="shared" si="160"/>
        <v>0</v>
      </c>
      <c r="CZ124" s="2">
        <f t="shared" si="161"/>
        <v>0</v>
      </c>
      <c r="DA124" s="2"/>
      <c r="DB124" s="2"/>
      <c r="DC124" s="2" t="s">
        <v>6</v>
      </c>
      <c r="DD124" s="2" t="s">
        <v>6</v>
      </c>
      <c r="DE124" s="2" t="s">
        <v>6</v>
      </c>
      <c r="DF124" s="2" t="s">
        <v>6</v>
      </c>
      <c r="DG124" s="2" t="s">
        <v>6</v>
      </c>
      <c r="DH124" s="2" t="s">
        <v>6</v>
      </c>
      <c r="DI124" s="2" t="s">
        <v>6</v>
      </c>
      <c r="DJ124" s="2" t="s">
        <v>6</v>
      </c>
      <c r="DK124" s="2" t="s">
        <v>6</v>
      </c>
      <c r="DL124" s="2" t="s">
        <v>6</v>
      </c>
      <c r="DM124" s="2" t="s">
        <v>6</v>
      </c>
      <c r="DN124" s="2">
        <v>0</v>
      </c>
      <c r="DO124" s="2">
        <v>0</v>
      </c>
      <c r="DP124" s="2">
        <v>1</v>
      </c>
      <c r="DQ124" s="2">
        <v>1</v>
      </c>
      <c r="DR124" s="2"/>
      <c r="DS124" s="2"/>
      <c r="DT124" s="2"/>
      <c r="DU124" s="2">
        <v>1010</v>
      </c>
      <c r="DV124" s="2" t="s">
        <v>79</v>
      </c>
      <c r="DW124" s="2" t="s">
        <v>79</v>
      </c>
      <c r="DX124" s="2">
        <v>1</v>
      </c>
      <c r="DY124" s="2"/>
      <c r="DZ124" s="2"/>
      <c r="EA124" s="2"/>
      <c r="EB124" s="2"/>
      <c r="EC124" s="2"/>
      <c r="ED124" s="2"/>
      <c r="EE124" s="2">
        <v>32653291</v>
      </c>
      <c r="EF124" s="2">
        <v>20</v>
      </c>
      <c r="EG124" s="2" t="s">
        <v>60</v>
      </c>
      <c r="EH124" s="2">
        <v>0</v>
      </c>
      <c r="EI124" s="2" t="s">
        <v>6</v>
      </c>
      <c r="EJ124" s="2">
        <v>1</v>
      </c>
      <c r="EK124" s="2">
        <v>500001</v>
      </c>
      <c r="EL124" s="2" t="s">
        <v>61</v>
      </c>
      <c r="EM124" s="2" t="s">
        <v>62</v>
      </c>
      <c r="EN124" s="2"/>
      <c r="EO124" s="2" t="s">
        <v>6</v>
      </c>
      <c r="EP124" s="2"/>
      <c r="EQ124" s="2">
        <v>0</v>
      </c>
      <c r="ER124" s="2">
        <v>1.94</v>
      </c>
      <c r="ES124" s="2">
        <v>26.18</v>
      </c>
      <c r="ET124" s="2">
        <v>0</v>
      </c>
      <c r="EU124" s="2">
        <v>0</v>
      </c>
      <c r="EV124" s="2">
        <v>0</v>
      </c>
      <c r="EW124" s="2">
        <v>0</v>
      </c>
      <c r="EX124" s="2">
        <v>0</v>
      </c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>
        <v>0</v>
      </c>
      <c r="FR124" s="2">
        <f t="shared" si="162"/>
        <v>0</v>
      </c>
      <c r="FS124" s="2">
        <v>0</v>
      </c>
      <c r="FT124" s="2"/>
      <c r="FU124" s="2"/>
      <c r="FV124" s="2"/>
      <c r="FW124" s="2"/>
      <c r="FX124" s="2">
        <v>0</v>
      </c>
      <c r="FY124" s="2">
        <v>0</v>
      </c>
      <c r="FZ124" s="2"/>
      <c r="GA124" s="2" t="s">
        <v>200</v>
      </c>
      <c r="GB124" s="2"/>
      <c r="GC124" s="2"/>
      <c r="GD124" s="2">
        <v>0</v>
      </c>
      <c r="GE124" s="2"/>
      <c r="GF124" s="2">
        <v>-1932377642</v>
      </c>
      <c r="GG124" s="2">
        <v>2</v>
      </c>
      <c r="GH124" s="2">
        <v>4</v>
      </c>
      <c r="GI124" s="2">
        <v>-2</v>
      </c>
      <c r="GJ124" s="2">
        <v>0</v>
      </c>
      <c r="GK124" s="2">
        <f>ROUND(R124*(R12)/100,0)</f>
        <v>0</v>
      </c>
      <c r="GL124" s="2">
        <f t="shared" si="163"/>
        <v>0</v>
      </c>
      <c r="GM124" s="2">
        <f t="shared" si="164"/>
        <v>236</v>
      </c>
      <c r="GN124" s="2">
        <f t="shared" si="165"/>
        <v>236</v>
      </c>
      <c r="GO124" s="2">
        <f t="shared" si="166"/>
        <v>0</v>
      </c>
      <c r="GP124" s="2">
        <f t="shared" si="167"/>
        <v>0</v>
      </c>
      <c r="GQ124" s="2"/>
      <c r="GR124" s="2">
        <v>0</v>
      </c>
      <c r="GS124" s="2">
        <v>2</v>
      </c>
      <c r="GT124" s="2">
        <v>0</v>
      </c>
      <c r="GU124" s="2" t="s">
        <v>6</v>
      </c>
      <c r="GV124" s="2">
        <f t="shared" si="168"/>
        <v>0</v>
      </c>
      <c r="GW124" s="2">
        <v>1</v>
      </c>
      <c r="GX124" s="2">
        <f t="shared" si="169"/>
        <v>0</v>
      </c>
      <c r="GY124" s="2"/>
      <c r="GZ124" s="2"/>
      <c r="HA124" s="2">
        <v>0</v>
      </c>
      <c r="HB124" s="2">
        <v>0</v>
      </c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>
        <v>0</v>
      </c>
      <c r="IL124" s="2"/>
      <c r="IM124" s="2"/>
      <c r="IN124" s="2"/>
      <c r="IO124" s="2"/>
      <c r="IP124" s="2"/>
      <c r="IQ124" s="2"/>
      <c r="IR124" s="2"/>
      <c r="IS124" s="2"/>
      <c r="IT124" s="2"/>
      <c r="IU124" s="2"/>
    </row>
    <row r="125" spans="1:255" x14ac:dyDescent="0.2">
      <c r="A125">
        <v>18</v>
      </c>
      <c r="B125">
        <v>1</v>
      </c>
      <c r="C125">
        <v>164</v>
      </c>
      <c r="E125" t="s">
        <v>196</v>
      </c>
      <c r="F125" t="str">
        <f>'1.Смета.или.Акт'!B159</f>
        <v>Накладная</v>
      </c>
      <c r="G125" t="str">
        <f>'1.Смета.или.Акт'!C159</f>
        <v>Зажим MJPT 50</v>
      </c>
      <c r="H125" t="s">
        <v>79</v>
      </c>
      <c r="I125">
        <f>I101*J125</f>
        <v>9</v>
      </c>
      <c r="J125">
        <v>9</v>
      </c>
      <c r="O125">
        <f t="shared" si="137"/>
        <v>1767</v>
      </c>
      <c r="P125">
        <f t="shared" si="138"/>
        <v>1767</v>
      </c>
      <c r="Q125">
        <f t="shared" si="139"/>
        <v>0</v>
      </c>
      <c r="R125">
        <f t="shared" si="140"/>
        <v>0</v>
      </c>
      <c r="S125">
        <f t="shared" si="141"/>
        <v>0</v>
      </c>
      <c r="T125">
        <f t="shared" si="142"/>
        <v>0</v>
      </c>
      <c r="U125">
        <f t="shared" si="143"/>
        <v>0</v>
      </c>
      <c r="V125">
        <f t="shared" si="144"/>
        <v>0</v>
      </c>
      <c r="W125">
        <f t="shared" si="145"/>
        <v>0</v>
      </c>
      <c r="X125">
        <f t="shared" si="146"/>
        <v>0</v>
      </c>
      <c r="Y125">
        <f t="shared" si="147"/>
        <v>0</v>
      </c>
      <c r="AA125">
        <v>34644601</v>
      </c>
      <c r="AB125">
        <f t="shared" si="148"/>
        <v>26.18</v>
      </c>
      <c r="AC125">
        <f t="shared" si="131"/>
        <v>26.18</v>
      </c>
      <c r="AD125">
        <f t="shared" si="132"/>
        <v>0</v>
      </c>
      <c r="AE125">
        <f t="shared" si="133"/>
        <v>0</v>
      </c>
      <c r="AF125">
        <f t="shared" si="134"/>
        <v>0</v>
      </c>
      <c r="AG125">
        <f t="shared" si="149"/>
        <v>0</v>
      </c>
      <c r="AH125">
        <f t="shared" si="135"/>
        <v>0</v>
      </c>
      <c r="AI125">
        <f t="shared" si="136"/>
        <v>0</v>
      </c>
      <c r="AJ125">
        <f t="shared" si="150"/>
        <v>0</v>
      </c>
      <c r="AK125">
        <v>26.18</v>
      </c>
      <c r="AL125" s="55">
        <f>'1.Смета.или.Акт'!F159</f>
        <v>26.18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1</v>
      </c>
      <c r="AW125">
        <v>1</v>
      </c>
      <c r="AZ125">
        <v>1</v>
      </c>
      <c r="BA125">
        <v>1</v>
      </c>
      <c r="BB125">
        <v>1</v>
      </c>
      <c r="BC125">
        <f>'1.Смета.или.Акт'!J159</f>
        <v>7.5</v>
      </c>
      <c r="BD125" t="s">
        <v>6</v>
      </c>
      <c r="BE125" t="s">
        <v>6</v>
      </c>
      <c r="BF125" t="s">
        <v>6</v>
      </c>
      <c r="BG125" t="s">
        <v>6</v>
      </c>
      <c r="BH125">
        <v>3</v>
      </c>
      <c r="BI125">
        <v>1</v>
      </c>
      <c r="BJ125" t="s">
        <v>199</v>
      </c>
      <c r="BM125">
        <v>500001</v>
      </c>
      <c r="BN125">
        <v>0</v>
      </c>
      <c r="BO125" t="s">
        <v>6</v>
      </c>
      <c r="BP125">
        <v>0</v>
      </c>
      <c r="BQ125">
        <v>20</v>
      </c>
      <c r="BR125">
        <v>0</v>
      </c>
      <c r="BS125">
        <v>1</v>
      </c>
      <c r="BT125">
        <v>1</v>
      </c>
      <c r="BU125">
        <v>1</v>
      </c>
      <c r="BV125">
        <v>1</v>
      </c>
      <c r="BW125">
        <v>1</v>
      </c>
      <c r="BX125">
        <v>1</v>
      </c>
      <c r="BY125" t="s">
        <v>6</v>
      </c>
      <c r="BZ125">
        <v>0</v>
      </c>
      <c r="CA125">
        <v>0</v>
      </c>
      <c r="CF125">
        <v>0</v>
      </c>
      <c r="CG125">
        <v>0</v>
      </c>
      <c r="CM125">
        <v>0</v>
      </c>
      <c r="CN125" t="s">
        <v>6</v>
      </c>
      <c r="CO125">
        <v>0</v>
      </c>
      <c r="CP125">
        <f t="shared" si="151"/>
        <v>1767</v>
      </c>
      <c r="CQ125">
        <f t="shared" si="152"/>
        <v>196.35</v>
      </c>
      <c r="CR125">
        <f t="shared" si="153"/>
        <v>0</v>
      </c>
      <c r="CS125">
        <f t="shared" si="154"/>
        <v>0</v>
      </c>
      <c r="CT125">
        <f t="shared" si="155"/>
        <v>0</v>
      </c>
      <c r="CU125">
        <f t="shared" si="156"/>
        <v>0</v>
      </c>
      <c r="CV125">
        <f t="shared" si="157"/>
        <v>0</v>
      </c>
      <c r="CW125">
        <f t="shared" si="158"/>
        <v>0</v>
      </c>
      <c r="CX125">
        <f t="shared" si="159"/>
        <v>0</v>
      </c>
      <c r="CY125">
        <f t="shared" si="160"/>
        <v>0</v>
      </c>
      <c r="CZ125">
        <f t="shared" si="161"/>
        <v>0</v>
      </c>
      <c r="DC125" t="s">
        <v>6</v>
      </c>
      <c r="DD125" t="s">
        <v>6</v>
      </c>
      <c r="DE125" t="s">
        <v>6</v>
      </c>
      <c r="DF125" t="s">
        <v>6</v>
      </c>
      <c r="DG125" t="s">
        <v>6</v>
      </c>
      <c r="DH125" t="s">
        <v>6</v>
      </c>
      <c r="DI125" t="s">
        <v>6</v>
      </c>
      <c r="DJ125" t="s">
        <v>6</v>
      </c>
      <c r="DK125" t="s">
        <v>6</v>
      </c>
      <c r="DL125" t="s">
        <v>6</v>
      </c>
      <c r="DM125" t="s">
        <v>6</v>
      </c>
      <c r="DN125">
        <v>0</v>
      </c>
      <c r="DO125">
        <v>0</v>
      </c>
      <c r="DP125">
        <v>1</v>
      </c>
      <c r="DQ125">
        <v>1</v>
      </c>
      <c r="DU125">
        <v>1010</v>
      </c>
      <c r="DV125" t="s">
        <v>79</v>
      </c>
      <c r="DW125" t="str">
        <f>'1.Смета.или.Акт'!D159</f>
        <v>шт.</v>
      </c>
      <c r="DX125">
        <v>1</v>
      </c>
      <c r="EE125">
        <v>32653291</v>
      </c>
      <c r="EF125">
        <v>20</v>
      </c>
      <c r="EG125" t="s">
        <v>60</v>
      </c>
      <c r="EH125">
        <v>0</v>
      </c>
      <c r="EI125" t="s">
        <v>6</v>
      </c>
      <c r="EJ125">
        <v>1</v>
      </c>
      <c r="EK125">
        <v>500001</v>
      </c>
      <c r="EL125" t="s">
        <v>61</v>
      </c>
      <c r="EM125" t="s">
        <v>62</v>
      </c>
      <c r="EO125" t="s">
        <v>6</v>
      </c>
      <c r="EQ125">
        <v>0</v>
      </c>
      <c r="ER125">
        <v>28.46</v>
      </c>
      <c r="ES125" s="55">
        <f>'1.Смета.или.Акт'!F159</f>
        <v>26.18</v>
      </c>
      <c r="ET125">
        <v>0</v>
      </c>
      <c r="EU125">
        <v>0</v>
      </c>
      <c r="EV125">
        <v>0</v>
      </c>
      <c r="EW125">
        <v>0</v>
      </c>
      <c r="EX125">
        <v>0</v>
      </c>
      <c r="EZ125">
        <v>5</v>
      </c>
      <c r="FC125">
        <v>0</v>
      </c>
      <c r="FD125">
        <v>18</v>
      </c>
      <c r="FF125">
        <v>196.36</v>
      </c>
      <c r="FQ125">
        <v>0</v>
      </c>
      <c r="FR125">
        <f t="shared" si="162"/>
        <v>0</v>
      </c>
      <c r="FS125">
        <v>0</v>
      </c>
      <c r="FX125">
        <v>0</v>
      </c>
      <c r="FY125">
        <v>0</v>
      </c>
      <c r="GA125" t="s">
        <v>200</v>
      </c>
      <c r="GD125">
        <v>0</v>
      </c>
      <c r="GF125">
        <v>-1932377642</v>
      </c>
      <c r="GG125">
        <v>2</v>
      </c>
      <c r="GH125">
        <v>3</v>
      </c>
      <c r="GI125">
        <v>4</v>
      </c>
      <c r="GJ125">
        <v>0</v>
      </c>
      <c r="GK125">
        <f>ROUND(R125*(S12)/100,0)</f>
        <v>0</v>
      </c>
      <c r="GL125">
        <f t="shared" si="163"/>
        <v>0</v>
      </c>
      <c r="GM125">
        <f t="shared" si="164"/>
        <v>1767</v>
      </c>
      <c r="GN125">
        <f t="shared" si="165"/>
        <v>1767</v>
      </c>
      <c r="GO125">
        <f t="shared" si="166"/>
        <v>0</v>
      </c>
      <c r="GP125">
        <f t="shared" si="167"/>
        <v>0</v>
      </c>
      <c r="GR125">
        <v>1</v>
      </c>
      <c r="GS125">
        <v>1</v>
      </c>
      <c r="GT125">
        <v>0</v>
      </c>
      <c r="GU125" t="s">
        <v>6</v>
      </c>
      <c r="GV125">
        <f t="shared" si="168"/>
        <v>0</v>
      </c>
      <c r="GW125">
        <v>1</v>
      </c>
      <c r="GX125">
        <f t="shared" si="169"/>
        <v>0</v>
      </c>
      <c r="HA125">
        <v>0</v>
      </c>
      <c r="HB125">
        <v>0</v>
      </c>
      <c r="IK125">
        <v>0</v>
      </c>
    </row>
    <row r="126" spans="1:255" x14ac:dyDescent="0.2">
      <c r="A126" s="2">
        <v>18</v>
      </c>
      <c r="B126" s="2">
        <v>1</v>
      </c>
      <c r="C126" s="2">
        <v>144</v>
      </c>
      <c r="D126" s="2"/>
      <c r="E126" s="2" t="s">
        <v>201</v>
      </c>
      <c r="F126" s="2" t="s">
        <v>202</v>
      </c>
      <c r="G126" s="2" t="s">
        <v>203</v>
      </c>
      <c r="H126" s="2" t="s">
        <v>204</v>
      </c>
      <c r="I126" s="2">
        <f>I100*J126</f>
        <v>10</v>
      </c>
      <c r="J126" s="2">
        <v>10</v>
      </c>
      <c r="K126" s="2"/>
      <c r="L126" s="2"/>
      <c r="M126" s="2"/>
      <c r="N126" s="2"/>
      <c r="O126" s="2">
        <f t="shared" si="137"/>
        <v>1406</v>
      </c>
      <c r="P126" s="2">
        <f t="shared" si="138"/>
        <v>1406</v>
      </c>
      <c r="Q126" s="2">
        <f t="shared" si="139"/>
        <v>0</v>
      </c>
      <c r="R126" s="2">
        <f t="shared" si="140"/>
        <v>0</v>
      </c>
      <c r="S126" s="2">
        <f t="shared" si="141"/>
        <v>0</v>
      </c>
      <c r="T126" s="2">
        <f t="shared" si="142"/>
        <v>0</v>
      </c>
      <c r="U126" s="2">
        <f t="shared" si="143"/>
        <v>0</v>
      </c>
      <c r="V126" s="2">
        <f t="shared" si="144"/>
        <v>0</v>
      </c>
      <c r="W126" s="2">
        <f t="shared" si="145"/>
        <v>0</v>
      </c>
      <c r="X126" s="2">
        <f t="shared" si="146"/>
        <v>0</v>
      </c>
      <c r="Y126" s="2">
        <f t="shared" si="147"/>
        <v>0</v>
      </c>
      <c r="Z126" s="2"/>
      <c r="AA126" s="2">
        <v>34644600</v>
      </c>
      <c r="AB126" s="2">
        <f t="shared" si="148"/>
        <v>140.6</v>
      </c>
      <c r="AC126" s="2">
        <f t="shared" si="131"/>
        <v>140.6</v>
      </c>
      <c r="AD126" s="2">
        <f t="shared" si="132"/>
        <v>0</v>
      </c>
      <c r="AE126" s="2">
        <f t="shared" si="133"/>
        <v>0</v>
      </c>
      <c r="AF126" s="2">
        <f t="shared" si="134"/>
        <v>0</v>
      </c>
      <c r="AG126" s="2">
        <f t="shared" si="149"/>
        <v>0</v>
      </c>
      <c r="AH126" s="2">
        <f t="shared" si="135"/>
        <v>0</v>
      </c>
      <c r="AI126" s="2">
        <f t="shared" si="136"/>
        <v>0</v>
      </c>
      <c r="AJ126" s="2">
        <f t="shared" si="150"/>
        <v>0</v>
      </c>
      <c r="AK126" s="2">
        <v>140.6</v>
      </c>
      <c r="AL126" s="2">
        <v>140.6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1</v>
      </c>
      <c r="AW126" s="2">
        <v>1</v>
      </c>
      <c r="AX126" s="2"/>
      <c r="AY126" s="2"/>
      <c r="AZ126" s="2">
        <v>1</v>
      </c>
      <c r="BA126" s="2">
        <v>1</v>
      </c>
      <c r="BB126" s="2">
        <v>1</v>
      </c>
      <c r="BC126" s="2">
        <v>1</v>
      </c>
      <c r="BD126" s="2" t="s">
        <v>6</v>
      </c>
      <c r="BE126" s="2" t="s">
        <v>6</v>
      </c>
      <c r="BF126" s="2" t="s">
        <v>6</v>
      </c>
      <c r="BG126" s="2" t="s">
        <v>6</v>
      </c>
      <c r="BH126" s="2">
        <v>3</v>
      </c>
      <c r="BI126" s="2">
        <v>1</v>
      </c>
      <c r="BJ126" s="2" t="s">
        <v>205</v>
      </c>
      <c r="BK126" s="2"/>
      <c r="BL126" s="2"/>
      <c r="BM126" s="2">
        <v>500001</v>
      </c>
      <c r="BN126" s="2">
        <v>0</v>
      </c>
      <c r="BO126" s="2" t="s">
        <v>6</v>
      </c>
      <c r="BP126" s="2">
        <v>0</v>
      </c>
      <c r="BQ126" s="2">
        <v>20</v>
      </c>
      <c r="BR126" s="2">
        <v>0</v>
      </c>
      <c r="BS126" s="2">
        <v>1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2" t="s">
        <v>6</v>
      </c>
      <c r="BZ126" s="2">
        <v>0</v>
      </c>
      <c r="CA126" s="2">
        <v>0</v>
      </c>
      <c r="CB126" s="2"/>
      <c r="CC126" s="2"/>
      <c r="CD126" s="2"/>
      <c r="CE126" s="2"/>
      <c r="CF126" s="2">
        <v>0</v>
      </c>
      <c r="CG126" s="2">
        <v>0</v>
      </c>
      <c r="CH126" s="2"/>
      <c r="CI126" s="2"/>
      <c r="CJ126" s="2"/>
      <c r="CK126" s="2"/>
      <c r="CL126" s="2"/>
      <c r="CM126" s="2">
        <v>0</v>
      </c>
      <c r="CN126" s="2" t="s">
        <v>6</v>
      </c>
      <c r="CO126" s="2">
        <v>0</v>
      </c>
      <c r="CP126" s="2">
        <f t="shared" si="151"/>
        <v>1406</v>
      </c>
      <c r="CQ126" s="2">
        <f t="shared" si="152"/>
        <v>140.6</v>
      </c>
      <c r="CR126" s="2">
        <f t="shared" si="153"/>
        <v>0</v>
      </c>
      <c r="CS126" s="2">
        <f t="shared" si="154"/>
        <v>0</v>
      </c>
      <c r="CT126" s="2">
        <f t="shared" si="155"/>
        <v>0</v>
      </c>
      <c r="CU126" s="2">
        <f t="shared" si="156"/>
        <v>0</v>
      </c>
      <c r="CV126" s="2">
        <f t="shared" si="157"/>
        <v>0</v>
      </c>
      <c r="CW126" s="2">
        <f t="shared" si="158"/>
        <v>0</v>
      </c>
      <c r="CX126" s="2">
        <f t="shared" si="159"/>
        <v>0</v>
      </c>
      <c r="CY126" s="2">
        <f t="shared" si="160"/>
        <v>0</v>
      </c>
      <c r="CZ126" s="2">
        <f t="shared" si="161"/>
        <v>0</v>
      </c>
      <c r="DA126" s="2"/>
      <c r="DB126" s="2"/>
      <c r="DC126" s="2" t="s">
        <v>6</v>
      </c>
      <c r="DD126" s="2" t="s">
        <v>6</v>
      </c>
      <c r="DE126" s="2" t="s">
        <v>6</v>
      </c>
      <c r="DF126" s="2" t="s">
        <v>6</v>
      </c>
      <c r="DG126" s="2" t="s">
        <v>6</v>
      </c>
      <c r="DH126" s="2" t="s">
        <v>6</v>
      </c>
      <c r="DI126" s="2" t="s">
        <v>6</v>
      </c>
      <c r="DJ126" s="2" t="s">
        <v>6</v>
      </c>
      <c r="DK126" s="2" t="s">
        <v>6</v>
      </c>
      <c r="DL126" s="2" t="s">
        <v>6</v>
      </c>
      <c r="DM126" s="2" t="s">
        <v>6</v>
      </c>
      <c r="DN126" s="2">
        <v>0</v>
      </c>
      <c r="DO126" s="2">
        <v>0</v>
      </c>
      <c r="DP126" s="2">
        <v>1</v>
      </c>
      <c r="DQ126" s="2">
        <v>1</v>
      </c>
      <c r="DR126" s="2"/>
      <c r="DS126" s="2"/>
      <c r="DT126" s="2"/>
      <c r="DU126" s="2">
        <v>1013</v>
      </c>
      <c r="DV126" s="2" t="s">
        <v>204</v>
      </c>
      <c r="DW126" s="2" t="s">
        <v>204</v>
      </c>
      <c r="DX126" s="2">
        <v>1</v>
      </c>
      <c r="DY126" s="2"/>
      <c r="DZ126" s="2"/>
      <c r="EA126" s="2"/>
      <c r="EB126" s="2"/>
      <c r="EC126" s="2"/>
      <c r="ED126" s="2"/>
      <c r="EE126" s="2">
        <v>32653291</v>
      </c>
      <c r="EF126" s="2">
        <v>20</v>
      </c>
      <c r="EG126" s="2" t="s">
        <v>60</v>
      </c>
      <c r="EH126" s="2">
        <v>0</v>
      </c>
      <c r="EI126" s="2" t="s">
        <v>6</v>
      </c>
      <c r="EJ126" s="2">
        <v>1</v>
      </c>
      <c r="EK126" s="2">
        <v>500001</v>
      </c>
      <c r="EL126" s="2" t="s">
        <v>61</v>
      </c>
      <c r="EM126" s="2" t="s">
        <v>62</v>
      </c>
      <c r="EN126" s="2"/>
      <c r="EO126" s="2" t="s">
        <v>6</v>
      </c>
      <c r="EP126" s="2"/>
      <c r="EQ126" s="2">
        <v>0</v>
      </c>
      <c r="ER126" s="2">
        <v>943.06</v>
      </c>
      <c r="ES126" s="2">
        <v>140.6</v>
      </c>
      <c r="ET126" s="2">
        <v>0</v>
      </c>
      <c r="EU126" s="2">
        <v>0</v>
      </c>
      <c r="EV126" s="2">
        <v>0</v>
      </c>
      <c r="EW126" s="2">
        <v>0</v>
      </c>
      <c r="EX126" s="2">
        <v>0</v>
      </c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>
        <v>0</v>
      </c>
      <c r="FR126" s="2">
        <f t="shared" si="162"/>
        <v>0</v>
      </c>
      <c r="FS126" s="2">
        <v>0</v>
      </c>
      <c r="FT126" s="2"/>
      <c r="FU126" s="2"/>
      <c r="FV126" s="2"/>
      <c r="FW126" s="2"/>
      <c r="FX126" s="2">
        <v>0</v>
      </c>
      <c r="FY126" s="2">
        <v>0</v>
      </c>
      <c r="FZ126" s="2"/>
      <c r="GA126" s="2" t="s">
        <v>206</v>
      </c>
      <c r="GB126" s="2"/>
      <c r="GC126" s="2"/>
      <c r="GD126" s="2">
        <v>0</v>
      </c>
      <c r="GE126" s="2"/>
      <c r="GF126" s="2">
        <v>2093517811</v>
      </c>
      <c r="GG126" s="2">
        <v>2</v>
      </c>
      <c r="GH126" s="2">
        <v>4</v>
      </c>
      <c r="GI126" s="2">
        <v>-2</v>
      </c>
      <c r="GJ126" s="2">
        <v>0</v>
      </c>
      <c r="GK126" s="2">
        <f>ROUND(R126*(R12)/100,0)</f>
        <v>0</v>
      </c>
      <c r="GL126" s="2">
        <f t="shared" si="163"/>
        <v>0</v>
      </c>
      <c r="GM126" s="2">
        <f t="shared" si="164"/>
        <v>1406</v>
      </c>
      <c r="GN126" s="2">
        <f t="shared" si="165"/>
        <v>1406</v>
      </c>
      <c r="GO126" s="2">
        <f t="shared" si="166"/>
        <v>0</v>
      </c>
      <c r="GP126" s="2">
        <f t="shared" si="167"/>
        <v>0</v>
      </c>
      <c r="GQ126" s="2"/>
      <c r="GR126" s="2">
        <v>0</v>
      </c>
      <c r="GS126" s="2">
        <v>2</v>
      </c>
      <c r="GT126" s="2">
        <v>0</v>
      </c>
      <c r="GU126" s="2" t="s">
        <v>6</v>
      </c>
      <c r="GV126" s="2">
        <f t="shared" si="168"/>
        <v>0</v>
      </c>
      <c r="GW126" s="2">
        <v>1</v>
      </c>
      <c r="GX126" s="2">
        <f t="shared" si="169"/>
        <v>0</v>
      </c>
      <c r="GY126" s="2"/>
      <c r="GZ126" s="2"/>
      <c r="HA126" s="2">
        <v>0</v>
      </c>
      <c r="HB126" s="2">
        <v>0</v>
      </c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>
        <v>0</v>
      </c>
      <c r="IL126" s="2"/>
      <c r="IM126" s="2"/>
      <c r="IN126" s="2"/>
      <c r="IO126" s="2"/>
      <c r="IP126" s="2"/>
      <c r="IQ126" s="2"/>
      <c r="IR126" s="2"/>
      <c r="IS126" s="2"/>
      <c r="IT126" s="2"/>
      <c r="IU126" s="2"/>
    </row>
    <row r="127" spans="1:255" x14ac:dyDescent="0.2">
      <c r="A127">
        <v>18</v>
      </c>
      <c r="B127">
        <v>1</v>
      </c>
      <c r="C127">
        <v>165</v>
      </c>
      <c r="E127" t="s">
        <v>201</v>
      </c>
      <c r="F127" t="str">
        <f>'1.Смета.или.Акт'!B161</f>
        <v>Накладная</v>
      </c>
      <c r="G127" t="str">
        <f>'1.Смета.или.Акт'!C161</f>
        <v>Лента крепления шириной 20 мм, толщиной 0,7 мм, длиной 50 м из нержавеющей стали (в пластмасовой коробке с кабельной бухтой) F207 (СИП)</v>
      </c>
      <c r="H127" t="s">
        <v>204</v>
      </c>
      <c r="I127">
        <f>I101*J127</f>
        <v>10</v>
      </c>
      <c r="J127">
        <v>10</v>
      </c>
      <c r="O127">
        <f t="shared" si="137"/>
        <v>10545</v>
      </c>
      <c r="P127">
        <f t="shared" si="138"/>
        <v>10545</v>
      </c>
      <c r="Q127">
        <f t="shared" si="139"/>
        <v>0</v>
      </c>
      <c r="R127">
        <f t="shared" si="140"/>
        <v>0</v>
      </c>
      <c r="S127">
        <f t="shared" si="141"/>
        <v>0</v>
      </c>
      <c r="T127">
        <f t="shared" si="142"/>
        <v>0</v>
      </c>
      <c r="U127">
        <f t="shared" si="143"/>
        <v>0</v>
      </c>
      <c r="V127">
        <f t="shared" si="144"/>
        <v>0</v>
      </c>
      <c r="W127">
        <f t="shared" si="145"/>
        <v>0</v>
      </c>
      <c r="X127">
        <f t="shared" si="146"/>
        <v>0</v>
      </c>
      <c r="Y127">
        <f t="shared" si="147"/>
        <v>0</v>
      </c>
      <c r="AA127">
        <v>34644601</v>
      </c>
      <c r="AB127">
        <f t="shared" si="148"/>
        <v>140.6</v>
      </c>
      <c r="AC127">
        <f t="shared" si="131"/>
        <v>140.6</v>
      </c>
      <c r="AD127">
        <f t="shared" si="132"/>
        <v>0</v>
      </c>
      <c r="AE127">
        <f t="shared" si="133"/>
        <v>0</v>
      </c>
      <c r="AF127">
        <f t="shared" si="134"/>
        <v>0</v>
      </c>
      <c r="AG127">
        <f t="shared" si="149"/>
        <v>0</v>
      </c>
      <c r="AH127">
        <f t="shared" si="135"/>
        <v>0</v>
      </c>
      <c r="AI127">
        <f t="shared" si="136"/>
        <v>0</v>
      </c>
      <c r="AJ127">
        <f t="shared" si="150"/>
        <v>0</v>
      </c>
      <c r="AK127">
        <v>140.6</v>
      </c>
      <c r="AL127" s="55">
        <f>'1.Смета.или.Акт'!F161</f>
        <v>140.6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1</v>
      </c>
      <c r="AW127">
        <v>1</v>
      </c>
      <c r="AZ127">
        <v>1</v>
      </c>
      <c r="BA127">
        <v>1</v>
      </c>
      <c r="BB127">
        <v>1</v>
      </c>
      <c r="BC127">
        <f>'1.Смета.или.Акт'!J161</f>
        <v>7.5</v>
      </c>
      <c r="BD127" t="s">
        <v>6</v>
      </c>
      <c r="BE127" t="s">
        <v>6</v>
      </c>
      <c r="BF127" t="s">
        <v>6</v>
      </c>
      <c r="BG127" t="s">
        <v>6</v>
      </c>
      <c r="BH127">
        <v>3</v>
      </c>
      <c r="BI127">
        <v>1</v>
      </c>
      <c r="BJ127" t="s">
        <v>205</v>
      </c>
      <c r="BM127">
        <v>500001</v>
      </c>
      <c r="BN127">
        <v>0</v>
      </c>
      <c r="BO127" t="s">
        <v>6</v>
      </c>
      <c r="BP127">
        <v>0</v>
      </c>
      <c r="BQ127">
        <v>20</v>
      </c>
      <c r="BR127">
        <v>0</v>
      </c>
      <c r="BS127">
        <v>1</v>
      </c>
      <c r="BT127">
        <v>1</v>
      </c>
      <c r="BU127">
        <v>1</v>
      </c>
      <c r="BV127">
        <v>1</v>
      </c>
      <c r="BW127">
        <v>1</v>
      </c>
      <c r="BX127">
        <v>1</v>
      </c>
      <c r="BY127" t="s">
        <v>6</v>
      </c>
      <c r="BZ127">
        <v>0</v>
      </c>
      <c r="CA127">
        <v>0</v>
      </c>
      <c r="CF127">
        <v>0</v>
      </c>
      <c r="CG127">
        <v>0</v>
      </c>
      <c r="CM127">
        <v>0</v>
      </c>
      <c r="CN127" t="s">
        <v>6</v>
      </c>
      <c r="CO127">
        <v>0</v>
      </c>
      <c r="CP127">
        <f t="shared" si="151"/>
        <v>10545</v>
      </c>
      <c r="CQ127">
        <f t="shared" si="152"/>
        <v>1054.5</v>
      </c>
      <c r="CR127">
        <f t="shared" si="153"/>
        <v>0</v>
      </c>
      <c r="CS127">
        <f t="shared" si="154"/>
        <v>0</v>
      </c>
      <c r="CT127">
        <f t="shared" si="155"/>
        <v>0</v>
      </c>
      <c r="CU127">
        <f t="shared" si="156"/>
        <v>0</v>
      </c>
      <c r="CV127">
        <f t="shared" si="157"/>
        <v>0</v>
      </c>
      <c r="CW127">
        <f t="shared" si="158"/>
        <v>0</v>
      </c>
      <c r="CX127">
        <f t="shared" si="159"/>
        <v>0</v>
      </c>
      <c r="CY127">
        <f t="shared" si="160"/>
        <v>0</v>
      </c>
      <c r="CZ127">
        <f t="shared" si="161"/>
        <v>0</v>
      </c>
      <c r="DC127" t="s">
        <v>6</v>
      </c>
      <c r="DD127" t="s">
        <v>6</v>
      </c>
      <c r="DE127" t="s">
        <v>6</v>
      </c>
      <c r="DF127" t="s">
        <v>6</v>
      </c>
      <c r="DG127" t="s">
        <v>6</v>
      </c>
      <c r="DH127" t="s">
        <v>6</v>
      </c>
      <c r="DI127" t="s">
        <v>6</v>
      </c>
      <c r="DJ127" t="s">
        <v>6</v>
      </c>
      <c r="DK127" t="s">
        <v>6</v>
      </c>
      <c r="DL127" t="s">
        <v>6</v>
      </c>
      <c r="DM127" t="s">
        <v>6</v>
      </c>
      <c r="DN127">
        <v>0</v>
      </c>
      <c r="DO127">
        <v>0</v>
      </c>
      <c r="DP127">
        <v>1</v>
      </c>
      <c r="DQ127">
        <v>1</v>
      </c>
      <c r="DU127">
        <v>1013</v>
      </c>
      <c r="DV127" t="s">
        <v>204</v>
      </c>
      <c r="DW127" t="str">
        <f>'1.Смета.или.Акт'!D161</f>
        <v>упак.</v>
      </c>
      <c r="DX127">
        <v>1</v>
      </c>
      <c r="EE127">
        <v>32653291</v>
      </c>
      <c r="EF127">
        <v>20</v>
      </c>
      <c r="EG127" t="s">
        <v>60</v>
      </c>
      <c r="EH127">
        <v>0</v>
      </c>
      <c r="EI127" t="s">
        <v>6</v>
      </c>
      <c r="EJ127">
        <v>1</v>
      </c>
      <c r="EK127">
        <v>500001</v>
      </c>
      <c r="EL127" t="s">
        <v>61</v>
      </c>
      <c r="EM127" t="s">
        <v>62</v>
      </c>
      <c r="EO127" t="s">
        <v>6</v>
      </c>
      <c r="EQ127">
        <v>0</v>
      </c>
      <c r="ER127">
        <v>152.83000000000001</v>
      </c>
      <c r="ES127" s="55">
        <f>'1.Смета.или.Акт'!F161</f>
        <v>140.6</v>
      </c>
      <c r="ET127">
        <v>0</v>
      </c>
      <c r="EU127">
        <v>0</v>
      </c>
      <c r="EV127">
        <v>0</v>
      </c>
      <c r="EW127">
        <v>0</v>
      </c>
      <c r="EX127">
        <v>0</v>
      </c>
      <c r="EZ127">
        <v>5</v>
      </c>
      <c r="FC127">
        <v>0</v>
      </c>
      <c r="FD127">
        <v>18</v>
      </c>
      <c r="FF127">
        <v>1054.5</v>
      </c>
      <c r="FQ127">
        <v>0</v>
      </c>
      <c r="FR127">
        <f t="shared" si="162"/>
        <v>0</v>
      </c>
      <c r="FS127">
        <v>0</v>
      </c>
      <c r="FX127">
        <v>0</v>
      </c>
      <c r="FY127">
        <v>0</v>
      </c>
      <c r="GA127" t="s">
        <v>206</v>
      </c>
      <c r="GD127">
        <v>0</v>
      </c>
      <c r="GF127">
        <v>2093517811</v>
      </c>
      <c r="GG127">
        <v>2</v>
      </c>
      <c r="GH127">
        <v>3</v>
      </c>
      <c r="GI127">
        <v>4</v>
      </c>
      <c r="GJ127">
        <v>0</v>
      </c>
      <c r="GK127">
        <f>ROUND(R127*(S12)/100,0)</f>
        <v>0</v>
      </c>
      <c r="GL127">
        <f t="shared" si="163"/>
        <v>0</v>
      </c>
      <c r="GM127">
        <f t="shared" si="164"/>
        <v>10545</v>
      </c>
      <c r="GN127">
        <f t="shared" si="165"/>
        <v>10545</v>
      </c>
      <c r="GO127">
        <f t="shared" si="166"/>
        <v>0</v>
      </c>
      <c r="GP127">
        <f t="shared" si="167"/>
        <v>0</v>
      </c>
      <c r="GR127">
        <v>1</v>
      </c>
      <c r="GS127">
        <v>1</v>
      </c>
      <c r="GT127">
        <v>0</v>
      </c>
      <c r="GU127" t="s">
        <v>6</v>
      </c>
      <c r="GV127">
        <f t="shared" si="168"/>
        <v>0</v>
      </c>
      <c r="GW127">
        <v>1</v>
      </c>
      <c r="GX127">
        <f t="shared" si="169"/>
        <v>0</v>
      </c>
      <c r="HA127">
        <v>0</v>
      </c>
      <c r="HB127">
        <v>0</v>
      </c>
      <c r="IK127">
        <v>0</v>
      </c>
    </row>
    <row r="128" spans="1:255" x14ac:dyDescent="0.2">
      <c r="A128" s="2">
        <v>18</v>
      </c>
      <c r="B128" s="2">
        <v>1</v>
      </c>
      <c r="C128" s="2">
        <v>145</v>
      </c>
      <c r="D128" s="2"/>
      <c r="E128" s="2" t="s">
        <v>207</v>
      </c>
      <c r="F128" s="2" t="s">
        <v>208</v>
      </c>
      <c r="G128" s="2" t="s">
        <v>209</v>
      </c>
      <c r="H128" s="2" t="s">
        <v>79</v>
      </c>
      <c r="I128" s="2">
        <f>I100*J128</f>
        <v>200</v>
      </c>
      <c r="J128" s="2">
        <v>200</v>
      </c>
      <c r="K128" s="2"/>
      <c r="L128" s="2"/>
      <c r="M128" s="2"/>
      <c r="N128" s="2"/>
      <c r="O128" s="2">
        <f t="shared" si="137"/>
        <v>582</v>
      </c>
      <c r="P128" s="2">
        <f t="shared" si="138"/>
        <v>582</v>
      </c>
      <c r="Q128" s="2">
        <f t="shared" si="139"/>
        <v>0</v>
      </c>
      <c r="R128" s="2">
        <f t="shared" si="140"/>
        <v>0</v>
      </c>
      <c r="S128" s="2">
        <f t="shared" si="141"/>
        <v>0</v>
      </c>
      <c r="T128" s="2">
        <f t="shared" si="142"/>
        <v>0</v>
      </c>
      <c r="U128" s="2">
        <f t="shared" si="143"/>
        <v>0</v>
      </c>
      <c r="V128" s="2">
        <f t="shared" si="144"/>
        <v>0</v>
      </c>
      <c r="W128" s="2">
        <f t="shared" si="145"/>
        <v>0</v>
      </c>
      <c r="X128" s="2">
        <f t="shared" si="146"/>
        <v>0</v>
      </c>
      <c r="Y128" s="2">
        <f t="shared" si="147"/>
        <v>0</v>
      </c>
      <c r="Z128" s="2"/>
      <c r="AA128" s="2">
        <v>34644600</v>
      </c>
      <c r="AB128" s="2">
        <f t="shared" si="148"/>
        <v>2.91</v>
      </c>
      <c r="AC128" s="2">
        <f t="shared" si="131"/>
        <v>2.91</v>
      </c>
      <c r="AD128" s="2">
        <f t="shared" si="132"/>
        <v>0</v>
      </c>
      <c r="AE128" s="2">
        <f t="shared" si="133"/>
        <v>0</v>
      </c>
      <c r="AF128" s="2">
        <f t="shared" si="134"/>
        <v>0</v>
      </c>
      <c r="AG128" s="2">
        <f t="shared" si="149"/>
        <v>0</v>
      </c>
      <c r="AH128" s="2">
        <f t="shared" si="135"/>
        <v>0</v>
      </c>
      <c r="AI128" s="2">
        <f t="shared" si="136"/>
        <v>0</v>
      </c>
      <c r="AJ128" s="2">
        <f t="shared" si="150"/>
        <v>0</v>
      </c>
      <c r="AK128" s="2">
        <v>2.91</v>
      </c>
      <c r="AL128" s="2">
        <v>2.91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1</v>
      </c>
      <c r="AX128" s="2"/>
      <c r="AY128" s="2"/>
      <c r="AZ128" s="2">
        <v>1</v>
      </c>
      <c r="BA128" s="2">
        <v>1</v>
      </c>
      <c r="BB128" s="2">
        <v>1</v>
      </c>
      <c r="BC128" s="2">
        <v>1</v>
      </c>
      <c r="BD128" s="2" t="s">
        <v>6</v>
      </c>
      <c r="BE128" s="2" t="s">
        <v>6</v>
      </c>
      <c r="BF128" s="2" t="s">
        <v>6</v>
      </c>
      <c r="BG128" s="2" t="s">
        <v>6</v>
      </c>
      <c r="BH128" s="2">
        <v>3</v>
      </c>
      <c r="BI128" s="2">
        <v>1</v>
      </c>
      <c r="BJ128" s="2" t="s">
        <v>210</v>
      </c>
      <c r="BK128" s="2"/>
      <c r="BL128" s="2"/>
      <c r="BM128" s="2">
        <v>500001</v>
      </c>
      <c r="BN128" s="2">
        <v>0</v>
      </c>
      <c r="BO128" s="2" t="s">
        <v>6</v>
      </c>
      <c r="BP128" s="2">
        <v>0</v>
      </c>
      <c r="BQ128" s="2">
        <v>20</v>
      </c>
      <c r="BR128" s="2">
        <v>0</v>
      </c>
      <c r="BS128" s="2">
        <v>1</v>
      </c>
      <c r="BT128" s="2">
        <v>1</v>
      </c>
      <c r="BU128" s="2">
        <v>1</v>
      </c>
      <c r="BV128" s="2">
        <v>1</v>
      </c>
      <c r="BW128" s="2">
        <v>1</v>
      </c>
      <c r="BX128" s="2">
        <v>1</v>
      </c>
      <c r="BY128" s="2" t="s">
        <v>6</v>
      </c>
      <c r="BZ128" s="2">
        <v>0</v>
      </c>
      <c r="CA128" s="2">
        <v>0</v>
      </c>
      <c r="CB128" s="2"/>
      <c r="CC128" s="2"/>
      <c r="CD128" s="2"/>
      <c r="CE128" s="2"/>
      <c r="CF128" s="2">
        <v>0</v>
      </c>
      <c r="CG128" s="2">
        <v>0</v>
      </c>
      <c r="CH128" s="2"/>
      <c r="CI128" s="2"/>
      <c r="CJ128" s="2"/>
      <c r="CK128" s="2"/>
      <c r="CL128" s="2"/>
      <c r="CM128" s="2">
        <v>0</v>
      </c>
      <c r="CN128" s="2" t="s">
        <v>6</v>
      </c>
      <c r="CO128" s="2">
        <v>0</v>
      </c>
      <c r="CP128" s="2">
        <f t="shared" si="151"/>
        <v>582</v>
      </c>
      <c r="CQ128" s="2">
        <f t="shared" si="152"/>
        <v>2.91</v>
      </c>
      <c r="CR128" s="2">
        <f t="shared" si="153"/>
        <v>0</v>
      </c>
      <c r="CS128" s="2">
        <f t="shared" si="154"/>
        <v>0</v>
      </c>
      <c r="CT128" s="2">
        <f t="shared" si="155"/>
        <v>0</v>
      </c>
      <c r="CU128" s="2">
        <f t="shared" si="156"/>
        <v>0</v>
      </c>
      <c r="CV128" s="2">
        <f t="shared" si="157"/>
        <v>0</v>
      </c>
      <c r="CW128" s="2">
        <f t="shared" si="158"/>
        <v>0</v>
      </c>
      <c r="CX128" s="2">
        <f t="shared" si="159"/>
        <v>0</v>
      </c>
      <c r="CY128" s="2">
        <f t="shared" si="160"/>
        <v>0</v>
      </c>
      <c r="CZ128" s="2">
        <f t="shared" si="161"/>
        <v>0</v>
      </c>
      <c r="DA128" s="2"/>
      <c r="DB128" s="2"/>
      <c r="DC128" s="2" t="s">
        <v>6</v>
      </c>
      <c r="DD128" s="2" t="s">
        <v>6</v>
      </c>
      <c r="DE128" s="2" t="s">
        <v>6</v>
      </c>
      <c r="DF128" s="2" t="s">
        <v>6</v>
      </c>
      <c r="DG128" s="2" t="s">
        <v>6</v>
      </c>
      <c r="DH128" s="2" t="s">
        <v>6</v>
      </c>
      <c r="DI128" s="2" t="s">
        <v>6</v>
      </c>
      <c r="DJ128" s="2" t="s">
        <v>6</v>
      </c>
      <c r="DK128" s="2" t="s">
        <v>6</v>
      </c>
      <c r="DL128" s="2" t="s">
        <v>6</v>
      </c>
      <c r="DM128" s="2" t="s">
        <v>6</v>
      </c>
      <c r="DN128" s="2">
        <v>0</v>
      </c>
      <c r="DO128" s="2">
        <v>0</v>
      </c>
      <c r="DP128" s="2">
        <v>1</v>
      </c>
      <c r="DQ128" s="2">
        <v>1</v>
      </c>
      <c r="DR128" s="2"/>
      <c r="DS128" s="2"/>
      <c r="DT128" s="2"/>
      <c r="DU128" s="2">
        <v>1010</v>
      </c>
      <c r="DV128" s="2" t="s">
        <v>79</v>
      </c>
      <c r="DW128" s="2" t="s">
        <v>79</v>
      </c>
      <c r="DX128" s="2">
        <v>1</v>
      </c>
      <c r="DY128" s="2"/>
      <c r="DZ128" s="2"/>
      <c r="EA128" s="2"/>
      <c r="EB128" s="2"/>
      <c r="EC128" s="2"/>
      <c r="ED128" s="2"/>
      <c r="EE128" s="2">
        <v>32653291</v>
      </c>
      <c r="EF128" s="2">
        <v>20</v>
      </c>
      <c r="EG128" s="2" t="s">
        <v>60</v>
      </c>
      <c r="EH128" s="2">
        <v>0</v>
      </c>
      <c r="EI128" s="2" t="s">
        <v>6</v>
      </c>
      <c r="EJ128" s="2">
        <v>1</v>
      </c>
      <c r="EK128" s="2">
        <v>500001</v>
      </c>
      <c r="EL128" s="2" t="s">
        <v>61</v>
      </c>
      <c r="EM128" s="2" t="s">
        <v>62</v>
      </c>
      <c r="EN128" s="2"/>
      <c r="EO128" s="2" t="s">
        <v>6</v>
      </c>
      <c r="EP128" s="2"/>
      <c r="EQ128" s="2">
        <v>0</v>
      </c>
      <c r="ER128" s="2">
        <v>5.82</v>
      </c>
      <c r="ES128" s="2">
        <v>2.91</v>
      </c>
      <c r="ET128" s="2">
        <v>0</v>
      </c>
      <c r="EU128" s="2">
        <v>0</v>
      </c>
      <c r="EV128" s="2">
        <v>0</v>
      </c>
      <c r="EW128" s="2">
        <v>0</v>
      </c>
      <c r="EX128" s="2">
        <v>0</v>
      </c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>
        <v>0</v>
      </c>
      <c r="FR128" s="2">
        <f t="shared" si="162"/>
        <v>0</v>
      </c>
      <c r="FS128" s="2">
        <v>0</v>
      </c>
      <c r="FT128" s="2"/>
      <c r="FU128" s="2"/>
      <c r="FV128" s="2"/>
      <c r="FW128" s="2"/>
      <c r="FX128" s="2">
        <v>0</v>
      </c>
      <c r="FY128" s="2">
        <v>0</v>
      </c>
      <c r="FZ128" s="2"/>
      <c r="GA128" s="2" t="s">
        <v>211</v>
      </c>
      <c r="GB128" s="2"/>
      <c r="GC128" s="2"/>
      <c r="GD128" s="2">
        <v>0</v>
      </c>
      <c r="GE128" s="2"/>
      <c r="GF128" s="2">
        <v>1795385233</v>
      </c>
      <c r="GG128" s="2">
        <v>2</v>
      </c>
      <c r="GH128" s="2">
        <v>4</v>
      </c>
      <c r="GI128" s="2">
        <v>-2</v>
      </c>
      <c r="GJ128" s="2">
        <v>0</v>
      </c>
      <c r="GK128" s="2">
        <f>ROUND(R128*(R12)/100,0)</f>
        <v>0</v>
      </c>
      <c r="GL128" s="2">
        <f t="shared" si="163"/>
        <v>0</v>
      </c>
      <c r="GM128" s="2">
        <f t="shared" si="164"/>
        <v>582</v>
      </c>
      <c r="GN128" s="2">
        <f t="shared" si="165"/>
        <v>582</v>
      </c>
      <c r="GO128" s="2">
        <f t="shared" si="166"/>
        <v>0</v>
      </c>
      <c r="GP128" s="2">
        <f t="shared" si="167"/>
        <v>0</v>
      </c>
      <c r="GQ128" s="2"/>
      <c r="GR128" s="2">
        <v>0</v>
      </c>
      <c r="GS128" s="2">
        <v>2</v>
      </c>
      <c r="GT128" s="2">
        <v>0</v>
      </c>
      <c r="GU128" s="2" t="s">
        <v>6</v>
      </c>
      <c r="GV128" s="2">
        <f t="shared" si="168"/>
        <v>0</v>
      </c>
      <c r="GW128" s="2">
        <v>1</v>
      </c>
      <c r="GX128" s="2">
        <f t="shared" si="169"/>
        <v>0</v>
      </c>
      <c r="GY128" s="2"/>
      <c r="GZ128" s="2"/>
      <c r="HA128" s="2">
        <v>0</v>
      </c>
      <c r="HB128" s="2">
        <v>0</v>
      </c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>
        <v>0</v>
      </c>
      <c r="IL128" s="2"/>
      <c r="IM128" s="2"/>
      <c r="IN128" s="2"/>
      <c r="IO128" s="2"/>
      <c r="IP128" s="2"/>
      <c r="IQ128" s="2"/>
      <c r="IR128" s="2"/>
      <c r="IS128" s="2"/>
      <c r="IT128" s="2"/>
      <c r="IU128" s="2"/>
    </row>
    <row r="129" spans="1:255" x14ac:dyDescent="0.2">
      <c r="A129">
        <v>18</v>
      </c>
      <c r="B129">
        <v>1</v>
      </c>
      <c r="C129">
        <v>166</v>
      </c>
      <c r="E129" t="s">
        <v>207</v>
      </c>
      <c r="F129" t="str">
        <f>'1.Смета.или.Акт'!B163</f>
        <v>Накладная</v>
      </c>
      <c r="G129" t="str">
        <f>'1.Смета.или.Акт'!C163</f>
        <v>Скрепа размером 20 мм NC20 (СИП)</v>
      </c>
      <c r="H129" t="s">
        <v>79</v>
      </c>
      <c r="I129">
        <f>I101*J129</f>
        <v>200</v>
      </c>
      <c r="J129">
        <v>200</v>
      </c>
      <c r="O129">
        <f t="shared" si="137"/>
        <v>4365</v>
      </c>
      <c r="P129">
        <f t="shared" si="138"/>
        <v>4365</v>
      </c>
      <c r="Q129">
        <f t="shared" si="139"/>
        <v>0</v>
      </c>
      <c r="R129">
        <f t="shared" si="140"/>
        <v>0</v>
      </c>
      <c r="S129">
        <f t="shared" si="141"/>
        <v>0</v>
      </c>
      <c r="T129">
        <f t="shared" si="142"/>
        <v>0</v>
      </c>
      <c r="U129">
        <f t="shared" si="143"/>
        <v>0</v>
      </c>
      <c r="V129">
        <f t="shared" si="144"/>
        <v>0</v>
      </c>
      <c r="W129">
        <f t="shared" si="145"/>
        <v>0</v>
      </c>
      <c r="X129">
        <f t="shared" si="146"/>
        <v>0</v>
      </c>
      <c r="Y129">
        <f t="shared" si="147"/>
        <v>0</v>
      </c>
      <c r="AA129">
        <v>34644601</v>
      </c>
      <c r="AB129">
        <f t="shared" si="148"/>
        <v>2.91</v>
      </c>
      <c r="AC129">
        <f t="shared" si="131"/>
        <v>2.91</v>
      </c>
      <c r="AD129">
        <f t="shared" si="132"/>
        <v>0</v>
      </c>
      <c r="AE129">
        <f t="shared" si="133"/>
        <v>0</v>
      </c>
      <c r="AF129">
        <f t="shared" si="134"/>
        <v>0</v>
      </c>
      <c r="AG129">
        <f t="shared" si="149"/>
        <v>0</v>
      </c>
      <c r="AH129">
        <f t="shared" si="135"/>
        <v>0</v>
      </c>
      <c r="AI129">
        <f t="shared" si="136"/>
        <v>0</v>
      </c>
      <c r="AJ129">
        <f t="shared" si="150"/>
        <v>0</v>
      </c>
      <c r="AK129">
        <v>2.91</v>
      </c>
      <c r="AL129" s="55">
        <f>'1.Смета.или.Акт'!F163</f>
        <v>2.91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Z129">
        <v>1</v>
      </c>
      <c r="BA129">
        <v>1</v>
      </c>
      <c r="BB129">
        <v>1</v>
      </c>
      <c r="BC129">
        <f>'1.Смета.или.Акт'!J163</f>
        <v>7.5</v>
      </c>
      <c r="BD129" t="s">
        <v>6</v>
      </c>
      <c r="BE129" t="s">
        <v>6</v>
      </c>
      <c r="BF129" t="s">
        <v>6</v>
      </c>
      <c r="BG129" t="s">
        <v>6</v>
      </c>
      <c r="BH129">
        <v>3</v>
      </c>
      <c r="BI129">
        <v>1</v>
      </c>
      <c r="BJ129" t="s">
        <v>210</v>
      </c>
      <c r="BM129">
        <v>500001</v>
      </c>
      <c r="BN129">
        <v>0</v>
      </c>
      <c r="BO129" t="s">
        <v>6</v>
      </c>
      <c r="BP129">
        <v>0</v>
      </c>
      <c r="BQ129">
        <v>20</v>
      </c>
      <c r="BR129">
        <v>0</v>
      </c>
      <c r="BS129">
        <v>1</v>
      </c>
      <c r="BT129">
        <v>1</v>
      </c>
      <c r="BU129">
        <v>1</v>
      </c>
      <c r="BV129">
        <v>1</v>
      </c>
      <c r="BW129">
        <v>1</v>
      </c>
      <c r="BX129">
        <v>1</v>
      </c>
      <c r="BY129" t="s">
        <v>6</v>
      </c>
      <c r="BZ129">
        <v>0</v>
      </c>
      <c r="CA129">
        <v>0</v>
      </c>
      <c r="CF129">
        <v>0</v>
      </c>
      <c r="CG129">
        <v>0</v>
      </c>
      <c r="CM129">
        <v>0</v>
      </c>
      <c r="CN129" t="s">
        <v>6</v>
      </c>
      <c r="CO129">
        <v>0</v>
      </c>
      <c r="CP129">
        <f t="shared" si="151"/>
        <v>4365</v>
      </c>
      <c r="CQ129">
        <f t="shared" si="152"/>
        <v>21.825000000000003</v>
      </c>
      <c r="CR129">
        <f t="shared" si="153"/>
        <v>0</v>
      </c>
      <c r="CS129">
        <f t="shared" si="154"/>
        <v>0</v>
      </c>
      <c r="CT129">
        <f t="shared" si="155"/>
        <v>0</v>
      </c>
      <c r="CU129">
        <f t="shared" si="156"/>
        <v>0</v>
      </c>
      <c r="CV129">
        <f t="shared" si="157"/>
        <v>0</v>
      </c>
      <c r="CW129">
        <f t="shared" si="158"/>
        <v>0</v>
      </c>
      <c r="CX129">
        <f t="shared" si="159"/>
        <v>0</v>
      </c>
      <c r="CY129">
        <f t="shared" si="160"/>
        <v>0</v>
      </c>
      <c r="CZ129">
        <f t="shared" si="161"/>
        <v>0</v>
      </c>
      <c r="DC129" t="s">
        <v>6</v>
      </c>
      <c r="DD129" t="s">
        <v>6</v>
      </c>
      <c r="DE129" t="s">
        <v>6</v>
      </c>
      <c r="DF129" t="s">
        <v>6</v>
      </c>
      <c r="DG129" t="s">
        <v>6</v>
      </c>
      <c r="DH129" t="s">
        <v>6</v>
      </c>
      <c r="DI129" t="s">
        <v>6</v>
      </c>
      <c r="DJ129" t="s">
        <v>6</v>
      </c>
      <c r="DK129" t="s">
        <v>6</v>
      </c>
      <c r="DL129" t="s">
        <v>6</v>
      </c>
      <c r="DM129" t="s">
        <v>6</v>
      </c>
      <c r="DN129">
        <v>0</v>
      </c>
      <c r="DO129">
        <v>0</v>
      </c>
      <c r="DP129">
        <v>1</v>
      </c>
      <c r="DQ129">
        <v>1</v>
      </c>
      <c r="DU129">
        <v>1010</v>
      </c>
      <c r="DV129" t="s">
        <v>79</v>
      </c>
      <c r="DW129" t="str">
        <f>'1.Смета.или.Акт'!D163</f>
        <v>шт.</v>
      </c>
      <c r="DX129">
        <v>1</v>
      </c>
      <c r="EE129">
        <v>32653291</v>
      </c>
      <c r="EF129">
        <v>20</v>
      </c>
      <c r="EG129" t="s">
        <v>60</v>
      </c>
      <c r="EH129">
        <v>0</v>
      </c>
      <c r="EI129" t="s">
        <v>6</v>
      </c>
      <c r="EJ129">
        <v>1</v>
      </c>
      <c r="EK129">
        <v>500001</v>
      </c>
      <c r="EL129" t="s">
        <v>61</v>
      </c>
      <c r="EM129" t="s">
        <v>62</v>
      </c>
      <c r="EO129" t="s">
        <v>6</v>
      </c>
      <c r="EQ129">
        <v>0</v>
      </c>
      <c r="ER129">
        <v>3.16</v>
      </c>
      <c r="ES129" s="55">
        <f>'1.Смета.или.Акт'!F163</f>
        <v>2.91</v>
      </c>
      <c r="ET129">
        <v>0</v>
      </c>
      <c r="EU129">
        <v>0</v>
      </c>
      <c r="EV129">
        <v>0</v>
      </c>
      <c r="EW129">
        <v>0</v>
      </c>
      <c r="EX129">
        <v>0</v>
      </c>
      <c r="EZ129">
        <v>5</v>
      </c>
      <c r="FC129">
        <v>0</v>
      </c>
      <c r="FD129">
        <v>18</v>
      </c>
      <c r="FF129">
        <v>21.8</v>
      </c>
      <c r="FQ129">
        <v>0</v>
      </c>
      <c r="FR129">
        <f t="shared" si="162"/>
        <v>0</v>
      </c>
      <c r="FS129">
        <v>0</v>
      </c>
      <c r="FX129">
        <v>0</v>
      </c>
      <c r="FY129">
        <v>0</v>
      </c>
      <c r="GA129" t="s">
        <v>211</v>
      </c>
      <c r="GD129">
        <v>0</v>
      </c>
      <c r="GF129">
        <v>1795385233</v>
      </c>
      <c r="GG129">
        <v>2</v>
      </c>
      <c r="GH129">
        <v>3</v>
      </c>
      <c r="GI129">
        <v>4</v>
      </c>
      <c r="GJ129">
        <v>0</v>
      </c>
      <c r="GK129">
        <f>ROUND(R129*(S12)/100,0)</f>
        <v>0</v>
      </c>
      <c r="GL129">
        <f t="shared" si="163"/>
        <v>0</v>
      </c>
      <c r="GM129">
        <f t="shared" si="164"/>
        <v>4365</v>
      </c>
      <c r="GN129">
        <f t="shared" si="165"/>
        <v>4365</v>
      </c>
      <c r="GO129">
        <f t="shared" si="166"/>
        <v>0</v>
      </c>
      <c r="GP129">
        <f t="shared" si="167"/>
        <v>0</v>
      </c>
      <c r="GR129">
        <v>1</v>
      </c>
      <c r="GS129">
        <v>1</v>
      </c>
      <c r="GT129">
        <v>0</v>
      </c>
      <c r="GU129" t="s">
        <v>6</v>
      </c>
      <c r="GV129">
        <f t="shared" si="168"/>
        <v>0</v>
      </c>
      <c r="GW129">
        <v>1</v>
      </c>
      <c r="GX129">
        <f t="shared" si="169"/>
        <v>0</v>
      </c>
      <c r="HA129">
        <v>0</v>
      </c>
      <c r="HB129">
        <v>0</v>
      </c>
      <c r="IK129">
        <v>0</v>
      </c>
    </row>
    <row r="130" spans="1:255" x14ac:dyDescent="0.2">
      <c r="A130" s="2">
        <v>17</v>
      </c>
      <c r="B130" s="2">
        <v>1</v>
      </c>
      <c r="C130" s="2">
        <f>ROW(SmtRes!A184)</f>
        <v>184</v>
      </c>
      <c r="D130" s="2">
        <f>ROW(EtalonRes!A171)</f>
        <v>171</v>
      </c>
      <c r="E130" s="2" t="s">
        <v>212</v>
      </c>
      <c r="F130" s="2" t="s">
        <v>213</v>
      </c>
      <c r="G130" s="2" t="s">
        <v>214</v>
      </c>
      <c r="H130" s="2" t="s">
        <v>31</v>
      </c>
      <c r="I130" s="2">
        <f>'1.Смета.или.Акт'!E166</f>
        <v>32</v>
      </c>
      <c r="J130" s="2">
        <v>0</v>
      </c>
      <c r="K130" s="2"/>
      <c r="L130" s="2"/>
      <c r="M130" s="2"/>
      <c r="N130" s="2"/>
      <c r="O130" s="2">
        <f t="shared" si="137"/>
        <v>3274</v>
      </c>
      <c r="P130" s="2">
        <f t="shared" si="138"/>
        <v>0</v>
      </c>
      <c r="Q130" s="2">
        <f t="shared" si="139"/>
        <v>2588</v>
      </c>
      <c r="R130" s="2">
        <f t="shared" si="140"/>
        <v>330</v>
      </c>
      <c r="S130" s="2">
        <f t="shared" si="141"/>
        <v>686</v>
      </c>
      <c r="T130" s="2">
        <f t="shared" si="142"/>
        <v>0</v>
      </c>
      <c r="U130" s="2">
        <f t="shared" si="143"/>
        <v>75.647999999999996</v>
      </c>
      <c r="V130" s="2">
        <f t="shared" si="144"/>
        <v>26.88</v>
      </c>
      <c r="W130" s="2">
        <f t="shared" si="145"/>
        <v>0</v>
      </c>
      <c r="X130" s="2">
        <f t="shared" si="146"/>
        <v>1067</v>
      </c>
      <c r="Y130" s="2">
        <f t="shared" si="147"/>
        <v>610</v>
      </c>
      <c r="Z130" s="2"/>
      <c r="AA130" s="2">
        <v>34644600</v>
      </c>
      <c r="AB130" s="2">
        <f t="shared" si="148"/>
        <v>102.33</v>
      </c>
      <c r="AC130" s="2">
        <f>ROUND((ES130+(SUM(SmtRes!BC173:'SmtRes'!BC184)+SUM(EtalonRes!AL161:'EtalonRes'!AL171))),2)</f>
        <v>0</v>
      </c>
      <c r="AD130" s="2">
        <f>ROUND(((((ET130*1.2))-((EU130*1.2)))+AE130),2)</f>
        <v>80.89</v>
      </c>
      <c r="AE130" s="2">
        <f>ROUND(((EU130*1.2)),2)</f>
        <v>10.32</v>
      </c>
      <c r="AF130" s="2">
        <f>ROUND(((EV130*1.2)),2)</f>
        <v>21.44</v>
      </c>
      <c r="AG130" s="2">
        <f t="shared" si="149"/>
        <v>0</v>
      </c>
      <c r="AH130" s="2">
        <f>((EW130*1.2))</f>
        <v>2.3639999999999999</v>
      </c>
      <c r="AI130" s="2">
        <f>((EX130*1.2)+(SUM(SmtRes!BH173:'SmtRes'!BH184)+SUM(EtalonRes!AQ161:'EtalonRes'!AQ171)))</f>
        <v>0.84</v>
      </c>
      <c r="AJ130" s="2">
        <f t="shared" si="150"/>
        <v>0</v>
      </c>
      <c r="AK130" s="2">
        <v>86.72</v>
      </c>
      <c r="AL130" s="2">
        <v>1.44</v>
      </c>
      <c r="AM130" s="2">
        <v>67.41</v>
      </c>
      <c r="AN130" s="2">
        <v>8.6</v>
      </c>
      <c r="AO130" s="2">
        <v>17.87</v>
      </c>
      <c r="AP130" s="2">
        <v>0</v>
      </c>
      <c r="AQ130" s="2">
        <v>1.97</v>
      </c>
      <c r="AR130" s="2">
        <v>0.84</v>
      </c>
      <c r="AS130" s="2">
        <v>0</v>
      </c>
      <c r="AT130" s="2">
        <v>105</v>
      </c>
      <c r="AU130" s="2">
        <v>60</v>
      </c>
      <c r="AV130" s="2">
        <v>1</v>
      </c>
      <c r="AW130" s="2">
        <v>1</v>
      </c>
      <c r="AX130" s="2"/>
      <c r="AY130" s="2"/>
      <c r="AZ130" s="2">
        <v>1</v>
      </c>
      <c r="BA130" s="2">
        <v>1</v>
      </c>
      <c r="BB130" s="2">
        <v>1</v>
      </c>
      <c r="BC130" s="2">
        <v>1</v>
      </c>
      <c r="BD130" s="2" t="s">
        <v>6</v>
      </c>
      <c r="BE130" s="2" t="s">
        <v>6</v>
      </c>
      <c r="BF130" s="2" t="s">
        <v>6</v>
      </c>
      <c r="BG130" s="2" t="s">
        <v>6</v>
      </c>
      <c r="BH130" s="2">
        <v>0</v>
      </c>
      <c r="BI130" s="2">
        <v>1</v>
      </c>
      <c r="BJ130" s="2" t="s">
        <v>215</v>
      </c>
      <c r="BK130" s="2"/>
      <c r="BL130" s="2"/>
      <c r="BM130" s="2">
        <v>33001</v>
      </c>
      <c r="BN130" s="2">
        <v>0</v>
      </c>
      <c r="BO130" s="2" t="s">
        <v>6</v>
      </c>
      <c r="BP130" s="2">
        <v>0</v>
      </c>
      <c r="BQ130" s="2">
        <v>1</v>
      </c>
      <c r="BR130" s="2">
        <v>0</v>
      </c>
      <c r="BS130" s="2">
        <v>1</v>
      </c>
      <c r="BT130" s="2">
        <v>1</v>
      </c>
      <c r="BU130" s="2">
        <v>1</v>
      </c>
      <c r="BV130" s="2">
        <v>1</v>
      </c>
      <c r="BW130" s="2">
        <v>1</v>
      </c>
      <c r="BX130" s="2">
        <v>1</v>
      </c>
      <c r="BY130" s="2" t="s">
        <v>6</v>
      </c>
      <c r="BZ130" s="2">
        <v>105</v>
      </c>
      <c r="CA130" s="2">
        <v>60</v>
      </c>
      <c r="CB130" s="2"/>
      <c r="CC130" s="2"/>
      <c r="CD130" s="2"/>
      <c r="CE130" s="2"/>
      <c r="CF130" s="2">
        <v>0</v>
      </c>
      <c r="CG130" s="2">
        <v>0</v>
      </c>
      <c r="CH130" s="2"/>
      <c r="CI130" s="2"/>
      <c r="CJ130" s="2"/>
      <c r="CK130" s="2"/>
      <c r="CL130" s="2"/>
      <c r="CM130" s="2">
        <v>0</v>
      </c>
      <c r="CN130" s="2" t="s">
        <v>466</v>
      </c>
      <c r="CO130" s="2">
        <v>0</v>
      </c>
      <c r="CP130" s="2">
        <f t="shared" si="151"/>
        <v>3274</v>
      </c>
      <c r="CQ130" s="2">
        <f t="shared" si="152"/>
        <v>0</v>
      </c>
      <c r="CR130" s="2">
        <f t="shared" si="153"/>
        <v>80.89</v>
      </c>
      <c r="CS130" s="2">
        <f t="shared" si="154"/>
        <v>10.32</v>
      </c>
      <c r="CT130" s="2">
        <f t="shared" si="155"/>
        <v>21.44</v>
      </c>
      <c r="CU130" s="2">
        <f t="shared" si="156"/>
        <v>0</v>
      </c>
      <c r="CV130" s="2">
        <f t="shared" si="157"/>
        <v>2.3639999999999999</v>
      </c>
      <c r="CW130" s="2">
        <f t="shared" si="158"/>
        <v>0.84</v>
      </c>
      <c r="CX130" s="2">
        <f t="shared" si="159"/>
        <v>0</v>
      </c>
      <c r="CY130" s="2">
        <f t="shared" si="160"/>
        <v>1066.8</v>
      </c>
      <c r="CZ130" s="2">
        <f t="shared" si="161"/>
        <v>609.6</v>
      </c>
      <c r="DA130" s="2"/>
      <c r="DB130" s="2"/>
      <c r="DC130" s="2" t="s">
        <v>6</v>
      </c>
      <c r="DD130" s="2" t="s">
        <v>6</v>
      </c>
      <c r="DE130" s="2" t="s">
        <v>53</v>
      </c>
      <c r="DF130" s="2" t="s">
        <v>53</v>
      </c>
      <c r="DG130" s="2" t="s">
        <v>53</v>
      </c>
      <c r="DH130" s="2" t="s">
        <v>6</v>
      </c>
      <c r="DI130" s="2" t="s">
        <v>53</v>
      </c>
      <c r="DJ130" s="2" t="s">
        <v>53</v>
      </c>
      <c r="DK130" s="2" t="s">
        <v>6</v>
      </c>
      <c r="DL130" s="2" t="s">
        <v>6</v>
      </c>
      <c r="DM130" s="2" t="s">
        <v>6</v>
      </c>
      <c r="DN130" s="2">
        <v>0</v>
      </c>
      <c r="DO130" s="2">
        <v>0</v>
      </c>
      <c r="DP130" s="2">
        <v>1</v>
      </c>
      <c r="DQ130" s="2">
        <v>1</v>
      </c>
      <c r="DR130" s="2"/>
      <c r="DS130" s="2"/>
      <c r="DT130" s="2"/>
      <c r="DU130" s="2">
        <v>1013</v>
      </c>
      <c r="DV130" s="2" t="s">
        <v>31</v>
      </c>
      <c r="DW130" s="2" t="s">
        <v>31</v>
      </c>
      <c r="DX130" s="2">
        <v>1</v>
      </c>
      <c r="DY130" s="2"/>
      <c r="DZ130" s="2"/>
      <c r="EA130" s="2"/>
      <c r="EB130" s="2"/>
      <c r="EC130" s="2"/>
      <c r="ED130" s="2"/>
      <c r="EE130" s="2">
        <v>32653413</v>
      </c>
      <c r="EF130" s="2">
        <v>1</v>
      </c>
      <c r="EG130" s="2" t="s">
        <v>19</v>
      </c>
      <c r="EH130" s="2">
        <v>0</v>
      </c>
      <c r="EI130" s="2" t="s">
        <v>6</v>
      </c>
      <c r="EJ130" s="2">
        <v>1</v>
      </c>
      <c r="EK130" s="2">
        <v>33001</v>
      </c>
      <c r="EL130" s="2" t="s">
        <v>20</v>
      </c>
      <c r="EM130" s="2" t="s">
        <v>21</v>
      </c>
      <c r="EN130" s="2"/>
      <c r="EO130" s="2" t="s">
        <v>54</v>
      </c>
      <c r="EP130" s="2"/>
      <c r="EQ130" s="2">
        <v>0</v>
      </c>
      <c r="ER130" s="2">
        <v>86.72</v>
      </c>
      <c r="ES130" s="2">
        <v>1.44</v>
      </c>
      <c r="ET130" s="2">
        <v>67.41</v>
      </c>
      <c r="EU130" s="2">
        <v>8.6</v>
      </c>
      <c r="EV130" s="2">
        <v>17.87</v>
      </c>
      <c r="EW130" s="2">
        <v>1.97</v>
      </c>
      <c r="EX130" s="2">
        <v>0.84</v>
      </c>
      <c r="EY130" s="2">
        <v>1</v>
      </c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>
        <v>0</v>
      </c>
      <c r="FR130" s="2">
        <f t="shared" si="162"/>
        <v>0</v>
      </c>
      <c r="FS130" s="2">
        <v>0</v>
      </c>
      <c r="FT130" s="2"/>
      <c r="FU130" s="2"/>
      <c r="FV130" s="2"/>
      <c r="FW130" s="2"/>
      <c r="FX130" s="2">
        <v>105</v>
      </c>
      <c r="FY130" s="2">
        <v>60</v>
      </c>
      <c r="FZ130" s="2"/>
      <c r="GA130" s="2" t="s">
        <v>6</v>
      </c>
      <c r="GB130" s="2"/>
      <c r="GC130" s="2"/>
      <c r="GD130" s="2">
        <v>0</v>
      </c>
      <c r="GE130" s="2"/>
      <c r="GF130" s="2">
        <v>31373859</v>
      </c>
      <c r="GG130" s="2">
        <v>2</v>
      </c>
      <c r="GH130" s="2">
        <v>1</v>
      </c>
      <c r="GI130" s="2">
        <v>-2</v>
      </c>
      <c r="GJ130" s="2">
        <v>0</v>
      </c>
      <c r="GK130" s="2">
        <f>ROUND(R130*(R12)/100,0)</f>
        <v>0</v>
      </c>
      <c r="GL130" s="2">
        <f t="shared" si="163"/>
        <v>0</v>
      </c>
      <c r="GM130" s="2">
        <f t="shared" si="164"/>
        <v>4951</v>
      </c>
      <c r="GN130" s="2">
        <f t="shared" si="165"/>
        <v>4951</v>
      </c>
      <c r="GO130" s="2">
        <f t="shared" si="166"/>
        <v>0</v>
      </c>
      <c r="GP130" s="2">
        <f t="shared" si="167"/>
        <v>0</v>
      </c>
      <c r="GQ130" s="2"/>
      <c r="GR130" s="2">
        <v>0</v>
      </c>
      <c r="GS130" s="2">
        <v>3</v>
      </c>
      <c r="GT130" s="2">
        <v>0</v>
      </c>
      <c r="GU130" s="2" t="s">
        <v>6</v>
      </c>
      <c r="GV130" s="2">
        <f t="shared" si="168"/>
        <v>0</v>
      </c>
      <c r="GW130" s="2">
        <v>1</v>
      </c>
      <c r="GX130" s="2">
        <f t="shared" si="169"/>
        <v>0</v>
      </c>
      <c r="GY130" s="2"/>
      <c r="GZ130" s="2"/>
      <c r="HA130" s="2">
        <v>0</v>
      </c>
      <c r="HB130" s="2">
        <v>0</v>
      </c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>
        <v>0</v>
      </c>
      <c r="IL130" s="2"/>
      <c r="IM130" s="2"/>
      <c r="IN130" s="2"/>
      <c r="IO130" s="2"/>
      <c r="IP130" s="2"/>
      <c r="IQ130" s="2"/>
      <c r="IR130" s="2"/>
      <c r="IS130" s="2"/>
      <c r="IT130" s="2"/>
      <c r="IU130" s="2"/>
    </row>
    <row r="131" spans="1:255" x14ac:dyDescent="0.2">
      <c r="A131">
        <v>17</v>
      </c>
      <c r="B131">
        <v>1</v>
      </c>
      <c r="C131">
        <f>ROW(SmtRes!A196)</f>
        <v>196</v>
      </c>
      <c r="D131">
        <f>ROW(EtalonRes!A182)</f>
        <v>182</v>
      </c>
      <c r="E131" t="s">
        <v>212</v>
      </c>
      <c r="F131" t="s">
        <v>213</v>
      </c>
      <c r="G131" t="s">
        <v>214</v>
      </c>
      <c r="H131" t="s">
        <v>31</v>
      </c>
      <c r="I131">
        <f>'1.Смета.или.Акт'!E166</f>
        <v>32</v>
      </c>
      <c r="J131">
        <v>0</v>
      </c>
      <c r="O131">
        <f t="shared" si="137"/>
        <v>44911</v>
      </c>
      <c r="P131">
        <f t="shared" si="138"/>
        <v>0</v>
      </c>
      <c r="Q131">
        <f t="shared" si="139"/>
        <v>32356</v>
      </c>
      <c r="R131">
        <f t="shared" si="140"/>
        <v>6043</v>
      </c>
      <c r="S131">
        <f t="shared" si="141"/>
        <v>12555</v>
      </c>
      <c r="T131">
        <f t="shared" si="142"/>
        <v>0</v>
      </c>
      <c r="U131">
        <f t="shared" si="143"/>
        <v>75.647999999999996</v>
      </c>
      <c r="V131">
        <f t="shared" si="144"/>
        <v>26.88</v>
      </c>
      <c r="W131">
        <f t="shared" si="145"/>
        <v>0</v>
      </c>
      <c r="X131">
        <f t="shared" si="146"/>
        <v>16552</v>
      </c>
      <c r="Y131">
        <f t="shared" si="147"/>
        <v>8927</v>
      </c>
      <c r="AA131">
        <v>34644601</v>
      </c>
      <c r="AB131">
        <f t="shared" si="148"/>
        <v>102.33</v>
      </c>
      <c r="AC131">
        <f>ROUND((ES131+(SUM(SmtRes!BC185:'SmtRes'!BC196)+SUM(EtalonRes!AL172:'EtalonRes'!AL182))),2)</f>
        <v>0</v>
      </c>
      <c r="AD131">
        <f>ROUND(((((ET131*1.2))-((EU131*1.2)))+AE131),2)</f>
        <v>80.89</v>
      </c>
      <c r="AE131">
        <f>ROUND(((EU131*1.2)),2)</f>
        <v>10.32</v>
      </c>
      <c r="AF131">
        <f>ROUND(((EV131*1.2)),2)</f>
        <v>21.44</v>
      </c>
      <c r="AG131">
        <f t="shared" si="149"/>
        <v>0</v>
      </c>
      <c r="AH131">
        <f>((EW131*1.2))</f>
        <v>2.3639999999999999</v>
      </c>
      <c r="AI131">
        <f>((EX131*1.2)+(SUM(SmtRes!BH185:'SmtRes'!BH196)+SUM(EtalonRes!AQ172:'EtalonRes'!AQ182)))</f>
        <v>0.84</v>
      </c>
      <c r="AJ131">
        <f t="shared" si="150"/>
        <v>0</v>
      </c>
      <c r="AK131">
        <f>AL131+AM131+AO131</f>
        <v>86.72</v>
      </c>
      <c r="AL131">
        <v>1.44</v>
      </c>
      <c r="AM131" s="55">
        <f>'1.Смета.или.Акт'!F168</f>
        <v>67.41</v>
      </c>
      <c r="AN131" s="55">
        <f>'1.Смета.или.Акт'!F169</f>
        <v>8.6</v>
      </c>
      <c r="AO131" s="55">
        <f>'1.Смета.или.Акт'!F167</f>
        <v>17.87</v>
      </c>
      <c r="AP131">
        <v>0</v>
      </c>
      <c r="AQ131">
        <f>'1.Смета.или.Акт'!E172</f>
        <v>1.97</v>
      </c>
      <c r="AR131">
        <v>0.84</v>
      </c>
      <c r="AS131">
        <v>0</v>
      </c>
      <c r="AT131">
        <v>89</v>
      </c>
      <c r="AU131">
        <v>48</v>
      </c>
      <c r="AV131">
        <v>1</v>
      </c>
      <c r="AW131">
        <v>1</v>
      </c>
      <c r="AZ131">
        <v>1</v>
      </c>
      <c r="BA131">
        <f>'1.Смета.или.Акт'!J167</f>
        <v>18.3</v>
      </c>
      <c r="BB131">
        <f>'1.Смета.или.Акт'!J168</f>
        <v>12.5</v>
      </c>
      <c r="BC131">
        <v>7.5</v>
      </c>
      <c r="BD131" t="s">
        <v>6</v>
      </c>
      <c r="BE131" t="s">
        <v>6</v>
      </c>
      <c r="BF131" t="s">
        <v>6</v>
      </c>
      <c r="BG131" t="s">
        <v>6</v>
      </c>
      <c r="BH131">
        <v>0</v>
      </c>
      <c r="BI131">
        <v>1</v>
      </c>
      <c r="BJ131" t="s">
        <v>215</v>
      </c>
      <c r="BM131">
        <v>33001</v>
      </c>
      <c r="BN131">
        <v>0</v>
      </c>
      <c r="BO131" t="s">
        <v>6</v>
      </c>
      <c r="BP131">
        <v>0</v>
      </c>
      <c r="BQ131">
        <v>1</v>
      </c>
      <c r="BR131">
        <v>0</v>
      </c>
      <c r="BS131">
        <f>'1.Смета.или.Акт'!J169</f>
        <v>18.3</v>
      </c>
      <c r="BT131">
        <v>1</v>
      </c>
      <c r="BU131">
        <v>1</v>
      </c>
      <c r="BV131">
        <v>1</v>
      </c>
      <c r="BW131">
        <v>1</v>
      </c>
      <c r="BX131">
        <v>1</v>
      </c>
      <c r="BY131" t="s">
        <v>6</v>
      </c>
      <c r="BZ131">
        <v>105</v>
      </c>
      <c r="CA131">
        <v>60</v>
      </c>
      <c r="CF131">
        <v>0</v>
      </c>
      <c r="CG131">
        <v>0</v>
      </c>
      <c r="CM131">
        <v>0</v>
      </c>
      <c r="CN131" t="s">
        <v>466</v>
      </c>
      <c r="CO131">
        <v>0</v>
      </c>
      <c r="CP131">
        <f t="shared" si="151"/>
        <v>44911</v>
      </c>
      <c r="CQ131">
        <f t="shared" si="152"/>
        <v>0</v>
      </c>
      <c r="CR131">
        <f t="shared" si="153"/>
        <v>1011.125</v>
      </c>
      <c r="CS131">
        <f t="shared" si="154"/>
        <v>188.85600000000002</v>
      </c>
      <c r="CT131">
        <f t="shared" si="155"/>
        <v>392.35200000000003</v>
      </c>
      <c r="CU131">
        <f t="shared" si="156"/>
        <v>0</v>
      </c>
      <c r="CV131">
        <f t="shared" si="157"/>
        <v>2.3639999999999999</v>
      </c>
      <c r="CW131">
        <f t="shared" si="158"/>
        <v>0.84</v>
      </c>
      <c r="CX131">
        <f t="shared" si="159"/>
        <v>0</v>
      </c>
      <c r="CY131">
        <f t="shared" si="160"/>
        <v>16552.22</v>
      </c>
      <c r="CZ131">
        <f t="shared" si="161"/>
        <v>8927.0400000000009</v>
      </c>
      <c r="DC131" t="s">
        <v>6</v>
      </c>
      <c r="DD131" t="s">
        <v>6</v>
      </c>
      <c r="DE131" t="s">
        <v>53</v>
      </c>
      <c r="DF131" t="s">
        <v>53</v>
      </c>
      <c r="DG131" t="s">
        <v>53</v>
      </c>
      <c r="DH131" t="s">
        <v>6</v>
      </c>
      <c r="DI131" t="s">
        <v>53</v>
      </c>
      <c r="DJ131" t="s">
        <v>53</v>
      </c>
      <c r="DK131" t="s">
        <v>6</v>
      </c>
      <c r="DL131" t="s">
        <v>6</v>
      </c>
      <c r="DM131" t="s">
        <v>6</v>
      </c>
      <c r="DN131">
        <v>0</v>
      </c>
      <c r="DO131">
        <v>0</v>
      </c>
      <c r="DP131">
        <v>1</v>
      </c>
      <c r="DQ131">
        <v>1</v>
      </c>
      <c r="DU131">
        <v>1013</v>
      </c>
      <c r="DV131" t="s">
        <v>31</v>
      </c>
      <c r="DW131" t="str">
        <f>'1.Смета.или.Акт'!D166</f>
        <v>ответвление</v>
      </c>
      <c r="DX131">
        <v>1</v>
      </c>
      <c r="EE131">
        <v>32653413</v>
      </c>
      <c r="EF131">
        <v>1</v>
      </c>
      <c r="EG131" t="s">
        <v>19</v>
      </c>
      <c r="EH131">
        <v>0</v>
      </c>
      <c r="EI131" t="s">
        <v>6</v>
      </c>
      <c r="EJ131">
        <v>1</v>
      </c>
      <c r="EK131">
        <v>33001</v>
      </c>
      <c r="EL131" t="s">
        <v>20</v>
      </c>
      <c r="EM131" t="s">
        <v>21</v>
      </c>
      <c r="EO131" t="s">
        <v>54</v>
      </c>
      <c r="EQ131">
        <v>0</v>
      </c>
      <c r="ER131">
        <f>ES131+ET131+EV131</f>
        <v>86.72</v>
      </c>
      <c r="ES131">
        <v>1.44</v>
      </c>
      <c r="ET131" s="55">
        <f>'1.Смета.или.Акт'!F168</f>
        <v>67.41</v>
      </c>
      <c r="EU131" s="55">
        <f>'1.Смета.или.Акт'!F169</f>
        <v>8.6</v>
      </c>
      <c r="EV131" s="55">
        <f>'1.Смета.или.Акт'!F167</f>
        <v>17.87</v>
      </c>
      <c r="EW131">
        <f>'1.Смета.или.Акт'!E172</f>
        <v>1.97</v>
      </c>
      <c r="EX131">
        <v>0.84</v>
      </c>
      <c r="EY131">
        <v>1</v>
      </c>
      <c r="FQ131">
        <v>0</v>
      </c>
      <c r="FR131">
        <f t="shared" si="162"/>
        <v>0</v>
      </c>
      <c r="FS131">
        <v>0</v>
      </c>
      <c r="FV131" t="s">
        <v>22</v>
      </c>
      <c r="FW131" t="s">
        <v>23</v>
      </c>
      <c r="FX131">
        <v>105</v>
      </c>
      <c r="FY131">
        <v>60</v>
      </c>
      <c r="GA131" t="s">
        <v>6</v>
      </c>
      <c r="GD131">
        <v>0</v>
      </c>
      <c r="GF131">
        <v>31373859</v>
      </c>
      <c r="GG131">
        <v>2</v>
      </c>
      <c r="GH131">
        <v>1</v>
      </c>
      <c r="GI131">
        <v>4</v>
      </c>
      <c r="GJ131">
        <v>0</v>
      </c>
      <c r="GK131">
        <f>ROUND(R131*(S12)/100,0)</f>
        <v>0</v>
      </c>
      <c r="GL131">
        <f t="shared" si="163"/>
        <v>0</v>
      </c>
      <c r="GM131">
        <f t="shared" si="164"/>
        <v>70390</v>
      </c>
      <c r="GN131">
        <f t="shared" si="165"/>
        <v>70390</v>
      </c>
      <c r="GO131">
        <f t="shared" si="166"/>
        <v>0</v>
      </c>
      <c r="GP131">
        <f t="shared" si="167"/>
        <v>0</v>
      </c>
      <c r="GR131">
        <v>0</v>
      </c>
      <c r="GS131">
        <v>3</v>
      </c>
      <c r="GT131">
        <v>0</v>
      </c>
      <c r="GU131" t="s">
        <v>6</v>
      </c>
      <c r="GV131">
        <f t="shared" si="168"/>
        <v>0</v>
      </c>
      <c r="GW131">
        <v>18.3</v>
      </c>
      <c r="GX131">
        <f t="shared" si="169"/>
        <v>0</v>
      </c>
      <c r="HA131">
        <v>0</v>
      </c>
      <c r="HB131">
        <v>0</v>
      </c>
      <c r="IK131">
        <v>0</v>
      </c>
    </row>
    <row r="132" spans="1:255" x14ac:dyDescent="0.2">
      <c r="A132" s="2">
        <v>18</v>
      </c>
      <c r="B132" s="2">
        <v>1</v>
      </c>
      <c r="C132" s="2">
        <v>184</v>
      </c>
      <c r="D132" s="2"/>
      <c r="E132" s="2" t="s">
        <v>216</v>
      </c>
      <c r="F132" s="2" t="s">
        <v>153</v>
      </c>
      <c r="G132" s="2" t="s">
        <v>217</v>
      </c>
      <c r="H132" s="2" t="s">
        <v>79</v>
      </c>
      <c r="I132" s="2">
        <f>I130*J132</f>
        <v>106</v>
      </c>
      <c r="J132" s="2">
        <v>3.3125</v>
      </c>
      <c r="K132" s="2"/>
      <c r="L132" s="2"/>
      <c r="M132" s="2"/>
      <c r="N132" s="2"/>
      <c r="O132" s="2">
        <f t="shared" si="137"/>
        <v>1589</v>
      </c>
      <c r="P132" s="2">
        <f t="shared" si="138"/>
        <v>1589</v>
      </c>
      <c r="Q132" s="2">
        <f t="shared" si="139"/>
        <v>0</v>
      </c>
      <c r="R132" s="2">
        <f t="shared" si="140"/>
        <v>0</v>
      </c>
      <c r="S132" s="2">
        <f t="shared" si="141"/>
        <v>0</v>
      </c>
      <c r="T132" s="2">
        <f t="shared" si="142"/>
        <v>0</v>
      </c>
      <c r="U132" s="2">
        <f t="shared" si="143"/>
        <v>0</v>
      </c>
      <c r="V132" s="2">
        <f t="shared" si="144"/>
        <v>0</v>
      </c>
      <c r="W132" s="2">
        <f t="shared" si="145"/>
        <v>0</v>
      </c>
      <c r="X132" s="2">
        <f t="shared" si="146"/>
        <v>0</v>
      </c>
      <c r="Y132" s="2">
        <f t="shared" si="147"/>
        <v>0</v>
      </c>
      <c r="Z132" s="2"/>
      <c r="AA132" s="2">
        <v>34644600</v>
      </c>
      <c r="AB132" s="2">
        <f t="shared" si="148"/>
        <v>14.99</v>
      </c>
      <c r="AC132" s="2">
        <f t="shared" ref="AC132:AC147" si="170">ROUND((ES132),2)</f>
        <v>14.99</v>
      </c>
      <c r="AD132" s="2">
        <f t="shared" ref="AD132:AD147" si="171">ROUND((((ET132)-(EU132))+AE132),2)</f>
        <v>0</v>
      </c>
      <c r="AE132" s="2">
        <f t="shared" ref="AE132:AE147" si="172">ROUND((EU132),2)</f>
        <v>0</v>
      </c>
      <c r="AF132" s="2">
        <f t="shared" ref="AF132:AF147" si="173">ROUND((EV132),2)</f>
        <v>0</v>
      </c>
      <c r="AG132" s="2">
        <f t="shared" si="149"/>
        <v>0</v>
      </c>
      <c r="AH132" s="2">
        <f t="shared" ref="AH132:AH147" si="174">(EW132)</f>
        <v>0</v>
      </c>
      <c r="AI132" s="2">
        <f t="shared" ref="AI132:AI147" si="175">(EX132)</f>
        <v>0</v>
      </c>
      <c r="AJ132" s="2">
        <f t="shared" si="150"/>
        <v>0</v>
      </c>
      <c r="AK132" s="2">
        <v>14.99</v>
      </c>
      <c r="AL132" s="2">
        <v>14.99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106</v>
      </c>
      <c r="AU132" s="2">
        <v>65</v>
      </c>
      <c r="AV132" s="2">
        <v>1</v>
      </c>
      <c r="AW132" s="2">
        <v>1</v>
      </c>
      <c r="AX132" s="2"/>
      <c r="AY132" s="2"/>
      <c r="AZ132" s="2">
        <v>1</v>
      </c>
      <c r="BA132" s="2">
        <v>1</v>
      </c>
      <c r="BB132" s="2">
        <v>1</v>
      </c>
      <c r="BC132" s="2">
        <v>1</v>
      </c>
      <c r="BD132" s="2" t="s">
        <v>6</v>
      </c>
      <c r="BE132" s="2" t="s">
        <v>6</v>
      </c>
      <c r="BF132" s="2" t="s">
        <v>6</v>
      </c>
      <c r="BG132" s="2" t="s">
        <v>6</v>
      </c>
      <c r="BH132" s="2">
        <v>3</v>
      </c>
      <c r="BI132" s="2">
        <v>1</v>
      </c>
      <c r="BJ132" s="2" t="s">
        <v>6</v>
      </c>
      <c r="BK132" s="2"/>
      <c r="BL132" s="2"/>
      <c r="BM132" s="2">
        <v>0</v>
      </c>
      <c r="BN132" s="2">
        <v>0</v>
      </c>
      <c r="BO132" s="2" t="s">
        <v>6</v>
      </c>
      <c r="BP132" s="2">
        <v>0</v>
      </c>
      <c r="BQ132" s="2">
        <v>20</v>
      </c>
      <c r="BR132" s="2">
        <v>0</v>
      </c>
      <c r="BS132" s="2">
        <v>1</v>
      </c>
      <c r="BT132" s="2">
        <v>1</v>
      </c>
      <c r="BU132" s="2">
        <v>1</v>
      </c>
      <c r="BV132" s="2">
        <v>1</v>
      </c>
      <c r="BW132" s="2">
        <v>1</v>
      </c>
      <c r="BX132" s="2">
        <v>1</v>
      </c>
      <c r="BY132" s="2" t="s">
        <v>6</v>
      </c>
      <c r="BZ132" s="2">
        <v>106</v>
      </c>
      <c r="CA132" s="2">
        <v>65</v>
      </c>
      <c r="CB132" s="2"/>
      <c r="CC132" s="2"/>
      <c r="CD132" s="2"/>
      <c r="CE132" s="2"/>
      <c r="CF132" s="2">
        <v>0</v>
      </c>
      <c r="CG132" s="2">
        <v>0</v>
      </c>
      <c r="CH132" s="2"/>
      <c r="CI132" s="2"/>
      <c r="CJ132" s="2"/>
      <c r="CK132" s="2"/>
      <c r="CL132" s="2"/>
      <c r="CM132" s="2">
        <v>0</v>
      </c>
      <c r="CN132" s="2" t="s">
        <v>6</v>
      </c>
      <c r="CO132" s="2">
        <v>0</v>
      </c>
      <c r="CP132" s="2">
        <f t="shared" si="151"/>
        <v>1589</v>
      </c>
      <c r="CQ132" s="2">
        <f t="shared" si="152"/>
        <v>14.99</v>
      </c>
      <c r="CR132" s="2">
        <f t="shared" si="153"/>
        <v>0</v>
      </c>
      <c r="CS132" s="2">
        <f t="shared" si="154"/>
        <v>0</v>
      </c>
      <c r="CT132" s="2">
        <f t="shared" si="155"/>
        <v>0</v>
      </c>
      <c r="CU132" s="2">
        <f t="shared" si="156"/>
        <v>0</v>
      </c>
      <c r="CV132" s="2">
        <f t="shared" si="157"/>
        <v>0</v>
      </c>
      <c r="CW132" s="2">
        <f t="shared" si="158"/>
        <v>0</v>
      </c>
      <c r="CX132" s="2">
        <f t="shared" si="159"/>
        <v>0</v>
      </c>
      <c r="CY132" s="2">
        <f t="shared" si="160"/>
        <v>0</v>
      </c>
      <c r="CZ132" s="2">
        <f t="shared" si="161"/>
        <v>0</v>
      </c>
      <c r="DA132" s="2"/>
      <c r="DB132" s="2"/>
      <c r="DC132" s="2" t="s">
        <v>6</v>
      </c>
      <c r="DD132" s="2" t="s">
        <v>6</v>
      </c>
      <c r="DE132" s="2" t="s">
        <v>6</v>
      </c>
      <c r="DF132" s="2" t="s">
        <v>6</v>
      </c>
      <c r="DG132" s="2" t="s">
        <v>6</v>
      </c>
      <c r="DH132" s="2" t="s">
        <v>6</v>
      </c>
      <c r="DI132" s="2" t="s">
        <v>6</v>
      </c>
      <c r="DJ132" s="2" t="s">
        <v>6</v>
      </c>
      <c r="DK132" s="2" t="s">
        <v>6</v>
      </c>
      <c r="DL132" s="2" t="s">
        <v>6</v>
      </c>
      <c r="DM132" s="2" t="s">
        <v>6</v>
      </c>
      <c r="DN132" s="2">
        <v>0</v>
      </c>
      <c r="DO132" s="2">
        <v>0</v>
      </c>
      <c r="DP132" s="2">
        <v>1</v>
      </c>
      <c r="DQ132" s="2">
        <v>1</v>
      </c>
      <c r="DR132" s="2"/>
      <c r="DS132" s="2"/>
      <c r="DT132" s="2"/>
      <c r="DU132" s="2">
        <v>1010</v>
      </c>
      <c r="DV132" s="2" t="s">
        <v>79</v>
      </c>
      <c r="DW132" s="2" t="s">
        <v>79</v>
      </c>
      <c r="DX132" s="2">
        <v>1</v>
      </c>
      <c r="DY132" s="2"/>
      <c r="DZ132" s="2"/>
      <c r="EA132" s="2"/>
      <c r="EB132" s="2"/>
      <c r="EC132" s="2"/>
      <c r="ED132" s="2"/>
      <c r="EE132" s="2">
        <v>32653299</v>
      </c>
      <c r="EF132" s="2">
        <v>20</v>
      </c>
      <c r="EG132" s="2" t="s">
        <v>60</v>
      </c>
      <c r="EH132" s="2">
        <v>0</v>
      </c>
      <c r="EI132" s="2" t="s">
        <v>6</v>
      </c>
      <c r="EJ132" s="2">
        <v>1</v>
      </c>
      <c r="EK132" s="2">
        <v>0</v>
      </c>
      <c r="EL132" s="2" t="s">
        <v>85</v>
      </c>
      <c r="EM132" s="2" t="s">
        <v>86</v>
      </c>
      <c r="EN132" s="2"/>
      <c r="EO132" s="2" t="s">
        <v>6</v>
      </c>
      <c r="EP132" s="2"/>
      <c r="EQ132" s="2">
        <v>0</v>
      </c>
      <c r="ER132" s="2">
        <v>0</v>
      </c>
      <c r="ES132" s="2">
        <v>14.99</v>
      </c>
      <c r="ET132" s="2">
        <v>0</v>
      </c>
      <c r="EU132" s="2">
        <v>0</v>
      </c>
      <c r="EV132" s="2">
        <v>0</v>
      </c>
      <c r="EW132" s="2">
        <v>0</v>
      </c>
      <c r="EX132" s="2">
        <v>0</v>
      </c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>
        <v>0</v>
      </c>
      <c r="FR132" s="2">
        <f t="shared" si="162"/>
        <v>0</v>
      </c>
      <c r="FS132" s="2">
        <v>0</v>
      </c>
      <c r="FT132" s="2"/>
      <c r="FU132" s="2"/>
      <c r="FV132" s="2"/>
      <c r="FW132" s="2"/>
      <c r="FX132" s="2">
        <v>106</v>
      </c>
      <c r="FY132" s="2">
        <v>65</v>
      </c>
      <c r="FZ132" s="2"/>
      <c r="GA132" s="2" t="s">
        <v>218</v>
      </c>
      <c r="GB132" s="2"/>
      <c r="GC132" s="2"/>
      <c r="GD132" s="2">
        <v>0</v>
      </c>
      <c r="GE132" s="2"/>
      <c r="GF132" s="2">
        <v>-1541461398</v>
      </c>
      <c r="GG132" s="2">
        <v>2</v>
      </c>
      <c r="GH132" s="2">
        <v>4</v>
      </c>
      <c r="GI132" s="2">
        <v>-2</v>
      </c>
      <c r="GJ132" s="2">
        <v>0</v>
      </c>
      <c r="GK132" s="2">
        <f>ROUND(R132*(R12)/100,0)</f>
        <v>0</v>
      </c>
      <c r="GL132" s="2">
        <f t="shared" si="163"/>
        <v>0</v>
      </c>
      <c r="GM132" s="2">
        <f t="shared" si="164"/>
        <v>1589</v>
      </c>
      <c r="GN132" s="2">
        <f t="shared" si="165"/>
        <v>1589</v>
      </c>
      <c r="GO132" s="2">
        <f t="shared" si="166"/>
        <v>0</v>
      </c>
      <c r="GP132" s="2">
        <f t="shared" si="167"/>
        <v>0</v>
      </c>
      <c r="GQ132" s="2"/>
      <c r="GR132" s="2">
        <v>0</v>
      </c>
      <c r="GS132" s="2">
        <v>2</v>
      </c>
      <c r="GT132" s="2">
        <v>0</v>
      </c>
      <c r="GU132" s="2" t="s">
        <v>6</v>
      </c>
      <c r="GV132" s="2">
        <f t="shared" si="168"/>
        <v>0</v>
      </c>
      <c r="GW132" s="2">
        <v>1</v>
      </c>
      <c r="GX132" s="2">
        <f t="shared" si="169"/>
        <v>0</v>
      </c>
      <c r="GY132" s="2"/>
      <c r="GZ132" s="2"/>
      <c r="HA132" s="2">
        <v>0</v>
      </c>
      <c r="HB132" s="2">
        <v>0</v>
      </c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>
        <v>0</v>
      </c>
      <c r="IL132" s="2"/>
      <c r="IM132" s="2"/>
      <c r="IN132" s="2"/>
      <c r="IO132" s="2"/>
      <c r="IP132" s="2"/>
      <c r="IQ132" s="2"/>
      <c r="IR132" s="2"/>
      <c r="IS132" s="2"/>
      <c r="IT132" s="2"/>
      <c r="IU132" s="2"/>
    </row>
    <row r="133" spans="1:255" x14ac:dyDescent="0.2">
      <c r="A133">
        <v>18</v>
      </c>
      <c r="B133">
        <v>1</v>
      </c>
      <c r="C133">
        <v>196</v>
      </c>
      <c r="E133" t="s">
        <v>216</v>
      </c>
      <c r="F133" t="str">
        <f>'1.Смета.или.Акт'!B173</f>
        <v>Накладная</v>
      </c>
      <c r="G133" t="str">
        <f>'1.Смета.или.Акт'!C173</f>
        <v>Зажим ответвительный Р616</v>
      </c>
      <c r="H133" t="s">
        <v>79</v>
      </c>
      <c r="I133">
        <f>I131*J133</f>
        <v>106</v>
      </c>
      <c r="J133">
        <v>3.3125</v>
      </c>
      <c r="O133">
        <f t="shared" si="137"/>
        <v>11917</v>
      </c>
      <c r="P133">
        <f t="shared" si="138"/>
        <v>11917</v>
      </c>
      <c r="Q133">
        <f t="shared" si="139"/>
        <v>0</v>
      </c>
      <c r="R133">
        <f t="shared" si="140"/>
        <v>0</v>
      </c>
      <c r="S133">
        <f t="shared" si="141"/>
        <v>0</v>
      </c>
      <c r="T133">
        <f t="shared" si="142"/>
        <v>0</v>
      </c>
      <c r="U133">
        <f t="shared" si="143"/>
        <v>0</v>
      </c>
      <c r="V133">
        <f t="shared" si="144"/>
        <v>0</v>
      </c>
      <c r="W133">
        <f t="shared" si="145"/>
        <v>0</v>
      </c>
      <c r="X133">
        <f t="shared" si="146"/>
        <v>0</v>
      </c>
      <c r="Y133">
        <f t="shared" si="147"/>
        <v>0</v>
      </c>
      <c r="AA133">
        <v>34644601</v>
      </c>
      <c r="AB133">
        <f t="shared" si="148"/>
        <v>14.99</v>
      </c>
      <c r="AC133">
        <f t="shared" si="170"/>
        <v>14.99</v>
      </c>
      <c r="AD133">
        <f t="shared" si="171"/>
        <v>0</v>
      </c>
      <c r="AE133">
        <f t="shared" si="172"/>
        <v>0</v>
      </c>
      <c r="AF133">
        <f t="shared" si="173"/>
        <v>0</v>
      </c>
      <c r="AG133">
        <f t="shared" si="149"/>
        <v>0</v>
      </c>
      <c r="AH133">
        <f t="shared" si="174"/>
        <v>0</v>
      </c>
      <c r="AI133">
        <f t="shared" si="175"/>
        <v>0</v>
      </c>
      <c r="AJ133">
        <f t="shared" si="150"/>
        <v>0</v>
      </c>
      <c r="AK133">
        <v>14.99</v>
      </c>
      <c r="AL133" s="55">
        <f>'1.Смета.или.Акт'!F173</f>
        <v>14.99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90</v>
      </c>
      <c r="AU133">
        <v>52</v>
      </c>
      <c r="AV133">
        <v>1</v>
      </c>
      <c r="AW133">
        <v>1</v>
      </c>
      <c r="AZ133">
        <v>1</v>
      </c>
      <c r="BA133">
        <v>1</v>
      </c>
      <c r="BB133">
        <v>1</v>
      </c>
      <c r="BC133">
        <f>'1.Смета.или.Акт'!J173</f>
        <v>7.5</v>
      </c>
      <c r="BD133" t="s">
        <v>6</v>
      </c>
      <c r="BE133" t="s">
        <v>6</v>
      </c>
      <c r="BF133" t="s">
        <v>6</v>
      </c>
      <c r="BG133" t="s">
        <v>6</v>
      </c>
      <c r="BH133">
        <v>3</v>
      </c>
      <c r="BI133">
        <v>1</v>
      </c>
      <c r="BJ133" t="s">
        <v>6</v>
      </c>
      <c r="BM133">
        <v>0</v>
      </c>
      <c r="BN133">
        <v>0</v>
      </c>
      <c r="BO133" t="s">
        <v>6</v>
      </c>
      <c r="BP133">
        <v>0</v>
      </c>
      <c r="BQ133">
        <v>20</v>
      </c>
      <c r="BR133">
        <v>0</v>
      </c>
      <c r="BS133">
        <v>1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6</v>
      </c>
      <c r="BZ133">
        <v>106</v>
      </c>
      <c r="CA133">
        <v>65</v>
      </c>
      <c r="CF133">
        <v>0</v>
      </c>
      <c r="CG133">
        <v>0</v>
      </c>
      <c r="CM133">
        <v>0</v>
      </c>
      <c r="CN133" t="s">
        <v>6</v>
      </c>
      <c r="CO133">
        <v>0</v>
      </c>
      <c r="CP133">
        <f t="shared" si="151"/>
        <v>11917</v>
      </c>
      <c r="CQ133">
        <f t="shared" si="152"/>
        <v>112.425</v>
      </c>
      <c r="CR133">
        <f t="shared" si="153"/>
        <v>0</v>
      </c>
      <c r="CS133">
        <f t="shared" si="154"/>
        <v>0</v>
      </c>
      <c r="CT133">
        <f t="shared" si="155"/>
        <v>0</v>
      </c>
      <c r="CU133">
        <f t="shared" si="156"/>
        <v>0</v>
      </c>
      <c r="CV133">
        <f t="shared" si="157"/>
        <v>0</v>
      </c>
      <c r="CW133">
        <f t="shared" si="158"/>
        <v>0</v>
      </c>
      <c r="CX133">
        <f t="shared" si="159"/>
        <v>0</v>
      </c>
      <c r="CY133">
        <f t="shared" si="160"/>
        <v>0</v>
      </c>
      <c r="CZ133">
        <f t="shared" si="161"/>
        <v>0</v>
      </c>
      <c r="DC133" t="s">
        <v>6</v>
      </c>
      <c r="DD133" t="s">
        <v>6</v>
      </c>
      <c r="DE133" t="s">
        <v>6</v>
      </c>
      <c r="DF133" t="s">
        <v>6</v>
      </c>
      <c r="DG133" t="s">
        <v>6</v>
      </c>
      <c r="DH133" t="s">
        <v>6</v>
      </c>
      <c r="DI133" t="s">
        <v>6</v>
      </c>
      <c r="DJ133" t="s">
        <v>6</v>
      </c>
      <c r="DK133" t="s">
        <v>6</v>
      </c>
      <c r="DL133" t="s">
        <v>6</v>
      </c>
      <c r="DM133" t="s">
        <v>6</v>
      </c>
      <c r="DN133">
        <v>0</v>
      </c>
      <c r="DO133">
        <v>0</v>
      </c>
      <c r="DP133">
        <v>1</v>
      </c>
      <c r="DQ133">
        <v>1</v>
      </c>
      <c r="DU133">
        <v>1010</v>
      </c>
      <c r="DV133" t="s">
        <v>79</v>
      </c>
      <c r="DW133" t="str">
        <f>'1.Смета.или.Акт'!D173</f>
        <v>шт.</v>
      </c>
      <c r="DX133">
        <v>1</v>
      </c>
      <c r="EE133">
        <v>32653299</v>
      </c>
      <c r="EF133">
        <v>20</v>
      </c>
      <c r="EG133" t="s">
        <v>60</v>
      </c>
      <c r="EH133">
        <v>0</v>
      </c>
      <c r="EI133" t="s">
        <v>6</v>
      </c>
      <c r="EJ133">
        <v>1</v>
      </c>
      <c r="EK133">
        <v>0</v>
      </c>
      <c r="EL133" t="s">
        <v>85</v>
      </c>
      <c r="EM133" t="s">
        <v>86</v>
      </c>
      <c r="EO133" t="s">
        <v>6</v>
      </c>
      <c r="EQ133">
        <v>0</v>
      </c>
      <c r="ER133">
        <v>16.29</v>
      </c>
      <c r="ES133" s="55">
        <f>'1.Смета.или.Акт'!F173</f>
        <v>14.99</v>
      </c>
      <c r="ET133">
        <v>0</v>
      </c>
      <c r="EU133">
        <v>0</v>
      </c>
      <c r="EV133">
        <v>0</v>
      </c>
      <c r="EW133">
        <v>0</v>
      </c>
      <c r="EX133">
        <v>0</v>
      </c>
      <c r="EZ133">
        <v>5</v>
      </c>
      <c r="FC133">
        <v>0</v>
      </c>
      <c r="FD133">
        <v>18</v>
      </c>
      <c r="FF133">
        <v>112.43</v>
      </c>
      <c r="FQ133">
        <v>0</v>
      </c>
      <c r="FR133">
        <f t="shared" si="162"/>
        <v>0</v>
      </c>
      <c r="FS133">
        <v>0</v>
      </c>
      <c r="FV133" t="s">
        <v>22</v>
      </c>
      <c r="FW133" t="s">
        <v>23</v>
      </c>
      <c r="FX133">
        <v>106</v>
      </c>
      <c r="FY133">
        <v>65</v>
      </c>
      <c r="GA133" t="s">
        <v>218</v>
      </c>
      <c r="GD133">
        <v>0</v>
      </c>
      <c r="GF133">
        <v>-1541461398</v>
      </c>
      <c r="GG133">
        <v>2</v>
      </c>
      <c r="GH133">
        <v>3</v>
      </c>
      <c r="GI133">
        <v>4</v>
      </c>
      <c r="GJ133">
        <v>0</v>
      </c>
      <c r="GK133">
        <f>ROUND(R133*(S12)/100,0)</f>
        <v>0</v>
      </c>
      <c r="GL133">
        <f t="shared" si="163"/>
        <v>0</v>
      </c>
      <c r="GM133">
        <f t="shared" si="164"/>
        <v>11917</v>
      </c>
      <c r="GN133">
        <f t="shared" si="165"/>
        <v>11917</v>
      </c>
      <c r="GO133">
        <f t="shared" si="166"/>
        <v>0</v>
      </c>
      <c r="GP133">
        <f t="shared" si="167"/>
        <v>0</v>
      </c>
      <c r="GR133">
        <v>1</v>
      </c>
      <c r="GS133">
        <v>1</v>
      </c>
      <c r="GT133">
        <v>0</v>
      </c>
      <c r="GU133" t="s">
        <v>6</v>
      </c>
      <c r="GV133">
        <f t="shared" si="168"/>
        <v>0</v>
      </c>
      <c r="GW133">
        <v>1</v>
      </c>
      <c r="GX133">
        <f t="shared" si="169"/>
        <v>0</v>
      </c>
      <c r="HA133">
        <v>0</v>
      </c>
      <c r="HB133">
        <v>0</v>
      </c>
      <c r="IK133">
        <v>0</v>
      </c>
    </row>
    <row r="134" spans="1:255" x14ac:dyDescent="0.2">
      <c r="A134" s="2">
        <v>18</v>
      </c>
      <c r="B134" s="2">
        <v>1</v>
      </c>
      <c r="C134" s="2">
        <v>177</v>
      </c>
      <c r="D134" s="2"/>
      <c r="E134" s="2" t="s">
        <v>219</v>
      </c>
      <c r="F134" s="2" t="s">
        <v>56</v>
      </c>
      <c r="G134" s="2" t="s">
        <v>220</v>
      </c>
      <c r="H134" s="2" t="s">
        <v>184</v>
      </c>
      <c r="I134" s="2">
        <f>I130*J134</f>
        <v>800</v>
      </c>
      <c r="J134" s="2">
        <v>25</v>
      </c>
      <c r="K134" s="2"/>
      <c r="L134" s="2"/>
      <c r="M134" s="2"/>
      <c r="N134" s="2"/>
      <c r="O134" s="2">
        <f t="shared" si="137"/>
        <v>2536</v>
      </c>
      <c r="P134" s="2">
        <f t="shared" si="138"/>
        <v>2536</v>
      </c>
      <c r="Q134" s="2">
        <f t="shared" si="139"/>
        <v>0</v>
      </c>
      <c r="R134" s="2">
        <f t="shared" si="140"/>
        <v>0</v>
      </c>
      <c r="S134" s="2">
        <f t="shared" si="141"/>
        <v>0</v>
      </c>
      <c r="T134" s="2">
        <f t="shared" si="142"/>
        <v>0</v>
      </c>
      <c r="U134" s="2">
        <f t="shared" si="143"/>
        <v>0</v>
      </c>
      <c r="V134" s="2">
        <f t="shared" si="144"/>
        <v>0</v>
      </c>
      <c r="W134" s="2">
        <f t="shared" si="145"/>
        <v>0</v>
      </c>
      <c r="X134" s="2">
        <f t="shared" si="146"/>
        <v>0</v>
      </c>
      <c r="Y134" s="2">
        <f t="shared" si="147"/>
        <v>0</v>
      </c>
      <c r="Z134" s="2"/>
      <c r="AA134" s="2">
        <v>34644600</v>
      </c>
      <c r="AB134" s="2">
        <f t="shared" si="148"/>
        <v>3.17</v>
      </c>
      <c r="AC134" s="2">
        <f t="shared" si="170"/>
        <v>3.17</v>
      </c>
      <c r="AD134" s="2">
        <f t="shared" si="171"/>
        <v>0</v>
      </c>
      <c r="AE134" s="2">
        <f t="shared" si="172"/>
        <v>0</v>
      </c>
      <c r="AF134" s="2">
        <f t="shared" si="173"/>
        <v>0</v>
      </c>
      <c r="AG134" s="2">
        <f t="shared" si="149"/>
        <v>0</v>
      </c>
      <c r="AH134" s="2">
        <f t="shared" si="174"/>
        <v>0</v>
      </c>
      <c r="AI134" s="2">
        <f t="shared" si="175"/>
        <v>0</v>
      </c>
      <c r="AJ134" s="2">
        <f t="shared" si="150"/>
        <v>0</v>
      </c>
      <c r="AK134" s="2">
        <v>3.17</v>
      </c>
      <c r="AL134" s="2">
        <v>3.17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/>
      <c r="AY134" s="2"/>
      <c r="AZ134" s="2">
        <v>1</v>
      </c>
      <c r="BA134" s="2">
        <v>1</v>
      </c>
      <c r="BB134" s="2">
        <v>1</v>
      </c>
      <c r="BC134" s="2">
        <v>1</v>
      </c>
      <c r="BD134" s="2" t="s">
        <v>6</v>
      </c>
      <c r="BE134" s="2" t="s">
        <v>6</v>
      </c>
      <c r="BF134" s="2" t="s">
        <v>6</v>
      </c>
      <c r="BG134" s="2" t="s">
        <v>6</v>
      </c>
      <c r="BH134" s="2">
        <v>3</v>
      </c>
      <c r="BI134" s="2">
        <v>1</v>
      </c>
      <c r="BJ134" s="2" t="s">
        <v>59</v>
      </c>
      <c r="BK134" s="2"/>
      <c r="BL134" s="2"/>
      <c r="BM134" s="2">
        <v>500001</v>
      </c>
      <c r="BN134" s="2">
        <v>0</v>
      </c>
      <c r="BO134" s="2" t="s">
        <v>6</v>
      </c>
      <c r="BP134" s="2">
        <v>0</v>
      </c>
      <c r="BQ134" s="2">
        <v>20</v>
      </c>
      <c r="BR134" s="2">
        <v>0</v>
      </c>
      <c r="BS134" s="2">
        <v>1</v>
      </c>
      <c r="BT134" s="2">
        <v>1</v>
      </c>
      <c r="BU134" s="2">
        <v>1</v>
      </c>
      <c r="BV134" s="2">
        <v>1</v>
      </c>
      <c r="BW134" s="2">
        <v>1</v>
      </c>
      <c r="BX134" s="2">
        <v>1</v>
      </c>
      <c r="BY134" s="2" t="s">
        <v>6</v>
      </c>
      <c r="BZ134" s="2">
        <v>0</v>
      </c>
      <c r="CA134" s="2">
        <v>0</v>
      </c>
      <c r="CB134" s="2"/>
      <c r="CC134" s="2"/>
      <c r="CD134" s="2"/>
      <c r="CE134" s="2"/>
      <c r="CF134" s="2">
        <v>0</v>
      </c>
      <c r="CG134" s="2">
        <v>0</v>
      </c>
      <c r="CH134" s="2"/>
      <c r="CI134" s="2"/>
      <c r="CJ134" s="2"/>
      <c r="CK134" s="2"/>
      <c r="CL134" s="2"/>
      <c r="CM134" s="2">
        <v>0</v>
      </c>
      <c r="CN134" s="2" t="s">
        <v>6</v>
      </c>
      <c r="CO134" s="2">
        <v>0</v>
      </c>
      <c r="CP134" s="2">
        <f t="shared" si="151"/>
        <v>2536</v>
      </c>
      <c r="CQ134" s="2">
        <f t="shared" si="152"/>
        <v>3.17</v>
      </c>
      <c r="CR134" s="2">
        <f t="shared" si="153"/>
        <v>0</v>
      </c>
      <c r="CS134" s="2">
        <f t="shared" si="154"/>
        <v>0</v>
      </c>
      <c r="CT134" s="2">
        <f t="shared" si="155"/>
        <v>0</v>
      </c>
      <c r="CU134" s="2">
        <f t="shared" si="156"/>
        <v>0</v>
      </c>
      <c r="CV134" s="2">
        <f t="shared" si="157"/>
        <v>0</v>
      </c>
      <c r="CW134" s="2">
        <f t="shared" si="158"/>
        <v>0</v>
      </c>
      <c r="CX134" s="2">
        <f t="shared" si="159"/>
        <v>0</v>
      </c>
      <c r="CY134" s="2">
        <f t="shared" si="160"/>
        <v>0</v>
      </c>
      <c r="CZ134" s="2">
        <f t="shared" si="161"/>
        <v>0</v>
      </c>
      <c r="DA134" s="2"/>
      <c r="DB134" s="2"/>
      <c r="DC134" s="2" t="s">
        <v>6</v>
      </c>
      <c r="DD134" s="2" t="s">
        <v>6</v>
      </c>
      <c r="DE134" s="2" t="s">
        <v>6</v>
      </c>
      <c r="DF134" s="2" t="s">
        <v>6</v>
      </c>
      <c r="DG134" s="2" t="s">
        <v>6</v>
      </c>
      <c r="DH134" s="2" t="s">
        <v>6</v>
      </c>
      <c r="DI134" s="2" t="s">
        <v>6</v>
      </c>
      <c r="DJ134" s="2" t="s">
        <v>6</v>
      </c>
      <c r="DK134" s="2" t="s">
        <v>6</v>
      </c>
      <c r="DL134" s="2" t="s">
        <v>6</v>
      </c>
      <c r="DM134" s="2" t="s">
        <v>6</v>
      </c>
      <c r="DN134" s="2">
        <v>0</v>
      </c>
      <c r="DO134" s="2">
        <v>0</v>
      </c>
      <c r="DP134" s="2">
        <v>1</v>
      </c>
      <c r="DQ134" s="2">
        <v>1</v>
      </c>
      <c r="DR134" s="2"/>
      <c r="DS134" s="2"/>
      <c r="DT134" s="2"/>
      <c r="DU134" s="2">
        <v>1003</v>
      </c>
      <c r="DV134" s="2" t="s">
        <v>184</v>
      </c>
      <c r="DW134" s="2" t="s">
        <v>184</v>
      </c>
      <c r="DX134" s="2">
        <v>1</v>
      </c>
      <c r="DY134" s="2"/>
      <c r="DZ134" s="2"/>
      <c r="EA134" s="2"/>
      <c r="EB134" s="2"/>
      <c r="EC134" s="2"/>
      <c r="ED134" s="2"/>
      <c r="EE134" s="2">
        <v>32653291</v>
      </c>
      <c r="EF134" s="2">
        <v>20</v>
      </c>
      <c r="EG134" s="2" t="s">
        <v>60</v>
      </c>
      <c r="EH134" s="2">
        <v>0</v>
      </c>
      <c r="EI134" s="2" t="s">
        <v>6</v>
      </c>
      <c r="EJ134" s="2">
        <v>1</v>
      </c>
      <c r="EK134" s="2">
        <v>500001</v>
      </c>
      <c r="EL134" s="2" t="s">
        <v>61</v>
      </c>
      <c r="EM134" s="2" t="s">
        <v>62</v>
      </c>
      <c r="EN134" s="2"/>
      <c r="EO134" s="2" t="s">
        <v>6</v>
      </c>
      <c r="EP134" s="2"/>
      <c r="EQ134" s="2">
        <v>2097152</v>
      </c>
      <c r="ER134" s="2">
        <v>14.4</v>
      </c>
      <c r="ES134" s="2">
        <v>3.17</v>
      </c>
      <c r="ET134" s="2">
        <v>0</v>
      </c>
      <c r="EU134" s="2">
        <v>0</v>
      </c>
      <c r="EV134" s="2">
        <v>0</v>
      </c>
      <c r="EW134" s="2">
        <v>0</v>
      </c>
      <c r="EX134" s="2">
        <v>0</v>
      </c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>
        <v>0</v>
      </c>
      <c r="FR134" s="2">
        <f t="shared" si="162"/>
        <v>0</v>
      </c>
      <c r="FS134" s="2">
        <v>0</v>
      </c>
      <c r="FT134" s="2"/>
      <c r="FU134" s="2"/>
      <c r="FV134" s="2"/>
      <c r="FW134" s="2"/>
      <c r="FX134" s="2">
        <v>0</v>
      </c>
      <c r="FY134" s="2">
        <v>0</v>
      </c>
      <c r="FZ134" s="2"/>
      <c r="GA134" s="2" t="s">
        <v>221</v>
      </c>
      <c r="GB134" s="2"/>
      <c r="GC134" s="2"/>
      <c r="GD134" s="2">
        <v>0</v>
      </c>
      <c r="GE134" s="2"/>
      <c r="GF134" s="2">
        <v>582172944</v>
      </c>
      <c r="GG134" s="2">
        <v>2</v>
      </c>
      <c r="GH134" s="2">
        <v>4</v>
      </c>
      <c r="GI134" s="2">
        <v>-2</v>
      </c>
      <c r="GJ134" s="2">
        <v>0</v>
      </c>
      <c r="GK134" s="2">
        <f>ROUND(R134*(R12)/100,0)</f>
        <v>0</v>
      </c>
      <c r="GL134" s="2">
        <f t="shared" si="163"/>
        <v>0</v>
      </c>
      <c r="GM134" s="2">
        <f t="shared" si="164"/>
        <v>2536</v>
      </c>
      <c r="GN134" s="2">
        <f t="shared" si="165"/>
        <v>2536</v>
      </c>
      <c r="GO134" s="2">
        <f t="shared" si="166"/>
        <v>0</v>
      </c>
      <c r="GP134" s="2">
        <f t="shared" si="167"/>
        <v>0</v>
      </c>
      <c r="GQ134" s="2"/>
      <c r="GR134" s="2">
        <v>0</v>
      </c>
      <c r="GS134" s="2">
        <v>2</v>
      </c>
      <c r="GT134" s="2">
        <v>0</v>
      </c>
      <c r="GU134" s="2" t="s">
        <v>6</v>
      </c>
      <c r="GV134" s="2">
        <f t="shared" si="168"/>
        <v>0</v>
      </c>
      <c r="GW134" s="2">
        <v>1</v>
      </c>
      <c r="GX134" s="2">
        <f t="shared" si="169"/>
        <v>0</v>
      </c>
      <c r="GY134" s="2"/>
      <c r="GZ134" s="2"/>
      <c r="HA134" s="2">
        <v>0</v>
      </c>
      <c r="HB134" s="2">
        <v>0</v>
      </c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>
        <v>0</v>
      </c>
      <c r="IL134" s="2"/>
      <c r="IM134" s="2"/>
      <c r="IN134" s="2"/>
      <c r="IO134" s="2"/>
      <c r="IP134" s="2"/>
      <c r="IQ134" s="2"/>
      <c r="IR134" s="2"/>
      <c r="IS134" s="2"/>
      <c r="IT134" s="2"/>
      <c r="IU134" s="2"/>
    </row>
    <row r="135" spans="1:255" x14ac:dyDescent="0.2">
      <c r="A135">
        <v>18</v>
      </c>
      <c r="B135">
        <v>1</v>
      </c>
      <c r="C135">
        <v>189</v>
      </c>
      <c r="E135" t="s">
        <v>219</v>
      </c>
      <c r="F135" t="str">
        <f>'1.Смета.или.Акт'!B175</f>
        <v>Накладная</v>
      </c>
      <c r="G135" t="str">
        <f>'1.Смета.или.Акт'!C175</f>
        <v>Провод СИП 4 2х16</v>
      </c>
      <c r="H135" t="s">
        <v>184</v>
      </c>
      <c r="I135">
        <f>I131*J135</f>
        <v>800</v>
      </c>
      <c r="J135">
        <v>25</v>
      </c>
      <c r="O135">
        <f t="shared" si="137"/>
        <v>19020</v>
      </c>
      <c r="P135">
        <f t="shared" si="138"/>
        <v>19020</v>
      </c>
      <c r="Q135">
        <f t="shared" si="139"/>
        <v>0</v>
      </c>
      <c r="R135">
        <f t="shared" si="140"/>
        <v>0</v>
      </c>
      <c r="S135">
        <f t="shared" si="141"/>
        <v>0</v>
      </c>
      <c r="T135">
        <f t="shared" si="142"/>
        <v>0</v>
      </c>
      <c r="U135">
        <f t="shared" si="143"/>
        <v>0</v>
      </c>
      <c r="V135">
        <f t="shared" si="144"/>
        <v>0</v>
      </c>
      <c r="W135">
        <f t="shared" si="145"/>
        <v>0</v>
      </c>
      <c r="X135">
        <f t="shared" si="146"/>
        <v>0</v>
      </c>
      <c r="Y135">
        <f t="shared" si="147"/>
        <v>0</v>
      </c>
      <c r="AA135">
        <v>34644601</v>
      </c>
      <c r="AB135">
        <f t="shared" si="148"/>
        <v>3.17</v>
      </c>
      <c r="AC135">
        <f t="shared" si="170"/>
        <v>3.17</v>
      </c>
      <c r="AD135">
        <f t="shared" si="171"/>
        <v>0</v>
      </c>
      <c r="AE135">
        <f t="shared" si="172"/>
        <v>0</v>
      </c>
      <c r="AF135">
        <f t="shared" si="173"/>
        <v>0</v>
      </c>
      <c r="AG135">
        <f t="shared" si="149"/>
        <v>0</v>
      </c>
      <c r="AH135">
        <f t="shared" si="174"/>
        <v>0</v>
      </c>
      <c r="AI135">
        <f t="shared" si="175"/>
        <v>0</v>
      </c>
      <c r="AJ135">
        <f t="shared" si="150"/>
        <v>0</v>
      </c>
      <c r="AK135">
        <v>3.17</v>
      </c>
      <c r="AL135" s="55">
        <f>'1.Смета.или.Акт'!F175</f>
        <v>3.17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Z135">
        <v>1</v>
      </c>
      <c r="BA135">
        <v>1</v>
      </c>
      <c r="BB135">
        <v>1</v>
      </c>
      <c r="BC135">
        <f>'1.Смета.или.Акт'!J175</f>
        <v>7.5</v>
      </c>
      <c r="BD135" t="s">
        <v>6</v>
      </c>
      <c r="BE135" t="s">
        <v>6</v>
      </c>
      <c r="BF135" t="s">
        <v>6</v>
      </c>
      <c r="BG135" t="s">
        <v>6</v>
      </c>
      <c r="BH135">
        <v>3</v>
      </c>
      <c r="BI135">
        <v>1</v>
      </c>
      <c r="BJ135" t="s">
        <v>59</v>
      </c>
      <c r="BM135">
        <v>500001</v>
      </c>
      <c r="BN135">
        <v>0</v>
      </c>
      <c r="BO135" t="s">
        <v>6</v>
      </c>
      <c r="BP135">
        <v>0</v>
      </c>
      <c r="BQ135">
        <v>20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6</v>
      </c>
      <c r="BZ135">
        <v>0</v>
      </c>
      <c r="CA135">
        <v>0</v>
      </c>
      <c r="CF135">
        <v>0</v>
      </c>
      <c r="CG135">
        <v>0</v>
      </c>
      <c r="CM135">
        <v>0</v>
      </c>
      <c r="CN135" t="s">
        <v>6</v>
      </c>
      <c r="CO135">
        <v>0</v>
      </c>
      <c r="CP135">
        <f t="shared" si="151"/>
        <v>19020</v>
      </c>
      <c r="CQ135">
        <f t="shared" si="152"/>
        <v>23.774999999999999</v>
      </c>
      <c r="CR135">
        <f t="shared" si="153"/>
        <v>0</v>
      </c>
      <c r="CS135">
        <f t="shared" si="154"/>
        <v>0</v>
      </c>
      <c r="CT135">
        <f t="shared" si="155"/>
        <v>0</v>
      </c>
      <c r="CU135">
        <f t="shared" si="156"/>
        <v>0</v>
      </c>
      <c r="CV135">
        <f t="shared" si="157"/>
        <v>0</v>
      </c>
      <c r="CW135">
        <f t="shared" si="158"/>
        <v>0</v>
      </c>
      <c r="CX135">
        <f t="shared" si="159"/>
        <v>0</v>
      </c>
      <c r="CY135">
        <f t="shared" si="160"/>
        <v>0</v>
      </c>
      <c r="CZ135">
        <f t="shared" si="161"/>
        <v>0</v>
      </c>
      <c r="DC135" t="s">
        <v>6</v>
      </c>
      <c r="DD135" t="s">
        <v>6</v>
      </c>
      <c r="DE135" t="s">
        <v>6</v>
      </c>
      <c r="DF135" t="s">
        <v>6</v>
      </c>
      <c r="DG135" t="s">
        <v>6</v>
      </c>
      <c r="DH135" t="s">
        <v>6</v>
      </c>
      <c r="DI135" t="s">
        <v>6</v>
      </c>
      <c r="DJ135" t="s">
        <v>6</v>
      </c>
      <c r="DK135" t="s">
        <v>6</v>
      </c>
      <c r="DL135" t="s">
        <v>6</v>
      </c>
      <c r="DM135" t="s">
        <v>6</v>
      </c>
      <c r="DN135">
        <v>0</v>
      </c>
      <c r="DO135">
        <v>0</v>
      </c>
      <c r="DP135">
        <v>1</v>
      </c>
      <c r="DQ135">
        <v>1</v>
      </c>
      <c r="DU135">
        <v>1003</v>
      </c>
      <c r="DV135" t="s">
        <v>184</v>
      </c>
      <c r="DW135" t="str">
        <f>'1.Смета.или.Акт'!D175</f>
        <v>м</v>
      </c>
      <c r="DX135">
        <v>1</v>
      </c>
      <c r="EE135">
        <v>32653291</v>
      </c>
      <c r="EF135">
        <v>20</v>
      </c>
      <c r="EG135" t="s">
        <v>60</v>
      </c>
      <c r="EH135">
        <v>0</v>
      </c>
      <c r="EI135" t="s">
        <v>6</v>
      </c>
      <c r="EJ135">
        <v>1</v>
      </c>
      <c r="EK135">
        <v>500001</v>
      </c>
      <c r="EL135" t="s">
        <v>61</v>
      </c>
      <c r="EM135" t="s">
        <v>62</v>
      </c>
      <c r="EO135" t="s">
        <v>6</v>
      </c>
      <c r="EQ135">
        <v>2097152</v>
      </c>
      <c r="ER135">
        <v>3.17</v>
      </c>
      <c r="ES135" s="55">
        <f>'1.Смета.или.Акт'!F175</f>
        <v>3.17</v>
      </c>
      <c r="ET135">
        <v>0</v>
      </c>
      <c r="EU135">
        <v>0</v>
      </c>
      <c r="EV135">
        <v>0</v>
      </c>
      <c r="EW135">
        <v>0</v>
      </c>
      <c r="EX135">
        <v>0</v>
      </c>
      <c r="EZ135">
        <v>5</v>
      </c>
      <c r="FC135">
        <v>0</v>
      </c>
      <c r="FD135">
        <v>18</v>
      </c>
      <c r="FF135">
        <v>23.81</v>
      </c>
      <c r="FQ135">
        <v>0</v>
      </c>
      <c r="FR135">
        <f t="shared" si="162"/>
        <v>0</v>
      </c>
      <c r="FS135">
        <v>0</v>
      </c>
      <c r="FX135">
        <v>0</v>
      </c>
      <c r="FY135">
        <v>0</v>
      </c>
      <c r="GA135" t="s">
        <v>221</v>
      </c>
      <c r="GD135">
        <v>0</v>
      </c>
      <c r="GF135">
        <v>582172944</v>
      </c>
      <c r="GG135">
        <v>2</v>
      </c>
      <c r="GH135">
        <v>3</v>
      </c>
      <c r="GI135">
        <v>4</v>
      </c>
      <c r="GJ135">
        <v>0</v>
      </c>
      <c r="GK135">
        <f>ROUND(R135*(S12)/100,0)</f>
        <v>0</v>
      </c>
      <c r="GL135">
        <f t="shared" si="163"/>
        <v>0</v>
      </c>
      <c r="GM135">
        <f t="shared" si="164"/>
        <v>19020</v>
      </c>
      <c r="GN135">
        <f t="shared" si="165"/>
        <v>19020</v>
      </c>
      <c r="GO135">
        <f t="shared" si="166"/>
        <v>0</v>
      </c>
      <c r="GP135">
        <f t="shared" si="167"/>
        <v>0</v>
      </c>
      <c r="GR135">
        <v>1</v>
      </c>
      <c r="GS135">
        <v>1</v>
      </c>
      <c r="GT135">
        <v>0</v>
      </c>
      <c r="GU135" t="s">
        <v>6</v>
      </c>
      <c r="GV135">
        <f t="shared" si="168"/>
        <v>0</v>
      </c>
      <c r="GW135">
        <v>1</v>
      </c>
      <c r="GX135">
        <f t="shared" si="169"/>
        <v>0</v>
      </c>
      <c r="HA135">
        <v>0</v>
      </c>
      <c r="HB135">
        <v>0</v>
      </c>
      <c r="IK135">
        <v>0</v>
      </c>
    </row>
    <row r="136" spans="1:255" x14ac:dyDescent="0.2">
      <c r="A136" s="2">
        <v>18</v>
      </c>
      <c r="B136" s="2">
        <v>1</v>
      </c>
      <c r="C136" s="2">
        <v>178</v>
      </c>
      <c r="D136" s="2"/>
      <c r="E136" s="2" t="s">
        <v>222</v>
      </c>
      <c r="F136" s="2" t="s">
        <v>69</v>
      </c>
      <c r="G136" s="2" t="s">
        <v>223</v>
      </c>
      <c r="H136" s="2" t="s">
        <v>79</v>
      </c>
      <c r="I136" s="2">
        <f>I130*J136</f>
        <v>100</v>
      </c>
      <c r="J136" s="2">
        <v>3.125</v>
      </c>
      <c r="K136" s="2"/>
      <c r="L136" s="2"/>
      <c r="M136" s="2"/>
      <c r="N136" s="2"/>
      <c r="O136" s="2">
        <f t="shared" si="137"/>
        <v>1230</v>
      </c>
      <c r="P136" s="2">
        <f t="shared" si="138"/>
        <v>1230</v>
      </c>
      <c r="Q136" s="2">
        <f t="shared" si="139"/>
        <v>0</v>
      </c>
      <c r="R136" s="2">
        <f t="shared" si="140"/>
        <v>0</v>
      </c>
      <c r="S136" s="2">
        <f t="shared" si="141"/>
        <v>0</v>
      </c>
      <c r="T136" s="2">
        <f t="shared" si="142"/>
        <v>0</v>
      </c>
      <c r="U136" s="2">
        <f t="shared" si="143"/>
        <v>0</v>
      </c>
      <c r="V136" s="2">
        <f t="shared" si="144"/>
        <v>0</v>
      </c>
      <c r="W136" s="2">
        <f t="shared" si="145"/>
        <v>0</v>
      </c>
      <c r="X136" s="2">
        <f t="shared" si="146"/>
        <v>0</v>
      </c>
      <c r="Y136" s="2">
        <f t="shared" si="147"/>
        <v>0</v>
      </c>
      <c r="Z136" s="2"/>
      <c r="AA136" s="2">
        <v>34644600</v>
      </c>
      <c r="AB136" s="2">
        <f t="shared" si="148"/>
        <v>12.3</v>
      </c>
      <c r="AC136" s="2">
        <f t="shared" si="170"/>
        <v>12.3</v>
      </c>
      <c r="AD136" s="2">
        <f t="shared" si="171"/>
        <v>0</v>
      </c>
      <c r="AE136" s="2">
        <f t="shared" si="172"/>
        <v>0</v>
      </c>
      <c r="AF136" s="2">
        <f t="shared" si="173"/>
        <v>0</v>
      </c>
      <c r="AG136" s="2">
        <f t="shared" si="149"/>
        <v>0</v>
      </c>
      <c r="AH136" s="2">
        <f t="shared" si="174"/>
        <v>0</v>
      </c>
      <c r="AI136" s="2">
        <f t="shared" si="175"/>
        <v>0</v>
      </c>
      <c r="AJ136" s="2">
        <f t="shared" si="150"/>
        <v>0</v>
      </c>
      <c r="AK136" s="2">
        <v>12.3</v>
      </c>
      <c r="AL136" s="2">
        <v>12.3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1</v>
      </c>
      <c r="AW136" s="2">
        <v>1</v>
      </c>
      <c r="AX136" s="2"/>
      <c r="AY136" s="2"/>
      <c r="AZ136" s="2">
        <v>1</v>
      </c>
      <c r="BA136" s="2">
        <v>1</v>
      </c>
      <c r="BB136" s="2">
        <v>1</v>
      </c>
      <c r="BC136" s="2">
        <v>1</v>
      </c>
      <c r="BD136" s="2" t="s">
        <v>6</v>
      </c>
      <c r="BE136" s="2" t="s">
        <v>6</v>
      </c>
      <c r="BF136" s="2" t="s">
        <v>6</v>
      </c>
      <c r="BG136" s="2" t="s">
        <v>6</v>
      </c>
      <c r="BH136" s="2">
        <v>3</v>
      </c>
      <c r="BI136" s="2">
        <v>1</v>
      </c>
      <c r="BJ136" s="2" t="s">
        <v>71</v>
      </c>
      <c r="BK136" s="2"/>
      <c r="BL136" s="2"/>
      <c r="BM136" s="2">
        <v>500001</v>
      </c>
      <c r="BN136" s="2">
        <v>0</v>
      </c>
      <c r="BO136" s="2" t="s">
        <v>6</v>
      </c>
      <c r="BP136" s="2">
        <v>0</v>
      </c>
      <c r="BQ136" s="2">
        <v>20</v>
      </c>
      <c r="BR136" s="2">
        <v>0</v>
      </c>
      <c r="BS136" s="2">
        <v>1</v>
      </c>
      <c r="BT136" s="2">
        <v>1</v>
      </c>
      <c r="BU136" s="2">
        <v>1</v>
      </c>
      <c r="BV136" s="2">
        <v>1</v>
      </c>
      <c r="BW136" s="2">
        <v>1</v>
      </c>
      <c r="BX136" s="2">
        <v>1</v>
      </c>
      <c r="BY136" s="2" t="s">
        <v>6</v>
      </c>
      <c r="BZ136" s="2">
        <v>0</v>
      </c>
      <c r="CA136" s="2">
        <v>0</v>
      </c>
      <c r="CB136" s="2"/>
      <c r="CC136" s="2"/>
      <c r="CD136" s="2"/>
      <c r="CE136" s="2"/>
      <c r="CF136" s="2">
        <v>0</v>
      </c>
      <c r="CG136" s="2">
        <v>0</v>
      </c>
      <c r="CH136" s="2"/>
      <c r="CI136" s="2"/>
      <c r="CJ136" s="2"/>
      <c r="CK136" s="2"/>
      <c r="CL136" s="2"/>
      <c r="CM136" s="2">
        <v>0</v>
      </c>
      <c r="CN136" s="2" t="s">
        <v>6</v>
      </c>
      <c r="CO136" s="2">
        <v>0</v>
      </c>
      <c r="CP136" s="2">
        <f t="shared" si="151"/>
        <v>1230</v>
      </c>
      <c r="CQ136" s="2">
        <f t="shared" si="152"/>
        <v>12.3</v>
      </c>
      <c r="CR136" s="2">
        <f t="shared" si="153"/>
        <v>0</v>
      </c>
      <c r="CS136" s="2">
        <f t="shared" si="154"/>
        <v>0</v>
      </c>
      <c r="CT136" s="2">
        <f t="shared" si="155"/>
        <v>0</v>
      </c>
      <c r="CU136" s="2">
        <f t="shared" si="156"/>
        <v>0</v>
      </c>
      <c r="CV136" s="2">
        <f t="shared" si="157"/>
        <v>0</v>
      </c>
      <c r="CW136" s="2">
        <f t="shared" si="158"/>
        <v>0</v>
      </c>
      <c r="CX136" s="2">
        <f t="shared" si="159"/>
        <v>0</v>
      </c>
      <c r="CY136" s="2">
        <f t="shared" si="160"/>
        <v>0</v>
      </c>
      <c r="CZ136" s="2">
        <f t="shared" si="161"/>
        <v>0</v>
      </c>
      <c r="DA136" s="2"/>
      <c r="DB136" s="2"/>
      <c r="DC136" s="2" t="s">
        <v>6</v>
      </c>
      <c r="DD136" s="2" t="s">
        <v>6</v>
      </c>
      <c r="DE136" s="2" t="s">
        <v>6</v>
      </c>
      <c r="DF136" s="2" t="s">
        <v>6</v>
      </c>
      <c r="DG136" s="2" t="s">
        <v>6</v>
      </c>
      <c r="DH136" s="2" t="s">
        <v>6</v>
      </c>
      <c r="DI136" s="2" t="s">
        <v>6</v>
      </c>
      <c r="DJ136" s="2" t="s">
        <v>6</v>
      </c>
      <c r="DK136" s="2" t="s">
        <v>6</v>
      </c>
      <c r="DL136" s="2" t="s">
        <v>6</v>
      </c>
      <c r="DM136" s="2" t="s">
        <v>6</v>
      </c>
      <c r="DN136" s="2">
        <v>0</v>
      </c>
      <c r="DO136" s="2">
        <v>0</v>
      </c>
      <c r="DP136" s="2">
        <v>1</v>
      </c>
      <c r="DQ136" s="2">
        <v>1</v>
      </c>
      <c r="DR136" s="2"/>
      <c r="DS136" s="2"/>
      <c r="DT136" s="2"/>
      <c r="DU136" s="2">
        <v>1010</v>
      </c>
      <c r="DV136" s="2" t="s">
        <v>79</v>
      </c>
      <c r="DW136" s="2" t="s">
        <v>79</v>
      </c>
      <c r="DX136" s="2">
        <v>1</v>
      </c>
      <c r="DY136" s="2"/>
      <c r="DZ136" s="2"/>
      <c r="EA136" s="2"/>
      <c r="EB136" s="2"/>
      <c r="EC136" s="2"/>
      <c r="ED136" s="2"/>
      <c r="EE136" s="2">
        <v>32653291</v>
      </c>
      <c r="EF136" s="2">
        <v>20</v>
      </c>
      <c r="EG136" s="2" t="s">
        <v>60</v>
      </c>
      <c r="EH136" s="2">
        <v>0</v>
      </c>
      <c r="EI136" s="2" t="s">
        <v>6</v>
      </c>
      <c r="EJ136" s="2">
        <v>1</v>
      </c>
      <c r="EK136" s="2">
        <v>500001</v>
      </c>
      <c r="EL136" s="2" t="s">
        <v>61</v>
      </c>
      <c r="EM136" s="2" t="s">
        <v>62</v>
      </c>
      <c r="EN136" s="2"/>
      <c r="EO136" s="2" t="s">
        <v>6</v>
      </c>
      <c r="EP136" s="2"/>
      <c r="EQ136" s="2">
        <v>0</v>
      </c>
      <c r="ER136" s="2">
        <v>9040.01</v>
      </c>
      <c r="ES136" s="2">
        <v>12.3</v>
      </c>
      <c r="ET136" s="2">
        <v>0</v>
      </c>
      <c r="EU136" s="2">
        <v>0</v>
      </c>
      <c r="EV136" s="2">
        <v>0</v>
      </c>
      <c r="EW136" s="2">
        <v>0</v>
      </c>
      <c r="EX136" s="2">
        <v>0</v>
      </c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>
        <v>0</v>
      </c>
      <c r="FR136" s="2">
        <f t="shared" si="162"/>
        <v>0</v>
      </c>
      <c r="FS136" s="2">
        <v>0</v>
      </c>
      <c r="FT136" s="2"/>
      <c r="FU136" s="2"/>
      <c r="FV136" s="2"/>
      <c r="FW136" s="2"/>
      <c r="FX136" s="2">
        <v>0</v>
      </c>
      <c r="FY136" s="2">
        <v>0</v>
      </c>
      <c r="FZ136" s="2"/>
      <c r="GA136" s="2" t="s">
        <v>224</v>
      </c>
      <c r="GB136" s="2"/>
      <c r="GC136" s="2"/>
      <c r="GD136" s="2">
        <v>0</v>
      </c>
      <c r="GE136" s="2"/>
      <c r="GF136" s="2">
        <v>1907950714</v>
      </c>
      <c r="GG136" s="2">
        <v>2</v>
      </c>
      <c r="GH136" s="2">
        <v>4</v>
      </c>
      <c r="GI136" s="2">
        <v>-2</v>
      </c>
      <c r="GJ136" s="2">
        <v>0</v>
      </c>
      <c r="GK136" s="2">
        <f>ROUND(R136*(R12)/100,0)</f>
        <v>0</v>
      </c>
      <c r="GL136" s="2">
        <f t="shared" si="163"/>
        <v>0</v>
      </c>
      <c r="GM136" s="2">
        <f t="shared" si="164"/>
        <v>1230</v>
      </c>
      <c r="GN136" s="2">
        <f t="shared" si="165"/>
        <v>1230</v>
      </c>
      <c r="GO136" s="2">
        <f t="shared" si="166"/>
        <v>0</v>
      </c>
      <c r="GP136" s="2">
        <f t="shared" si="167"/>
        <v>0</v>
      </c>
      <c r="GQ136" s="2"/>
      <c r="GR136" s="2">
        <v>0</v>
      </c>
      <c r="GS136" s="2">
        <v>2</v>
      </c>
      <c r="GT136" s="2">
        <v>0</v>
      </c>
      <c r="GU136" s="2" t="s">
        <v>6</v>
      </c>
      <c r="GV136" s="2">
        <f t="shared" si="168"/>
        <v>0</v>
      </c>
      <c r="GW136" s="2">
        <v>1</v>
      </c>
      <c r="GX136" s="2">
        <f t="shared" si="169"/>
        <v>0</v>
      </c>
      <c r="GY136" s="2"/>
      <c r="GZ136" s="2"/>
      <c r="HA136" s="2">
        <v>0</v>
      </c>
      <c r="HB136" s="2">
        <v>0</v>
      </c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>
        <v>0</v>
      </c>
      <c r="IL136" s="2"/>
      <c r="IM136" s="2"/>
      <c r="IN136" s="2"/>
      <c r="IO136" s="2"/>
      <c r="IP136" s="2"/>
      <c r="IQ136" s="2"/>
      <c r="IR136" s="2"/>
      <c r="IS136" s="2"/>
      <c r="IT136" s="2"/>
      <c r="IU136" s="2"/>
    </row>
    <row r="137" spans="1:255" x14ac:dyDescent="0.2">
      <c r="A137">
        <v>18</v>
      </c>
      <c r="B137">
        <v>1</v>
      </c>
      <c r="C137">
        <v>190</v>
      </c>
      <c r="E137" t="s">
        <v>222</v>
      </c>
      <c r="F137" t="str">
        <f>'1.Смета.или.Акт'!B177</f>
        <v>Накладная</v>
      </c>
      <c r="G137" t="str">
        <f>'1.Смета.или.Акт'!C177</f>
        <v>Зажим анкерный DN 123</v>
      </c>
      <c r="H137" t="s">
        <v>79</v>
      </c>
      <c r="I137">
        <f>I131*J137</f>
        <v>100</v>
      </c>
      <c r="J137">
        <v>3.125</v>
      </c>
      <c r="O137">
        <f t="shared" si="137"/>
        <v>9225</v>
      </c>
      <c r="P137">
        <f t="shared" si="138"/>
        <v>9225</v>
      </c>
      <c r="Q137">
        <f t="shared" si="139"/>
        <v>0</v>
      </c>
      <c r="R137">
        <f t="shared" si="140"/>
        <v>0</v>
      </c>
      <c r="S137">
        <f t="shared" si="141"/>
        <v>0</v>
      </c>
      <c r="T137">
        <f t="shared" si="142"/>
        <v>0</v>
      </c>
      <c r="U137">
        <f t="shared" si="143"/>
        <v>0</v>
      </c>
      <c r="V137">
        <f t="shared" si="144"/>
        <v>0</v>
      </c>
      <c r="W137">
        <f t="shared" si="145"/>
        <v>0</v>
      </c>
      <c r="X137">
        <f t="shared" si="146"/>
        <v>0</v>
      </c>
      <c r="Y137">
        <f t="shared" si="147"/>
        <v>0</v>
      </c>
      <c r="AA137">
        <v>34644601</v>
      </c>
      <c r="AB137">
        <f t="shared" si="148"/>
        <v>12.3</v>
      </c>
      <c r="AC137">
        <f t="shared" si="170"/>
        <v>12.3</v>
      </c>
      <c r="AD137">
        <f t="shared" si="171"/>
        <v>0</v>
      </c>
      <c r="AE137">
        <f t="shared" si="172"/>
        <v>0</v>
      </c>
      <c r="AF137">
        <f t="shared" si="173"/>
        <v>0</v>
      </c>
      <c r="AG137">
        <f t="shared" si="149"/>
        <v>0</v>
      </c>
      <c r="AH137">
        <f t="shared" si="174"/>
        <v>0</v>
      </c>
      <c r="AI137">
        <f t="shared" si="175"/>
        <v>0</v>
      </c>
      <c r="AJ137">
        <f t="shared" si="150"/>
        <v>0</v>
      </c>
      <c r="AK137">
        <v>12.3</v>
      </c>
      <c r="AL137" s="55">
        <f>'1.Смета.или.Акт'!F177</f>
        <v>12.3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f>'1.Смета.или.Акт'!J177</f>
        <v>7.5</v>
      </c>
      <c r="BD137" t="s">
        <v>6</v>
      </c>
      <c r="BE137" t="s">
        <v>6</v>
      </c>
      <c r="BF137" t="s">
        <v>6</v>
      </c>
      <c r="BG137" t="s">
        <v>6</v>
      </c>
      <c r="BH137">
        <v>3</v>
      </c>
      <c r="BI137">
        <v>1</v>
      </c>
      <c r="BJ137" t="s">
        <v>71</v>
      </c>
      <c r="BM137">
        <v>500001</v>
      </c>
      <c r="BN137">
        <v>0</v>
      </c>
      <c r="BO137" t="s">
        <v>6</v>
      </c>
      <c r="BP137">
        <v>0</v>
      </c>
      <c r="BQ137">
        <v>20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6</v>
      </c>
      <c r="BZ137">
        <v>0</v>
      </c>
      <c r="CA137">
        <v>0</v>
      </c>
      <c r="CF137">
        <v>0</v>
      </c>
      <c r="CG137">
        <v>0</v>
      </c>
      <c r="CM137">
        <v>0</v>
      </c>
      <c r="CN137" t="s">
        <v>6</v>
      </c>
      <c r="CO137">
        <v>0</v>
      </c>
      <c r="CP137">
        <f t="shared" si="151"/>
        <v>9225</v>
      </c>
      <c r="CQ137">
        <f t="shared" si="152"/>
        <v>92.25</v>
      </c>
      <c r="CR137">
        <f t="shared" si="153"/>
        <v>0</v>
      </c>
      <c r="CS137">
        <f t="shared" si="154"/>
        <v>0</v>
      </c>
      <c r="CT137">
        <f t="shared" si="155"/>
        <v>0</v>
      </c>
      <c r="CU137">
        <f t="shared" si="156"/>
        <v>0</v>
      </c>
      <c r="CV137">
        <f t="shared" si="157"/>
        <v>0</v>
      </c>
      <c r="CW137">
        <f t="shared" si="158"/>
        <v>0</v>
      </c>
      <c r="CX137">
        <f t="shared" si="159"/>
        <v>0</v>
      </c>
      <c r="CY137">
        <f t="shared" si="160"/>
        <v>0</v>
      </c>
      <c r="CZ137">
        <f t="shared" si="161"/>
        <v>0</v>
      </c>
      <c r="DC137" t="s">
        <v>6</v>
      </c>
      <c r="DD137" t="s">
        <v>6</v>
      </c>
      <c r="DE137" t="s">
        <v>6</v>
      </c>
      <c r="DF137" t="s">
        <v>6</v>
      </c>
      <c r="DG137" t="s">
        <v>6</v>
      </c>
      <c r="DH137" t="s">
        <v>6</v>
      </c>
      <c r="DI137" t="s">
        <v>6</v>
      </c>
      <c r="DJ137" t="s">
        <v>6</v>
      </c>
      <c r="DK137" t="s">
        <v>6</v>
      </c>
      <c r="DL137" t="s">
        <v>6</v>
      </c>
      <c r="DM137" t="s">
        <v>6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79</v>
      </c>
      <c r="DW137" t="str">
        <f>'1.Смета.или.Акт'!D177</f>
        <v>шт.</v>
      </c>
      <c r="DX137">
        <v>1</v>
      </c>
      <c r="EE137">
        <v>32653291</v>
      </c>
      <c r="EF137">
        <v>20</v>
      </c>
      <c r="EG137" t="s">
        <v>60</v>
      </c>
      <c r="EH137">
        <v>0</v>
      </c>
      <c r="EI137" t="s">
        <v>6</v>
      </c>
      <c r="EJ137">
        <v>1</v>
      </c>
      <c r="EK137">
        <v>500001</v>
      </c>
      <c r="EL137" t="s">
        <v>61</v>
      </c>
      <c r="EM137" t="s">
        <v>62</v>
      </c>
      <c r="EO137" t="s">
        <v>6</v>
      </c>
      <c r="EQ137">
        <v>0</v>
      </c>
      <c r="ER137">
        <v>13.37</v>
      </c>
      <c r="ES137" s="55">
        <f>'1.Смета.или.Акт'!F177</f>
        <v>12.3</v>
      </c>
      <c r="ET137">
        <v>0</v>
      </c>
      <c r="EU137">
        <v>0</v>
      </c>
      <c r="EV137">
        <v>0</v>
      </c>
      <c r="EW137">
        <v>0</v>
      </c>
      <c r="EX137">
        <v>0</v>
      </c>
      <c r="EZ137">
        <v>5</v>
      </c>
      <c r="FC137">
        <v>0</v>
      </c>
      <c r="FD137">
        <v>18</v>
      </c>
      <c r="FF137">
        <v>92.22</v>
      </c>
      <c r="FQ137">
        <v>0</v>
      </c>
      <c r="FR137">
        <f t="shared" si="162"/>
        <v>0</v>
      </c>
      <c r="FS137">
        <v>0</v>
      </c>
      <c r="FX137">
        <v>0</v>
      </c>
      <c r="FY137">
        <v>0</v>
      </c>
      <c r="GA137" t="s">
        <v>224</v>
      </c>
      <c r="GD137">
        <v>0</v>
      </c>
      <c r="GF137">
        <v>1907950714</v>
      </c>
      <c r="GG137">
        <v>2</v>
      </c>
      <c r="GH137">
        <v>3</v>
      </c>
      <c r="GI137">
        <v>4</v>
      </c>
      <c r="GJ137">
        <v>0</v>
      </c>
      <c r="GK137">
        <f>ROUND(R137*(S12)/100,0)</f>
        <v>0</v>
      </c>
      <c r="GL137">
        <f t="shared" si="163"/>
        <v>0</v>
      </c>
      <c r="GM137">
        <f t="shared" si="164"/>
        <v>9225</v>
      </c>
      <c r="GN137">
        <f t="shared" si="165"/>
        <v>9225</v>
      </c>
      <c r="GO137">
        <f t="shared" si="166"/>
        <v>0</v>
      </c>
      <c r="GP137">
        <f t="shared" si="167"/>
        <v>0</v>
      </c>
      <c r="GR137">
        <v>1</v>
      </c>
      <c r="GS137">
        <v>1</v>
      </c>
      <c r="GT137">
        <v>0</v>
      </c>
      <c r="GU137" t="s">
        <v>6</v>
      </c>
      <c r="GV137">
        <f t="shared" si="168"/>
        <v>0</v>
      </c>
      <c r="GW137">
        <v>1</v>
      </c>
      <c r="GX137">
        <f t="shared" si="169"/>
        <v>0</v>
      </c>
      <c r="HA137">
        <v>0</v>
      </c>
      <c r="HB137">
        <v>0</v>
      </c>
      <c r="IK137">
        <v>0</v>
      </c>
    </row>
    <row r="138" spans="1:255" x14ac:dyDescent="0.2">
      <c r="A138" s="2">
        <v>18</v>
      </c>
      <c r="B138" s="2">
        <v>1</v>
      </c>
      <c r="C138" s="2">
        <v>179</v>
      </c>
      <c r="D138" s="2"/>
      <c r="E138" s="2" t="s">
        <v>225</v>
      </c>
      <c r="F138" s="2" t="s">
        <v>83</v>
      </c>
      <c r="G138" s="2" t="s">
        <v>188</v>
      </c>
      <c r="H138" s="2" t="s">
        <v>79</v>
      </c>
      <c r="I138" s="2">
        <f>I130*J138</f>
        <v>22</v>
      </c>
      <c r="J138" s="2">
        <v>0.6875</v>
      </c>
      <c r="K138" s="2"/>
      <c r="L138" s="2"/>
      <c r="M138" s="2"/>
      <c r="N138" s="2"/>
      <c r="O138" s="2">
        <f t="shared" si="137"/>
        <v>572</v>
      </c>
      <c r="P138" s="2">
        <f t="shared" si="138"/>
        <v>572</v>
      </c>
      <c r="Q138" s="2">
        <f t="shared" si="139"/>
        <v>0</v>
      </c>
      <c r="R138" s="2">
        <f t="shared" si="140"/>
        <v>0</v>
      </c>
      <c r="S138" s="2">
        <f t="shared" si="141"/>
        <v>0</v>
      </c>
      <c r="T138" s="2">
        <f t="shared" si="142"/>
        <v>0</v>
      </c>
      <c r="U138" s="2">
        <f t="shared" si="143"/>
        <v>0</v>
      </c>
      <c r="V138" s="2">
        <f t="shared" si="144"/>
        <v>0</v>
      </c>
      <c r="W138" s="2">
        <f t="shared" si="145"/>
        <v>0</v>
      </c>
      <c r="X138" s="2">
        <f t="shared" si="146"/>
        <v>0</v>
      </c>
      <c r="Y138" s="2">
        <f t="shared" si="147"/>
        <v>0</v>
      </c>
      <c r="Z138" s="2"/>
      <c r="AA138" s="2">
        <v>34644600</v>
      </c>
      <c r="AB138" s="2">
        <f t="shared" si="148"/>
        <v>26.01</v>
      </c>
      <c r="AC138" s="2">
        <f t="shared" si="170"/>
        <v>26.01</v>
      </c>
      <c r="AD138" s="2">
        <f t="shared" si="171"/>
        <v>0</v>
      </c>
      <c r="AE138" s="2">
        <f t="shared" si="172"/>
        <v>0</v>
      </c>
      <c r="AF138" s="2">
        <f t="shared" si="173"/>
        <v>0</v>
      </c>
      <c r="AG138" s="2">
        <f t="shared" si="149"/>
        <v>0</v>
      </c>
      <c r="AH138" s="2">
        <f t="shared" si="174"/>
        <v>0</v>
      </c>
      <c r="AI138" s="2">
        <f t="shared" si="175"/>
        <v>0</v>
      </c>
      <c r="AJ138" s="2">
        <f t="shared" si="150"/>
        <v>0</v>
      </c>
      <c r="AK138" s="2">
        <v>26.01</v>
      </c>
      <c r="AL138" s="2">
        <v>26.01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106</v>
      </c>
      <c r="AU138" s="2">
        <v>65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6</v>
      </c>
      <c r="BE138" s="2" t="s">
        <v>6</v>
      </c>
      <c r="BF138" s="2" t="s">
        <v>6</v>
      </c>
      <c r="BG138" s="2" t="s">
        <v>6</v>
      </c>
      <c r="BH138" s="2">
        <v>3</v>
      </c>
      <c r="BI138" s="2">
        <v>1</v>
      </c>
      <c r="BJ138" s="2" t="s">
        <v>6</v>
      </c>
      <c r="BK138" s="2"/>
      <c r="BL138" s="2"/>
      <c r="BM138" s="2">
        <v>0</v>
      </c>
      <c r="BN138" s="2">
        <v>0</v>
      </c>
      <c r="BO138" s="2" t="s">
        <v>6</v>
      </c>
      <c r="BP138" s="2">
        <v>0</v>
      </c>
      <c r="BQ138" s="2">
        <v>20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6</v>
      </c>
      <c r="BZ138" s="2">
        <v>106</v>
      </c>
      <c r="CA138" s="2">
        <v>65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6</v>
      </c>
      <c r="CO138" s="2">
        <v>0</v>
      </c>
      <c r="CP138" s="2">
        <f t="shared" si="151"/>
        <v>572</v>
      </c>
      <c r="CQ138" s="2">
        <f t="shared" si="152"/>
        <v>26.01</v>
      </c>
      <c r="CR138" s="2">
        <f t="shared" si="153"/>
        <v>0</v>
      </c>
      <c r="CS138" s="2">
        <f t="shared" si="154"/>
        <v>0</v>
      </c>
      <c r="CT138" s="2">
        <f t="shared" si="155"/>
        <v>0</v>
      </c>
      <c r="CU138" s="2">
        <f t="shared" si="156"/>
        <v>0</v>
      </c>
      <c r="CV138" s="2">
        <f t="shared" si="157"/>
        <v>0</v>
      </c>
      <c r="CW138" s="2">
        <f t="shared" si="158"/>
        <v>0</v>
      </c>
      <c r="CX138" s="2">
        <f t="shared" si="159"/>
        <v>0</v>
      </c>
      <c r="CY138" s="2">
        <f t="shared" si="160"/>
        <v>0</v>
      </c>
      <c r="CZ138" s="2">
        <f t="shared" si="161"/>
        <v>0</v>
      </c>
      <c r="DA138" s="2"/>
      <c r="DB138" s="2"/>
      <c r="DC138" s="2" t="s">
        <v>6</v>
      </c>
      <c r="DD138" s="2" t="s">
        <v>6</v>
      </c>
      <c r="DE138" s="2" t="s">
        <v>6</v>
      </c>
      <c r="DF138" s="2" t="s">
        <v>6</v>
      </c>
      <c r="DG138" s="2" t="s">
        <v>6</v>
      </c>
      <c r="DH138" s="2" t="s">
        <v>6</v>
      </c>
      <c r="DI138" s="2" t="s">
        <v>6</v>
      </c>
      <c r="DJ138" s="2" t="s">
        <v>6</v>
      </c>
      <c r="DK138" s="2" t="s">
        <v>6</v>
      </c>
      <c r="DL138" s="2" t="s">
        <v>6</v>
      </c>
      <c r="DM138" s="2" t="s">
        <v>6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1010</v>
      </c>
      <c r="DV138" s="2" t="s">
        <v>79</v>
      </c>
      <c r="DW138" s="2" t="s">
        <v>79</v>
      </c>
      <c r="DX138" s="2">
        <v>1</v>
      </c>
      <c r="DY138" s="2"/>
      <c r="DZ138" s="2"/>
      <c r="EA138" s="2"/>
      <c r="EB138" s="2"/>
      <c r="EC138" s="2"/>
      <c r="ED138" s="2"/>
      <c r="EE138" s="2">
        <v>32653299</v>
      </c>
      <c r="EF138" s="2">
        <v>20</v>
      </c>
      <c r="EG138" s="2" t="s">
        <v>60</v>
      </c>
      <c r="EH138" s="2">
        <v>0</v>
      </c>
      <c r="EI138" s="2" t="s">
        <v>6</v>
      </c>
      <c r="EJ138" s="2">
        <v>1</v>
      </c>
      <c r="EK138" s="2">
        <v>0</v>
      </c>
      <c r="EL138" s="2" t="s">
        <v>85</v>
      </c>
      <c r="EM138" s="2" t="s">
        <v>86</v>
      </c>
      <c r="EN138" s="2"/>
      <c r="EO138" s="2" t="s">
        <v>6</v>
      </c>
      <c r="EP138" s="2"/>
      <c r="EQ138" s="2">
        <v>0</v>
      </c>
      <c r="ER138" s="2">
        <v>0</v>
      </c>
      <c r="ES138" s="2">
        <v>26.01</v>
      </c>
      <c r="ET138" s="2">
        <v>0</v>
      </c>
      <c r="EU138" s="2">
        <v>0</v>
      </c>
      <c r="EV138" s="2">
        <v>0</v>
      </c>
      <c r="EW138" s="2">
        <v>0</v>
      </c>
      <c r="EX138" s="2">
        <v>0</v>
      </c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 t="shared" si="162"/>
        <v>0</v>
      </c>
      <c r="FS138" s="2">
        <v>0</v>
      </c>
      <c r="FT138" s="2"/>
      <c r="FU138" s="2"/>
      <c r="FV138" s="2"/>
      <c r="FW138" s="2"/>
      <c r="FX138" s="2">
        <v>106</v>
      </c>
      <c r="FY138" s="2">
        <v>65</v>
      </c>
      <c r="FZ138" s="2"/>
      <c r="GA138" s="2" t="s">
        <v>190</v>
      </c>
      <c r="GB138" s="2"/>
      <c r="GC138" s="2"/>
      <c r="GD138" s="2">
        <v>0</v>
      </c>
      <c r="GE138" s="2"/>
      <c r="GF138" s="2">
        <v>470751337</v>
      </c>
      <c r="GG138" s="2">
        <v>2</v>
      </c>
      <c r="GH138" s="2">
        <v>4</v>
      </c>
      <c r="GI138" s="2">
        <v>-2</v>
      </c>
      <c r="GJ138" s="2">
        <v>0</v>
      </c>
      <c r="GK138" s="2">
        <f>ROUND(R138*(R12)/100,0)</f>
        <v>0</v>
      </c>
      <c r="GL138" s="2">
        <f t="shared" si="163"/>
        <v>0</v>
      </c>
      <c r="GM138" s="2">
        <f t="shared" si="164"/>
        <v>572</v>
      </c>
      <c r="GN138" s="2">
        <f t="shared" si="165"/>
        <v>572</v>
      </c>
      <c r="GO138" s="2">
        <f t="shared" si="166"/>
        <v>0</v>
      </c>
      <c r="GP138" s="2">
        <f t="shared" si="167"/>
        <v>0</v>
      </c>
      <c r="GQ138" s="2"/>
      <c r="GR138" s="2">
        <v>0</v>
      </c>
      <c r="GS138" s="2">
        <v>2</v>
      </c>
      <c r="GT138" s="2">
        <v>0</v>
      </c>
      <c r="GU138" s="2" t="s">
        <v>6</v>
      </c>
      <c r="GV138" s="2">
        <f t="shared" si="168"/>
        <v>0</v>
      </c>
      <c r="GW138" s="2">
        <v>1</v>
      </c>
      <c r="GX138" s="2">
        <f t="shared" si="169"/>
        <v>0</v>
      </c>
      <c r="GY138" s="2"/>
      <c r="GZ138" s="2"/>
      <c r="HA138" s="2">
        <v>0</v>
      </c>
      <c r="HB138" s="2">
        <v>0</v>
      </c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>
        <v>0</v>
      </c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55" x14ac:dyDescent="0.2">
      <c r="A139">
        <v>18</v>
      </c>
      <c r="B139">
        <v>1</v>
      </c>
      <c r="C139">
        <v>191</v>
      </c>
      <c r="E139" t="s">
        <v>225</v>
      </c>
      <c r="F139" t="str">
        <f>'1.Смета.или.Акт'!B179</f>
        <v>Накладная</v>
      </c>
      <c r="G139" t="str">
        <f>'1.Смета.или.Акт'!C179</f>
        <v>Кронштейн CS10.3</v>
      </c>
      <c r="H139" t="s">
        <v>79</v>
      </c>
      <c r="I139">
        <f>I131*J139</f>
        <v>22</v>
      </c>
      <c r="J139">
        <v>0.6875</v>
      </c>
      <c r="O139">
        <f t="shared" si="137"/>
        <v>4292</v>
      </c>
      <c r="P139">
        <f t="shared" si="138"/>
        <v>4292</v>
      </c>
      <c r="Q139">
        <f t="shared" si="139"/>
        <v>0</v>
      </c>
      <c r="R139">
        <f t="shared" si="140"/>
        <v>0</v>
      </c>
      <c r="S139">
        <f t="shared" si="141"/>
        <v>0</v>
      </c>
      <c r="T139">
        <f t="shared" si="142"/>
        <v>0</v>
      </c>
      <c r="U139">
        <f t="shared" si="143"/>
        <v>0</v>
      </c>
      <c r="V139">
        <f t="shared" si="144"/>
        <v>0</v>
      </c>
      <c r="W139">
        <f t="shared" si="145"/>
        <v>0</v>
      </c>
      <c r="X139">
        <f t="shared" si="146"/>
        <v>0</v>
      </c>
      <c r="Y139">
        <f t="shared" si="147"/>
        <v>0</v>
      </c>
      <c r="AA139">
        <v>34644601</v>
      </c>
      <c r="AB139">
        <f t="shared" si="148"/>
        <v>26.01</v>
      </c>
      <c r="AC139">
        <f t="shared" si="170"/>
        <v>26.01</v>
      </c>
      <c r="AD139">
        <f t="shared" si="171"/>
        <v>0</v>
      </c>
      <c r="AE139">
        <f t="shared" si="172"/>
        <v>0</v>
      </c>
      <c r="AF139">
        <f t="shared" si="173"/>
        <v>0</v>
      </c>
      <c r="AG139">
        <f t="shared" si="149"/>
        <v>0</v>
      </c>
      <c r="AH139">
        <f t="shared" si="174"/>
        <v>0</v>
      </c>
      <c r="AI139">
        <f t="shared" si="175"/>
        <v>0</v>
      </c>
      <c r="AJ139">
        <f t="shared" si="150"/>
        <v>0</v>
      </c>
      <c r="AK139">
        <v>26.01</v>
      </c>
      <c r="AL139" s="55">
        <f>'1.Смета.или.Акт'!F179</f>
        <v>26.01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90</v>
      </c>
      <c r="AU139">
        <v>52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f>'1.Смета.или.Акт'!J179</f>
        <v>7.5</v>
      </c>
      <c r="BD139" t="s">
        <v>6</v>
      </c>
      <c r="BE139" t="s">
        <v>6</v>
      </c>
      <c r="BF139" t="s">
        <v>6</v>
      </c>
      <c r="BG139" t="s">
        <v>6</v>
      </c>
      <c r="BH139">
        <v>3</v>
      </c>
      <c r="BI139">
        <v>1</v>
      </c>
      <c r="BJ139" t="s">
        <v>6</v>
      </c>
      <c r="BM139">
        <v>0</v>
      </c>
      <c r="BN139">
        <v>0</v>
      </c>
      <c r="BO139" t="s">
        <v>6</v>
      </c>
      <c r="BP139">
        <v>0</v>
      </c>
      <c r="BQ139">
        <v>20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6</v>
      </c>
      <c r="BZ139">
        <v>106</v>
      </c>
      <c r="CA139">
        <v>65</v>
      </c>
      <c r="CF139">
        <v>0</v>
      </c>
      <c r="CG139">
        <v>0</v>
      </c>
      <c r="CM139">
        <v>0</v>
      </c>
      <c r="CN139" t="s">
        <v>6</v>
      </c>
      <c r="CO139">
        <v>0</v>
      </c>
      <c r="CP139">
        <f t="shared" si="151"/>
        <v>4292</v>
      </c>
      <c r="CQ139">
        <f t="shared" si="152"/>
        <v>195.07500000000002</v>
      </c>
      <c r="CR139">
        <f t="shared" si="153"/>
        <v>0</v>
      </c>
      <c r="CS139">
        <f t="shared" si="154"/>
        <v>0</v>
      </c>
      <c r="CT139">
        <f t="shared" si="155"/>
        <v>0</v>
      </c>
      <c r="CU139">
        <f t="shared" si="156"/>
        <v>0</v>
      </c>
      <c r="CV139">
        <f t="shared" si="157"/>
        <v>0</v>
      </c>
      <c r="CW139">
        <f t="shared" si="158"/>
        <v>0</v>
      </c>
      <c r="CX139">
        <f t="shared" si="159"/>
        <v>0</v>
      </c>
      <c r="CY139">
        <f t="shared" si="160"/>
        <v>0</v>
      </c>
      <c r="CZ139">
        <f t="shared" si="161"/>
        <v>0</v>
      </c>
      <c r="DC139" t="s">
        <v>6</v>
      </c>
      <c r="DD139" t="s">
        <v>6</v>
      </c>
      <c r="DE139" t="s">
        <v>6</v>
      </c>
      <c r="DF139" t="s">
        <v>6</v>
      </c>
      <c r="DG139" t="s">
        <v>6</v>
      </c>
      <c r="DH139" t="s">
        <v>6</v>
      </c>
      <c r="DI139" t="s">
        <v>6</v>
      </c>
      <c r="DJ139" t="s">
        <v>6</v>
      </c>
      <c r="DK139" t="s">
        <v>6</v>
      </c>
      <c r="DL139" t="s">
        <v>6</v>
      </c>
      <c r="DM139" t="s">
        <v>6</v>
      </c>
      <c r="DN139">
        <v>0</v>
      </c>
      <c r="DO139">
        <v>0</v>
      </c>
      <c r="DP139">
        <v>1</v>
      </c>
      <c r="DQ139">
        <v>1</v>
      </c>
      <c r="DU139">
        <v>1010</v>
      </c>
      <c r="DV139" t="s">
        <v>79</v>
      </c>
      <c r="DW139" t="str">
        <f>'1.Смета.или.Акт'!D179</f>
        <v>шт.</v>
      </c>
      <c r="DX139">
        <v>1</v>
      </c>
      <c r="EE139">
        <v>32653299</v>
      </c>
      <c r="EF139">
        <v>20</v>
      </c>
      <c r="EG139" t="s">
        <v>60</v>
      </c>
      <c r="EH139">
        <v>0</v>
      </c>
      <c r="EI139" t="s">
        <v>6</v>
      </c>
      <c r="EJ139">
        <v>1</v>
      </c>
      <c r="EK139">
        <v>0</v>
      </c>
      <c r="EL139" t="s">
        <v>85</v>
      </c>
      <c r="EM139" t="s">
        <v>86</v>
      </c>
      <c r="EO139" t="s">
        <v>6</v>
      </c>
      <c r="EQ139">
        <v>0</v>
      </c>
      <c r="ER139">
        <v>28.27</v>
      </c>
      <c r="ES139" s="55">
        <f>'1.Смета.или.Акт'!F179</f>
        <v>26.01</v>
      </c>
      <c r="ET139">
        <v>0</v>
      </c>
      <c r="EU139">
        <v>0</v>
      </c>
      <c r="EV139">
        <v>0</v>
      </c>
      <c r="EW139">
        <v>0</v>
      </c>
      <c r="EX139">
        <v>0</v>
      </c>
      <c r="EZ139">
        <v>5</v>
      </c>
      <c r="FC139">
        <v>0</v>
      </c>
      <c r="FD139">
        <v>18</v>
      </c>
      <c r="FF139">
        <v>195.05</v>
      </c>
      <c r="FQ139">
        <v>0</v>
      </c>
      <c r="FR139">
        <f t="shared" si="162"/>
        <v>0</v>
      </c>
      <c r="FS139">
        <v>0</v>
      </c>
      <c r="FV139" t="s">
        <v>22</v>
      </c>
      <c r="FW139" t="s">
        <v>23</v>
      </c>
      <c r="FX139">
        <v>106</v>
      </c>
      <c r="FY139">
        <v>65</v>
      </c>
      <c r="GA139" t="s">
        <v>190</v>
      </c>
      <c r="GD139">
        <v>0</v>
      </c>
      <c r="GF139">
        <v>470751337</v>
      </c>
      <c r="GG139">
        <v>2</v>
      </c>
      <c r="GH139">
        <v>3</v>
      </c>
      <c r="GI139">
        <v>4</v>
      </c>
      <c r="GJ139">
        <v>0</v>
      </c>
      <c r="GK139">
        <f>ROUND(R139*(S12)/100,0)</f>
        <v>0</v>
      </c>
      <c r="GL139">
        <f t="shared" si="163"/>
        <v>0</v>
      </c>
      <c r="GM139">
        <f t="shared" si="164"/>
        <v>4292</v>
      </c>
      <c r="GN139">
        <f t="shared" si="165"/>
        <v>4292</v>
      </c>
      <c r="GO139">
        <f t="shared" si="166"/>
        <v>0</v>
      </c>
      <c r="GP139">
        <f t="shared" si="167"/>
        <v>0</v>
      </c>
      <c r="GR139">
        <v>1</v>
      </c>
      <c r="GS139">
        <v>1</v>
      </c>
      <c r="GT139">
        <v>0</v>
      </c>
      <c r="GU139" t="s">
        <v>6</v>
      </c>
      <c r="GV139">
        <f t="shared" si="168"/>
        <v>0</v>
      </c>
      <c r="GW139">
        <v>1</v>
      </c>
      <c r="GX139">
        <f t="shared" si="169"/>
        <v>0</v>
      </c>
      <c r="HA139">
        <v>0</v>
      </c>
      <c r="HB139">
        <v>0</v>
      </c>
      <c r="IK139">
        <v>0</v>
      </c>
    </row>
    <row r="140" spans="1:255" x14ac:dyDescent="0.2">
      <c r="A140" s="2">
        <v>18</v>
      </c>
      <c r="B140" s="2">
        <v>1</v>
      </c>
      <c r="C140" s="2">
        <v>180</v>
      </c>
      <c r="D140" s="2"/>
      <c r="E140" s="2" t="s">
        <v>226</v>
      </c>
      <c r="F140" s="2" t="s">
        <v>88</v>
      </c>
      <c r="G140" s="2" t="s">
        <v>227</v>
      </c>
      <c r="H140" s="2" t="s">
        <v>79</v>
      </c>
      <c r="I140" s="2">
        <f>I130*J140</f>
        <v>80</v>
      </c>
      <c r="J140" s="2">
        <v>2.5</v>
      </c>
      <c r="K140" s="2"/>
      <c r="L140" s="2"/>
      <c r="M140" s="2"/>
      <c r="N140" s="2"/>
      <c r="O140" s="2">
        <f t="shared" si="137"/>
        <v>1646</v>
      </c>
      <c r="P140" s="2">
        <f t="shared" si="138"/>
        <v>1646</v>
      </c>
      <c r="Q140" s="2">
        <f t="shared" si="139"/>
        <v>0</v>
      </c>
      <c r="R140" s="2">
        <f t="shared" si="140"/>
        <v>0</v>
      </c>
      <c r="S140" s="2">
        <f t="shared" si="141"/>
        <v>0</v>
      </c>
      <c r="T140" s="2">
        <f t="shared" si="142"/>
        <v>0</v>
      </c>
      <c r="U140" s="2">
        <f t="shared" si="143"/>
        <v>0</v>
      </c>
      <c r="V140" s="2">
        <f t="shared" si="144"/>
        <v>0</v>
      </c>
      <c r="W140" s="2">
        <f t="shared" si="145"/>
        <v>0</v>
      </c>
      <c r="X140" s="2">
        <f t="shared" si="146"/>
        <v>0</v>
      </c>
      <c r="Y140" s="2">
        <f t="shared" si="147"/>
        <v>0</v>
      </c>
      <c r="Z140" s="2"/>
      <c r="AA140" s="2">
        <v>34644600</v>
      </c>
      <c r="AB140" s="2">
        <f t="shared" si="148"/>
        <v>20.57</v>
      </c>
      <c r="AC140" s="2">
        <f t="shared" si="170"/>
        <v>20.57</v>
      </c>
      <c r="AD140" s="2">
        <f t="shared" si="171"/>
        <v>0</v>
      </c>
      <c r="AE140" s="2">
        <f t="shared" si="172"/>
        <v>0</v>
      </c>
      <c r="AF140" s="2">
        <f t="shared" si="173"/>
        <v>0</v>
      </c>
      <c r="AG140" s="2">
        <f t="shared" si="149"/>
        <v>0</v>
      </c>
      <c r="AH140" s="2">
        <f t="shared" si="174"/>
        <v>0</v>
      </c>
      <c r="AI140" s="2">
        <f t="shared" si="175"/>
        <v>0</v>
      </c>
      <c r="AJ140" s="2">
        <f t="shared" si="150"/>
        <v>0</v>
      </c>
      <c r="AK140" s="2">
        <v>20.57</v>
      </c>
      <c r="AL140" s="2">
        <v>20.57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106</v>
      </c>
      <c r="AU140" s="2">
        <v>65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6</v>
      </c>
      <c r="BE140" s="2" t="s">
        <v>6</v>
      </c>
      <c r="BF140" s="2" t="s">
        <v>6</v>
      </c>
      <c r="BG140" s="2" t="s">
        <v>6</v>
      </c>
      <c r="BH140" s="2">
        <v>3</v>
      </c>
      <c r="BI140" s="2">
        <v>1</v>
      </c>
      <c r="BJ140" s="2" t="s">
        <v>6</v>
      </c>
      <c r="BK140" s="2"/>
      <c r="BL140" s="2"/>
      <c r="BM140" s="2">
        <v>0</v>
      </c>
      <c r="BN140" s="2">
        <v>0</v>
      </c>
      <c r="BO140" s="2" t="s">
        <v>6</v>
      </c>
      <c r="BP140" s="2">
        <v>0</v>
      </c>
      <c r="BQ140" s="2">
        <v>20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6</v>
      </c>
      <c r="BZ140" s="2">
        <v>106</v>
      </c>
      <c r="CA140" s="2">
        <v>65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6</v>
      </c>
      <c r="CO140" s="2">
        <v>0</v>
      </c>
      <c r="CP140" s="2">
        <f t="shared" si="151"/>
        <v>1646</v>
      </c>
      <c r="CQ140" s="2">
        <f t="shared" si="152"/>
        <v>20.57</v>
      </c>
      <c r="CR140" s="2">
        <f t="shared" si="153"/>
        <v>0</v>
      </c>
      <c r="CS140" s="2">
        <f t="shared" si="154"/>
        <v>0</v>
      </c>
      <c r="CT140" s="2">
        <f t="shared" si="155"/>
        <v>0</v>
      </c>
      <c r="CU140" s="2">
        <f t="shared" si="156"/>
        <v>0</v>
      </c>
      <c r="CV140" s="2">
        <f t="shared" si="157"/>
        <v>0</v>
      </c>
      <c r="CW140" s="2">
        <f t="shared" si="158"/>
        <v>0</v>
      </c>
      <c r="CX140" s="2">
        <f t="shared" si="159"/>
        <v>0</v>
      </c>
      <c r="CY140" s="2">
        <f t="shared" si="160"/>
        <v>0</v>
      </c>
      <c r="CZ140" s="2">
        <f t="shared" si="161"/>
        <v>0</v>
      </c>
      <c r="DA140" s="2"/>
      <c r="DB140" s="2"/>
      <c r="DC140" s="2" t="s">
        <v>6</v>
      </c>
      <c r="DD140" s="2" t="s">
        <v>6</v>
      </c>
      <c r="DE140" s="2" t="s">
        <v>6</v>
      </c>
      <c r="DF140" s="2" t="s">
        <v>6</v>
      </c>
      <c r="DG140" s="2" t="s">
        <v>6</v>
      </c>
      <c r="DH140" s="2" t="s">
        <v>6</v>
      </c>
      <c r="DI140" s="2" t="s">
        <v>6</v>
      </c>
      <c r="DJ140" s="2" t="s">
        <v>6</v>
      </c>
      <c r="DK140" s="2" t="s">
        <v>6</v>
      </c>
      <c r="DL140" s="2" t="s">
        <v>6</v>
      </c>
      <c r="DM140" s="2" t="s">
        <v>6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1010</v>
      </c>
      <c r="DV140" s="2" t="s">
        <v>79</v>
      </c>
      <c r="DW140" s="2" t="s">
        <v>79</v>
      </c>
      <c r="DX140" s="2">
        <v>1</v>
      </c>
      <c r="DY140" s="2"/>
      <c r="DZ140" s="2"/>
      <c r="EA140" s="2"/>
      <c r="EB140" s="2"/>
      <c r="EC140" s="2"/>
      <c r="ED140" s="2"/>
      <c r="EE140" s="2">
        <v>32653299</v>
      </c>
      <c r="EF140" s="2">
        <v>20</v>
      </c>
      <c r="EG140" s="2" t="s">
        <v>60</v>
      </c>
      <c r="EH140" s="2">
        <v>0</v>
      </c>
      <c r="EI140" s="2" t="s">
        <v>6</v>
      </c>
      <c r="EJ140" s="2">
        <v>1</v>
      </c>
      <c r="EK140" s="2">
        <v>0</v>
      </c>
      <c r="EL140" s="2" t="s">
        <v>85</v>
      </c>
      <c r="EM140" s="2" t="s">
        <v>86</v>
      </c>
      <c r="EN140" s="2"/>
      <c r="EO140" s="2" t="s">
        <v>6</v>
      </c>
      <c r="EP140" s="2"/>
      <c r="EQ140" s="2">
        <v>0</v>
      </c>
      <c r="ER140" s="2">
        <v>0</v>
      </c>
      <c r="ES140" s="2">
        <v>20.57</v>
      </c>
      <c r="ET140" s="2">
        <v>0</v>
      </c>
      <c r="EU140" s="2">
        <v>0</v>
      </c>
      <c r="EV140" s="2">
        <v>0</v>
      </c>
      <c r="EW140" s="2">
        <v>0</v>
      </c>
      <c r="EX140" s="2">
        <v>0</v>
      </c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 t="shared" si="162"/>
        <v>0</v>
      </c>
      <c r="FS140" s="2">
        <v>0</v>
      </c>
      <c r="FT140" s="2"/>
      <c r="FU140" s="2"/>
      <c r="FV140" s="2"/>
      <c r="FW140" s="2"/>
      <c r="FX140" s="2">
        <v>106</v>
      </c>
      <c r="FY140" s="2">
        <v>65</v>
      </c>
      <c r="FZ140" s="2"/>
      <c r="GA140" s="2" t="s">
        <v>228</v>
      </c>
      <c r="GB140" s="2"/>
      <c r="GC140" s="2"/>
      <c r="GD140" s="2">
        <v>0</v>
      </c>
      <c r="GE140" s="2"/>
      <c r="GF140" s="2">
        <v>877405892</v>
      </c>
      <c r="GG140" s="2">
        <v>2</v>
      </c>
      <c r="GH140" s="2">
        <v>4</v>
      </c>
      <c r="GI140" s="2">
        <v>-2</v>
      </c>
      <c r="GJ140" s="2">
        <v>0</v>
      </c>
      <c r="GK140" s="2">
        <f>ROUND(R140*(R12)/100,0)</f>
        <v>0</v>
      </c>
      <c r="GL140" s="2">
        <f t="shared" si="163"/>
        <v>0</v>
      </c>
      <c r="GM140" s="2">
        <f t="shared" si="164"/>
        <v>1646</v>
      </c>
      <c r="GN140" s="2">
        <f t="shared" si="165"/>
        <v>1646</v>
      </c>
      <c r="GO140" s="2">
        <f t="shared" si="166"/>
        <v>0</v>
      </c>
      <c r="GP140" s="2">
        <f t="shared" si="167"/>
        <v>0</v>
      </c>
      <c r="GQ140" s="2"/>
      <c r="GR140" s="2">
        <v>0</v>
      </c>
      <c r="GS140" s="2">
        <v>2</v>
      </c>
      <c r="GT140" s="2">
        <v>0</v>
      </c>
      <c r="GU140" s="2" t="s">
        <v>6</v>
      </c>
      <c r="GV140" s="2">
        <f t="shared" si="168"/>
        <v>0</v>
      </c>
      <c r="GW140" s="2">
        <v>1</v>
      </c>
      <c r="GX140" s="2">
        <f t="shared" si="169"/>
        <v>0</v>
      </c>
      <c r="GY140" s="2"/>
      <c r="GZ140" s="2"/>
      <c r="HA140" s="2">
        <v>0</v>
      </c>
      <c r="HB140" s="2">
        <v>0</v>
      </c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>
        <v>0</v>
      </c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55" x14ac:dyDescent="0.2">
      <c r="A141">
        <v>18</v>
      </c>
      <c r="B141">
        <v>1</v>
      </c>
      <c r="C141">
        <v>192</v>
      </c>
      <c r="E141" t="s">
        <v>226</v>
      </c>
      <c r="F141" t="str">
        <f>'1.Смета.или.Акт'!B181</f>
        <v>Накладная</v>
      </c>
      <c r="G141" t="str">
        <f>'1.Смета.или.Акт'!C181</f>
        <v>Зажим ответвительный Р645</v>
      </c>
      <c r="H141" t="s">
        <v>79</v>
      </c>
      <c r="I141">
        <f>I131*J141</f>
        <v>80</v>
      </c>
      <c r="J141">
        <v>2.5</v>
      </c>
      <c r="O141">
        <f t="shared" si="137"/>
        <v>12342</v>
      </c>
      <c r="P141">
        <f t="shared" si="138"/>
        <v>12342</v>
      </c>
      <c r="Q141">
        <f t="shared" si="139"/>
        <v>0</v>
      </c>
      <c r="R141">
        <f t="shared" si="140"/>
        <v>0</v>
      </c>
      <c r="S141">
        <f t="shared" si="141"/>
        <v>0</v>
      </c>
      <c r="T141">
        <f t="shared" si="142"/>
        <v>0</v>
      </c>
      <c r="U141">
        <f t="shared" si="143"/>
        <v>0</v>
      </c>
      <c r="V141">
        <f t="shared" si="144"/>
        <v>0</v>
      </c>
      <c r="W141">
        <f t="shared" si="145"/>
        <v>0</v>
      </c>
      <c r="X141">
        <f t="shared" si="146"/>
        <v>0</v>
      </c>
      <c r="Y141">
        <f t="shared" si="147"/>
        <v>0</v>
      </c>
      <c r="AA141">
        <v>34644601</v>
      </c>
      <c r="AB141">
        <f t="shared" si="148"/>
        <v>20.57</v>
      </c>
      <c r="AC141">
        <f t="shared" si="170"/>
        <v>20.57</v>
      </c>
      <c r="AD141">
        <f t="shared" si="171"/>
        <v>0</v>
      </c>
      <c r="AE141">
        <f t="shared" si="172"/>
        <v>0</v>
      </c>
      <c r="AF141">
        <f t="shared" si="173"/>
        <v>0</v>
      </c>
      <c r="AG141">
        <f t="shared" si="149"/>
        <v>0</v>
      </c>
      <c r="AH141">
        <f t="shared" si="174"/>
        <v>0</v>
      </c>
      <c r="AI141">
        <f t="shared" si="175"/>
        <v>0</v>
      </c>
      <c r="AJ141">
        <f t="shared" si="150"/>
        <v>0</v>
      </c>
      <c r="AK141">
        <v>20.57</v>
      </c>
      <c r="AL141" s="55">
        <f>'1.Смета.или.Акт'!F181</f>
        <v>20.57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90</v>
      </c>
      <c r="AU141">
        <v>52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f>'1.Смета.или.Акт'!J181</f>
        <v>7.5</v>
      </c>
      <c r="BD141" t="s">
        <v>6</v>
      </c>
      <c r="BE141" t="s">
        <v>6</v>
      </c>
      <c r="BF141" t="s">
        <v>6</v>
      </c>
      <c r="BG141" t="s">
        <v>6</v>
      </c>
      <c r="BH141">
        <v>3</v>
      </c>
      <c r="BI141">
        <v>1</v>
      </c>
      <c r="BJ141" t="s">
        <v>6</v>
      </c>
      <c r="BM141">
        <v>0</v>
      </c>
      <c r="BN141">
        <v>0</v>
      </c>
      <c r="BO141" t="s">
        <v>6</v>
      </c>
      <c r="BP141">
        <v>0</v>
      </c>
      <c r="BQ141">
        <v>20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6</v>
      </c>
      <c r="BZ141">
        <v>106</v>
      </c>
      <c r="CA141">
        <v>65</v>
      </c>
      <c r="CF141">
        <v>0</v>
      </c>
      <c r="CG141">
        <v>0</v>
      </c>
      <c r="CM141">
        <v>0</v>
      </c>
      <c r="CN141" t="s">
        <v>6</v>
      </c>
      <c r="CO141">
        <v>0</v>
      </c>
      <c r="CP141">
        <f t="shared" si="151"/>
        <v>12342</v>
      </c>
      <c r="CQ141">
        <f t="shared" si="152"/>
        <v>154.27500000000001</v>
      </c>
      <c r="CR141">
        <f t="shared" si="153"/>
        <v>0</v>
      </c>
      <c r="CS141">
        <f t="shared" si="154"/>
        <v>0</v>
      </c>
      <c r="CT141">
        <f t="shared" si="155"/>
        <v>0</v>
      </c>
      <c r="CU141">
        <f t="shared" si="156"/>
        <v>0</v>
      </c>
      <c r="CV141">
        <f t="shared" si="157"/>
        <v>0</v>
      </c>
      <c r="CW141">
        <f t="shared" si="158"/>
        <v>0</v>
      </c>
      <c r="CX141">
        <f t="shared" si="159"/>
        <v>0</v>
      </c>
      <c r="CY141">
        <f t="shared" si="160"/>
        <v>0</v>
      </c>
      <c r="CZ141">
        <f t="shared" si="161"/>
        <v>0</v>
      </c>
      <c r="DC141" t="s">
        <v>6</v>
      </c>
      <c r="DD141" t="s">
        <v>6</v>
      </c>
      <c r="DE141" t="s">
        <v>6</v>
      </c>
      <c r="DF141" t="s">
        <v>6</v>
      </c>
      <c r="DG141" t="s">
        <v>6</v>
      </c>
      <c r="DH141" t="s">
        <v>6</v>
      </c>
      <c r="DI141" t="s">
        <v>6</v>
      </c>
      <c r="DJ141" t="s">
        <v>6</v>
      </c>
      <c r="DK141" t="s">
        <v>6</v>
      </c>
      <c r="DL141" t="s">
        <v>6</v>
      </c>
      <c r="DM141" t="s">
        <v>6</v>
      </c>
      <c r="DN141">
        <v>0</v>
      </c>
      <c r="DO141">
        <v>0</v>
      </c>
      <c r="DP141">
        <v>1</v>
      </c>
      <c r="DQ141">
        <v>1</v>
      </c>
      <c r="DU141">
        <v>1010</v>
      </c>
      <c r="DV141" t="s">
        <v>79</v>
      </c>
      <c r="DW141" t="str">
        <f>'1.Смета.или.Акт'!D181</f>
        <v>шт.</v>
      </c>
      <c r="DX141">
        <v>1</v>
      </c>
      <c r="EE141">
        <v>32653299</v>
      </c>
      <c r="EF141">
        <v>20</v>
      </c>
      <c r="EG141" t="s">
        <v>60</v>
      </c>
      <c r="EH141">
        <v>0</v>
      </c>
      <c r="EI141" t="s">
        <v>6</v>
      </c>
      <c r="EJ141">
        <v>1</v>
      </c>
      <c r="EK141">
        <v>0</v>
      </c>
      <c r="EL141" t="s">
        <v>85</v>
      </c>
      <c r="EM141" t="s">
        <v>86</v>
      </c>
      <c r="EO141" t="s">
        <v>6</v>
      </c>
      <c r="EQ141">
        <v>0</v>
      </c>
      <c r="ER141">
        <v>22.36</v>
      </c>
      <c r="ES141" s="55">
        <f>'1.Смета.или.Акт'!F181</f>
        <v>20.57</v>
      </c>
      <c r="ET141">
        <v>0</v>
      </c>
      <c r="EU141">
        <v>0</v>
      </c>
      <c r="EV141">
        <v>0</v>
      </c>
      <c r="EW141">
        <v>0</v>
      </c>
      <c r="EX141">
        <v>0</v>
      </c>
      <c r="EZ141">
        <v>5</v>
      </c>
      <c r="FC141">
        <v>0</v>
      </c>
      <c r="FD141">
        <v>18</v>
      </c>
      <c r="FF141">
        <v>154.25</v>
      </c>
      <c r="FQ141">
        <v>0</v>
      </c>
      <c r="FR141">
        <f t="shared" si="162"/>
        <v>0</v>
      </c>
      <c r="FS141">
        <v>0</v>
      </c>
      <c r="FV141" t="s">
        <v>22</v>
      </c>
      <c r="FW141" t="s">
        <v>23</v>
      </c>
      <c r="FX141">
        <v>106</v>
      </c>
      <c r="FY141">
        <v>65</v>
      </c>
      <c r="GA141" t="s">
        <v>228</v>
      </c>
      <c r="GD141">
        <v>0</v>
      </c>
      <c r="GF141">
        <v>877405892</v>
      </c>
      <c r="GG141">
        <v>2</v>
      </c>
      <c r="GH141">
        <v>3</v>
      </c>
      <c r="GI141">
        <v>4</v>
      </c>
      <c r="GJ141">
        <v>0</v>
      </c>
      <c r="GK141">
        <f>ROUND(R141*(S12)/100,0)</f>
        <v>0</v>
      </c>
      <c r="GL141">
        <f t="shared" si="163"/>
        <v>0</v>
      </c>
      <c r="GM141">
        <f t="shared" si="164"/>
        <v>12342</v>
      </c>
      <c r="GN141">
        <f t="shared" si="165"/>
        <v>12342</v>
      </c>
      <c r="GO141">
        <f t="shared" si="166"/>
        <v>0</v>
      </c>
      <c r="GP141">
        <f t="shared" si="167"/>
        <v>0</v>
      </c>
      <c r="GR141">
        <v>1</v>
      </c>
      <c r="GS141">
        <v>1</v>
      </c>
      <c r="GT141">
        <v>0</v>
      </c>
      <c r="GU141" t="s">
        <v>6</v>
      </c>
      <c r="GV141">
        <f t="shared" si="168"/>
        <v>0</v>
      </c>
      <c r="GW141">
        <v>1</v>
      </c>
      <c r="GX141">
        <f t="shared" si="169"/>
        <v>0</v>
      </c>
      <c r="HA141">
        <v>0</v>
      </c>
      <c r="HB141">
        <v>0</v>
      </c>
      <c r="IK141">
        <v>0</v>
      </c>
    </row>
    <row r="142" spans="1:255" x14ac:dyDescent="0.2">
      <c r="A142" s="2">
        <v>18</v>
      </c>
      <c r="B142" s="2">
        <v>1</v>
      </c>
      <c r="C142" s="2">
        <v>181</v>
      </c>
      <c r="D142" s="2"/>
      <c r="E142" s="2" t="s">
        <v>229</v>
      </c>
      <c r="F142" s="2" t="s">
        <v>230</v>
      </c>
      <c r="G142" s="2" t="s">
        <v>231</v>
      </c>
      <c r="H142" s="2" t="s">
        <v>79</v>
      </c>
      <c r="I142" s="2">
        <f>I130*J142</f>
        <v>7</v>
      </c>
      <c r="J142" s="2">
        <v>0.21875</v>
      </c>
      <c r="K142" s="2"/>
      <c r="L142" s="2"/>
      <c r="M142" s="2"/>
      <c r="N142" s="2"/>
      <c r="O142" s="2">
        <f t="shared" si="137"/>
        <v>182</v>
      </c>
      <c r="P142" s="2">
        <f t="shared" si="138"/>
        <v>182</v>
      </c>
      <c r="Q142" s="2">
        <f t="shared" si="139"/>
        <v>0</v>
      </c>
      <c r="R142" s="2">
        <f t="shared" si="140"/>
        <v>0</v>
      </c>
      <c r="S142" s="2">
        <f t="shared" si="141"/>
        <v>0</v>
      </c>
      <c r="T142" s="2">
        <f t="shared" si="142"/>
        <v>0</v>
      </c>
      <c r="U142" s="2">
        <f t="shared" si="143"/>
        <v>0</v>
      </c>
      <c r="V142" s="2">
        <f t="shared" si="144"/>
        <v>0</v>
      </c>
      <c r="W142" s="2">
        <f t="shared" si="145"/>
        <v>0</v>
      </c>
      <c r="X142" s="2">
        <f t="shared" si="146"/>
        <v>0</v>
      </c>
      <c r="Y142" s="2">
        <f t="shared" si="147"/>
        <v>0</v>
      </c>
      <c r="Z142" s="2"/>
      <c r="AA142" s="2">
        <v>34644600</v>
      </c>
      <c r="AB142" s="2">
        <f t="shared" si="148"/>
        <v>26.07</v>
      </c>
      <c r="AC142" s="2">
        <f t="shared" si="170"/>
        <v>26.07</v>
      </c>
      <c r="AD142" s="2">
        <f t="shared" si="171"/>
        <v>0</v>
      </c>
      <c r="AE142" s="2">
        <f t="shared" si="172"/>
        <v>0</v>
      </c>
      <c r="AF142" s="2">
        <f t="shared" si="173"/>
        <v>0</v>
      </c>
      <c r="AG142" s="2">
        <f t="shared" si="149"/>
        <v>0</v>
      </c>
      <c r="AH142" s="2">
        <f t="shared" si="174"/>
        <v>0</v>
      </c>
      <c r="AI142" s="2">
        <f t="shared" si="175"/>
        <v>0</v>
      </c>
      <c r="AJ142" s="2">
        <f t="shared" si="150"/>
        <v>0</v>
      </c>
      <c r="AK142" s="2">
        <v>26.07</v>
      </c>
      <c r="AL142" s="2">
        <v>26.07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106</v>
      </c>
      <c r="AU142" s="2">
        <v>65</v>
      </c>
      <c r="AV142" s="2">
        <v>1</v>
      </c>
      <c r="AW142" s="2">
        <v>1</v>
      </c>
      <c r="AX142" s="2"/>
      <c r="AY142" s="2"/>
      <c r="AZ142" s="2">
        <v>1</v>
      </c>
      <c r="BA142" s="2">
        <v>1</v>
      </c>
      <c r="BB142" s="2">
        <v>1</v>
      </c>
      <c r="BC142" s="2">
        <v>1</v>
      </c>
      <c r="BD142" s="2" t="s">
        <v>6</v>
      </c>
      <c r="BE142" s="2" t="s">
        <v>6</v>
      </c>
      <c r="BF142" s="2" t="s">
        <v>6</v>
      </c>
      <c r="BG142" s="2" t="s">
        <v>6</v>
      </c>
      <c r="BH142" s="2">
        <v>3</v>
      </c>
      <c r="BI142" s="2">
        <v>1</v>
      </c>
      <c r="BJ142" s="2" t="s">
        <v>6</v>
      </c>
      <c r="BK142" s="2"/>
      <c r="BL142" s="2"/>
      <c r="BM142" s="2">
        <v>0</v>
      </c>
      <c r="BN142" s="2">
        <v>0</v>
      </c>
      <c r="BO142" s="2" t="s">
        <v>6</v>
      </c>
      <c r="BP142" s="2">
        <v>0</v>
      </c>
      <c r="BQ142" s="2">
        <v>20</v>
      </c>
      <c r="BR142" s="2">
        <v>0</v>
      </c>
      <c r="BS142" s="2">
        <v>1</v>
      </c>
      <c r="BT142" s="2">
        <v>1</v>
      </c>
      <c r="BU142" s="2">
        <v>1</v>
      </c>
      <c r="BV142" s="2">
        <v>1</v>
      </c>
      <c r="BW142" s="2">
        <v>1</v>
      </c>
      <c r="BX142" s="2">
        <v>1</v>
      </c>
      <c r="BY142" s="2" t="s">
        <v>6</v>
      </c>
      <c r="BZ142" s="2">
        <v>106</v>
      </c>
      <c r="CA142" s="2">
        <v>65</v>
      </c>
      <c r="CB142" s="2"/>
      <c r="CC142" s="2"/>
      <c r="CD142" s="2"/>
      <c r="CE142" s="2"/>
      <c r="CF142" s="2">
        <v>0</v>
      </c>
      <c r="CG142" s="2">
        <v>0</v>
      </c>
      <c r="CH142" s="2"/>
      <c r="CI142" s="2"/>
      <c r="CJ142" s="2"/>
      <c r="CK142" s="2"/>
      <c r="CL142" s="2"/>
      <c r="CM142" s="2">
        <v>0</v>
      </c>
      <c r="CN142" s="2" t="s">
        <v>6</v>
      </c>
      <c r="CO142" s="2">
        <v>0</v>
      </c>
      <c r="CP142" s="2">
        <f t="shared" si="151"/>
        <v>182</v>
      </c>
      <c r="CQ142" s="2">
        <f t="shared" si="152"/>
        <v>26.07</v>
      </c>
      <c r="CR142" s="2">
        <f t="shared" si="153"/>
        <v>0</v>
      </c>
      <c r="CS142" s="2">
        <f t="shared" si="154"/>
        <v>0</v>
      </c>
      <c r="CT142" s="2">
        <f t="shared" si="155"/>
        <v>0</v>
      </c>
      <c r="CU142" s="2">
        <f t="shared" si="156"/>
        <v>0</v>
      </c>
      <c r="CV142" s="2">
        <f t="shared" si="157"/>
        <v>0</v>
      </c>
      <c r="CW142" s="2">
        <f t="shared" si="158"/>
        <v>0</v>
      </c>
      <c r="CX142" s="2">
        <f t="shared" si="159"/>
        <v>0</v>
      </c>
      <c r="CY142" s="2">
        <f t="shared" si="160"/>
        <v>0</v>
      </c>
      <c r="CZ142" s="2">
        <f t="shared" si="161"/>
        <v>0</v>
      </c>
      <c r="DA142" s="2"/>
      <c r="DB142" s="2"/>
      <c r="DC142" s="2" t="s">
        <v>6</v>
      </c>
      <c r="DD142" s="2" t="s">
        <v>6</v>
      </c>
      <c r="DE142" s="2" t="s">
        <v>6</v>
      </c>
      <c r="DF142" s="2" t="s">
        <v>6</v>
      </c>
      <c r="DG142" s="2" t="s">
        <v>6</v>
      </c>
      <c r="DH142" s="2" t="s">
        <v>6</v>
      </c>
      <c r="DI142" s="2" t="s">
        <v>6</v>
      </c>
      <c r="DJ142" s="2" t="s">
        <v>6</v>
      </c>
      <c r="DK142" s="2" t="s">
        <v>6</v>
      </c>
      <c r="DL142" s="2" t="s">
        <v>6</v>
      </c>
      <c r="DM142" s="2" t="s">
        <v>6</v>
      </c>
      <c r="DN142" s="2">
        <v>0</v>
      </c>
      <c r="DO142" s="2">
        <v>0</v>
      </c>
      <c r="DP142" s="2">
        <v>1</v>
      </c>
      <c r="DQ142" s="2">
        <v>1</v>
      </c>
      <c r="DR142" s="2"/>
      <c r="DS142" s="2"/>
      <c r="DT142" s="2"/>
      <c r="DU142" s="2">
        <v>1010</v>
      </c>
      <c r="DV142" s="2" t="s">
        <v>79</v>
      </c>
      <c r="DW142" s="2" t="s">
        <v>79</v>
      </c>
      <c r="DX142" s="2">
        <v>1</v>
      </c>
      <c r="DY142" s="2"/>
      <c r="DZ142" s="2"/>
      <c r="EA142" s="2"/>
      <c r="EB142" s="2"/>
      <c r="EC142" s="2"/>
      <c r="ED142" s="2"/>
      <c r="EE142" s="2">
        <v>32653299</v>
      </c>
      <c r="EF142" s="2">
        <v>20</v>
      </c>
      <c r="EG142" s="2" t="s">
        <v>60</v>
      </c>
      <c r="EH142" s="2">
        <v>0</v>
      </c>
      <c r="EI142" s="2" t="s">
        <v>6</v>
      </c>
      <c r="EJ142" s="2">
        <v>1</v>
      </c>
      <c r="EK142" s="2">
        <v>0</v>
      </c>
      <c r="EL142" s="2" t="s">
        <v>85</v>
      </c>
      <c r="EM142" s="2" t="s">
        <v>86</v>
      </c>
      <c r="EN142" s="2"/>
      <c r="EO142" s="2" t="s">
        <v>6</v>
      </c>
      <c r="EP142" s="2"/>
      <c r="EQ142" s="2">
        <v>0</v>
      </c>
      <c r="ER142" s="2">
        <v>0</v>
      </c>
      <c r="ES142" s="2">
        <v>26.07</v>
      </c>
      <c r="ET142" s="2">
        <v>0</v>
      </c>
      <c r="EU142" s="2">
        <v>0</v>
      </c>
      <c r="EV142" s="2">
        <v>0</v>
      </c>
      <c r="EW142" s="2">
        <v>0</v>
      </c>
      <c r="EX142" s="2">
        <v>0</v>
      </c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>
        <v>0</v>
      </c>
      <c r="FR142" s="2">
        <f t="shared" si="162"/>
        <v>0</v>
      </c>
      <c r="FS142" s="2">
        <v>0</v>
      </c>
      <c r="FT142" s="2"/>
      <c r="FU142" s="2"/>
      <c r="FV142" s="2"/>
      <c r="FW142" s="2"/>
      <c r="FX142" s="2">
        <v>106</v>
      </c>
      <c r="FY142" s="2">
        <v>65</v>
      </c>
      <c r="FZ142" s="2"/>
      <c r="GA142" s="2" t="s">
        <v>232</v>
      </c>
      <c r="GB142" s="2"/>
      <c r="GC142" s="2"/>
      <c r="GD142" s="2">
        <v>0</v>
      </c>
      <c r="GE142" s="2"/>
      <c r="GF142" s="2">
        <v>-877181162</v>
      </c>
      <c r="GG142" s="2">
        <v>2</v>
      </c>
      <c r="GH142" s="2">
        <v>4</v>
      </c>
      <c r="GI142" s="2">
        <v>-2</v>
      </c>
      <c r="GJ142" s="2">
        <v>0</v>
      </c>
      <c r="GK142" s="2">
        <f>ROUND(R142*(R12)/100,0)</f>
        <v>0</v>
      </c>
      <c r="GL142" s="2">
        <f t="shared" si="163"/>
        <v>0</v>
      </c>
      <c r="GM142" s="2">
        <f t="shared" si="164"/>
        <v>182</v>
      </c>
      <c r="GN142" s="2">
        <f t="shared" si="165"/>
        <v>182</v>
      </c>
      <c r="GO142" s="2">
        <f t="shared" si="166"/>
        <v>0</v>
      </c>
      <c r="GP142" s="2">
        <f t="shared" si="167"/>
        <v>0</v>
      </c>
      <c r="GQ142" s="2"/>
      <c r="GR142" s="2">
        <v>0</v>
      </c>
      <c r="GS142" s="2">
        <v>2</v>
      </c>
      <c r="GT142" s="2">
        <v>0</v>
      </c>
      <c r="GU142" s="2" t="s">
        <v>6</v>
      </c>
      <c r="GV142" s="2">
        <f t="shared" si="168"/>
        <v>0</v>
      </c>
      <c r="GW142" s="2">
        <v>1</v>
      </c>
      <c r="GX142" s="2">
        <f t="shared" si="169"/>
        <v>0</v>
      </c>
      <c r="GY142" s="2"/>
      <c r="GZ142" s="2"/>
      <c r="HA142" s="2">
        <v>0</v>
      </c>
      <c r="HB142" s="2">
        <v>0</v>
      </c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>
        <v>0</v>
      </c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255" x14ac:dyDescent="0.2">
      <c r="A143">
        <v>18</v>
      </c>
      <c r="B143">
        <v>1</v>
      </c>
      <c r="C143">
        <v>193</v>
      </c>
      <c r="E143" t="s">
        <v>229</v>
      </c>
      <c r="F143" t="str">
        <f>'1.Смета.или.Акт'!B183</f>
        <v>Накладная</v>
      </c>
      <c r="G143" t="str">
        <f>'1.Смета.или.Акт'!C183</f>
        <v>Зажим ответвительный Р70</v>
      </c>
      <c r="H143" t="s">
        <v>79</v>
      </c>
      <c r="I143">
        <f>I131*J143</f>
        <v>7</v>
      </c>
      <c r="J143">
        <v>0.21875</v>
      </c>
      <c r="O143">
        <f t="shared" si="137"/>
        <v>1369</v>
      </c>
      <c r="P143">
        <f t="shared" si="138"/>
        <v>1369</v>
      </c>
      <c r="Q143">
        <f t="shared" si="139"/>
        <v>0</v>
      </c>
      <c r="R143">
        <f t="shared" si="140"/>
        <v>0</v>
      </c>
      <c r="S143">
        <f t="shared" si="141"/>
        <v>0</v>
      </c>
      <c r="T143">
        <f t="shared" si="142"/>
        <v>0</v>
      </c>
      <c r="U143">
        <f t="shared" si="143"/>
        <v>0</v>
      </c>
      <c r="V143">
        <f t="shared" si="144"/>
        <v>0</v>
      </c>
      <c r="W143">
        <f t="shared" si="145"/>
        <v>0</v>
      </c>
      <c r="X143">
        <f t="shared" si="146"/>
        <v>0</v>
      </c>
      <c r="Y143">
        <f t="shared" si="147"/>
        <v>0</v>
      </c>
      <c r="AA143">
        <v>34644601</v>
      </c>
      <c r="AB143">
        <f t="shared" si="148"/>
        <v>26.07</v>
      </c>
      <c r="AC143">
        <f t="shared" si="170"/>
        <v>26.07</v>
      </c>
      <c r="AD143">
        <f t="shared" si="171"/>
        <v>0</v>
      </c>
      <c r="AE143">
        <f t="shared" si="172"/>
        <v>0</v>
      </c>
      <c r="AF143">
        <f t="shared" si="173"/>
        <v>0</v>
      </c>
      <c r="AG143">
        <f t="shared" si="149"/>
        <v>0</v>
      </c>
      <c r="AH143">
        <f t="shared" si="174"/>
        <v>0</v>
      </c>
      <c r="AI143">
        <f t="shared" si="175"/>
        <v>0</v>
      </c>
      <c r="AJ143">
        <f t="shared" si="150"/>
        <v>0</v>
      </c>
      <c r="AK143">
        <v>26.07</v>
      </c>
      <c r="AL143" s="55">
        <f>'1.Смета.или.Акт'!F183</f>
        <v>26.07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90</v>
      </c>
      <c r="AU143">
        <v>52</v>
      </c>
      <c r="AV143">
        <v>1</v>
      </c>
      <c r="AW143">
        <v>1</v>
      </c>
      <c r="AZ143">
        <v>1</v>
      </c>
      <c r="BA143">
        <v>1</v>
      </c>
      <c r="BB143">
        <v>1</v>
      </c>
      <c r="BC143">
        <f>'1.Смета.или.Акт'!J183</f>
        <v>7.5</v>
      </c>
      <c r="BD143" t="s">
        <v>6</v>
      </c>
      <c r="BE143" t="s">
        <v>6</v>
      </c>
      <c r="BF143" t="s">
        <v>6</v>
      </c>
      <c r="BG143" t="s">
        <v>6</v>
      </c>
      <c r="BH143">
        <v>3</v>
      </c>
      <c r="BI143">
        <v>1</v>
      </c>
      <c r="BJ143" t="s">
        <v>6</v>
      </c>
      <c r="BM143">
        <v>0</v>
      </c>
      <c r="BN143">
        <v>0</v>
      </c>
      <c r="BO143" t="s">
        <v>6</v>
      </c>
      <c r="BP143">
        <v>0</v>
      </c>
      <c r="BQ143">
        <v>20</v>
      </c>
      <c r="BR143">
        <v>0</v>
      </c>
      <c r="BS143">
        <v>1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6</v>
      </c>
      <c r="BZ143">
        <v>106</v>
      </c>
      <c r="CA143">
        <v>65</v>
      </c>
      <c r="CF143">
        <v>0</v>
      </c>
      <c r="CG143">
        <v>0</v>
      </c>
      <c r="CM143">
        <v>0</v>
      </c>
      <c r="CN143" t="s">
        <v>6</v>
      </c>
      <c r="CO143">
        <v>0</v>
      </c>
      <c r="CP143">
        <f t="shared" si="151"/>
        <v>1369</v>
      </c>
      <c r="CQ143">
        <f t="shared" si="152"/>
        <v>195.52500000000001</v>
      </c>
      <c r="CR143">
        <f t="shared" si="153"/>
        <v>0</v>
      </c>
      <c r="CS143">
        <f t="shared" si="154"/>
        <v>0</v>
      </c>
      <c r="CT143">
        <f t="shared" si="155"/>
        <v>0</v>
      </c>
      <c r="CU143">
        <f t="shared" si="156"/>
        <v>0</v>
      </c>
      <c r="CV143">
        <f t="shared" si="157"/>
        <v>0</v>
      </c>
      <c r="CW143">
        <f t="shared" si="158"/>
        <v>0</v>
      </c>
      <c r="CX143">
        <f t="shared" si="159"/>
        <v>0</v>
      </c>
      <c r="CY143">
        <f t="shared" si="160"/>
        <v>0</v>
      </c>
      <c r="CZ143">
        <f t="shared" si="161"/>
        <v>0</v>
      </c>
      <c r="DC143" t="s">
        <v>6</v>
      </c>
      <c r="DD143" t="s">
        <v>6</v>
      </c>
      <c r="DE143" t="s">
        <v>6</v>
      </c>
      <c r="DF143" t="s">
        <v>6</v>
      </c>
      <c r="DG143" t="s">
        <v>6</v>
      </c>
      <c r="DH143" t="s">
        <v>6</v>
      </c>
      <c r="DI143" t="s">
        <v>6</v>
      </c>
      <c r="DJ143" t="s">
        <v>6</v>
      </c>
      <c r="DK143" t="s">
        <v>6</v>
      </c>
      <c r="DL143" t="s">
        <v>6</v>
      </c>
      <c r="DM143" t="s">
        <v>6</v>
      </c>
      <c r="DN143">
        <v>0</v>
      </c>
      <c r="DO143">
        <v>0</v>
      </c>
      <c r="DP143">
        <v>1</v>
      </c>
      <c r="DQ143">
        <v>1</v>
      </c>
      <c r="DU143">
        <v>1010</v>
      </c>
      <c r="DV143" t="s">
        <v>79</v>
      </c>
      <c r="DW143" t="str">
        <f>'1.Смета.или.Акт'!D183</f>
        <v>шт.</v>
      </c>
      <c r="DX143">
        <v>1</v>
      </c>
      <c r="EE143">
        <v>32653299</v>
      </c>
      <c r="EF143">
        <v>20</v>
      </c>
      <c r="EG143" t="s">
        <v>60</v>
      </c>
      <c r="EH143">
        <v>0</v>
      </c>
      <c r="EI143" t="s">
        <v>6</v>
      </c>
      <c r="EJ143">
        <v>1</v>
      </c>
      <c r="EK143">
        <v>0</v>
      </c>
      <c r="EL143" t="s">
        <v>85</v>
      </c>
      <c r="EM143" t="s">
        <v>86</v>
      </c>
      <c r="EO143" t="s">
        <v>6</v>
      </c>
      <c r="EQ143">
        <v>0</v>
      </c>
      <c r="ER143">
        <v>28.33</v>
      </c>
      <c r="ES143" s="55">
        <f>'1.Смета.или.Акт'!F183</f>
        <v>26.07</v>
      </c>
      <c r="ET143">
        <v>0</v>
      </c>
      <c r="EU143">
        <v>0</v>
      </c>
      <c r="EV143">
        <v>0</v>
      </c>
      <c r="EW143">
        <v>0</v>
      </c>
      <c r="EX143">
        <v>0</v>
      </c>
      <c r="EZ143">
        <v>5</v>
      </c>
      <c r="FC143">
        <v>0</v>
      </c>
      <c r="FD143">
        <v>18</v>
      </c>
      <c r="FF143">
        <v>195.5</v>
      </c>
      <c r="FQ143">
        <v>0</v>
      </c>
      <c r="FR143">
        <f t="shared" si="162"/>
        <v>0</v>
      </c>
      <c r="FS143">
        <v>0</v>
      </c>
      <c r="FV143" t="s">
        <v>22</v>
      </c>
      <c r="FW143" t="s">
        <v>23</v>
      </c>
      <c r="FX143">
        <v>106</v>
      </c>
      <c r="FY143">
        <v>65</v>
      </c>
      <c r="GA143" t="s">
        <v>232</v>
      </c>
      <c r="GD143">
        <v>0</v>
      </c>
      <c r="GF143">
        <v>-877181162</v>
      </c>
      <c r="GG143">
        <v>2</v>
      </c>
      <c r="GH143">
        <v>3</v>
      </c>
      <c r="GI143">
        <v>4</v>
      </c>
      <c r="GJ143">
        <v>0</v>
      </c>
      <c r="GK143">
        <f>ROUND(R143*(S12)/100,0)</f>
        <v>0</v>
      </c>
      <c r="GL143">
        <f t="shared" si="163"/>
        <v>0</v>
      </c>
      <c r="GM143">
        <f t="shared" si="164"/>
        <v>1369</v>
      </c>
      <c r="GN143">
        <f t="shared" si="165"/>
        <v>1369</v>
      </c>
      <c r="GO143">
        <f t="shared" si="166"/>
        <v>0</v>
      </c>
      <c r="GP143">
        <f t="shared" si="167"/>
        <v>0</v>
      </c>
      <c r="GR143">
        <v>1</v>
      </c>
      <c r="GS143">
        <v>1</v>
      </c>
      <c r="GT143">
        <v>0</v>
      </c>
      <c r="GU143" t="s">
        <v>6</v>
      </c>
      <c r="GV143">
        <f t="shared" si="168"/>
        <v>0</v>
      </c>
      <c r="GW143">
        <v>1</v>
      </c>
      <c r="GX143">
        <f t="shared" si="169"/>
        <v>0</v>
      </c>
      <c r="HA143">
        <v>0</v>
      </c>
      <c r="HB143">
        <v>0</v>
      </c>
      <c r="IK143">
        <v>0</v>
      </c>
    </row>
    <row r="144" spans="1:255" x14ac:dyDescent="0.2">
      <c r="A144" s="2">
        <v>18</v>
      </c>
      <c r="B144" s="2">
        <v>1</v>
      </c>
      <c r="C144" s="2">
        <v>182</v>
      </c>
      <c r="D144" s="2"/>
      <c r="E144" s="2" t="s">
        <v>233</v>
      </c>
      <c r="F144" s="2" t="s">
        <v>110</v>
      </c>
      <c r="G144" s="2" t="s">
        <v>234</v>
      </c>
      <c r="H144" s="2" t="s">
        <v>79</v>
      </c>
      <c r="I144" s="2">
        <f>I130*J144</f>
        <v>5</v>
      </c>
      <c r="J144" s="2">
        <v>0.15625</v>
      </c>
      <c r="K144" s="2"/>
      <c r="L144" s="2"/>
      <c r="M144" s="2"/>
      <c r="N144" s="2"/>
      <c r="O144" s="2">
        <f t="shared" si="137"/>
        <v>101</v>
      </c>
      <c r="P144" s="2">
        <f t="shared" si="138"/>
        <v>101</v>
      </c>
      <c r="Q144" s="2">
        <f t="shared" si="139"/>
        <v>0</v>
      </c>
      <c r="R144" s="2">
        <f t="shared" si="140"/>
        <v>0</v>
      </c>
      <c r="S144" s="2">
        <f t="shared" si="141"/>
        <v>0</v>
      </c>
      <c r="T144" s="2">
        <f t="shared" si="142"/>
        <v>0</v>
      </c>
      <c r="U144" s="2">
        <f t="shared" si="143"/>
        <v>0</v>
      </c>
      <c r="V144" s="2">
        <f t="shared" si="144"/>
        <v>0</v>
      </c>
      <c r="W144" s="2">
        <f t="shared" si="145"/>
        <v>0</v>
      </c>
      <c r="X144" s="2">
        <f t="shared" si="146"/>
        <v>0</v>
      </c>
      <c r="Y144" s="2">
        <f t="shared" si="147"/>
        <v>0</v>
      </c>
      <c r="Z144" s="2"/>
      <c r="AA144" s="2">
        <v>34644600</v>
      </c>
      <c r="AB144" s="2">
        <f t="shared" si="148"/>
        <v>20.239999999999998</v>
      </c>
      <c r="AC144" s="2">
        <f t="shared" si="170"/>
        <v>20.239999999999998</v>
      </c>
      <c r="AD144" s="2">
        <f t="shared" si="171"/>
        <v>0</v>
      </c>
      <c r="AE144" s="2">
        <f t="shared" si="172"/>
        <v>0</v>
      </c>
      <c r="AF144" s="2">
        <f t="shared" si="173"/>
        <v>0</v>
      </c>
      <c r="AG144" s="2">
        <f t="shared" si="149"/>
        <v>0</v>
      </c>
      <c r="AH144" s="2">
        <f t="shared" si="174"/>
        <v>0</v>
      </c>
      <c r="AI144" s="2">
        <f t="shared" si="175"/>
        <v>0</v>
      </c>
      <c r="AJ144" s="2">
        <f t="shared" si="150"/>
        <v>0</v>
      </c>
      <c r="AK144" s="2">
        <v>20.239999999999998</v>
      </c>
      <c r="AL144" s="2">
        <v>20.239999999999998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106</v>
      </c>
      <c r="AU144" s="2">
        <v>65</v>
      </c>
      <c r="AV144" s="2">
        <v>1</v>
      </c>
      <c r="AW144" s="2">
        <v>1</v>
      </c>
      <c r="AX144" s="2"/>
      <c r="AY144" s="2"/>
      <c r="AZ144" s="2">
        <v>1</v>
      </c>
      <c r="BA144" s="2">
        <v>1</v>
      </c>
      <c r="BB144" s="2">
        <v>1</v>
      </c>
      <c r="BC144" s="2">
        <v>1</v>
      </c>
      <c r="BD144" s="2" t="s">
        <v>6</v>
      </c>
      <c r="BE144" s="2" t="s">
        <v>6</v>
      </c>
      <c r="BF144" s="2" t="s">
        <v>6</v>
      </c>
      <c r="BG144" s="2" t="s">
        <v>6</v>
      </c>
      <c r="BH144" s="2">
        <v>3</v>
      </c>
      <c r="BI144" s="2">
        <v>1</v>
      </c>
      <c r="BJ144" s="2" t="s">
        <v>6</v>
      </c>
      <c r="BK144" s="2"/>
      <c r="BL144" s="2"/>
      <c r="BM144" s="2">
        <v>0</v>
      </c>
      <c r="BN144" s="2">
        <v>0</v>
      </c>
      <c r="BO144" s="2" t="s">
        <v>6</v>
      </c>
      <c r="BP144" s="2">
        <v>0</v>
      </c>
      <c r="BQ144" s="2">
        <v>20</v>
      </c>
      <c r="BR144" s="2">
        <v>0</v>
      </c>
      <c r="BS144" s="2">
        <v>1</v>
      </c>
      <c r="BT144" s="2">
        <v>1</v>
      </c>
      <c r="BU144" s="2">
        <v>1</v>
      </c>
      <c r="BV144" s="2">
        <v>1</v>
      </c>
      <c r="BW144" s="2">
        <v>1</v>
      </c>
      <c r="BX144" s="2">
        <v>1</v>
      </c>
      <c r="BY144" s="2" t="s">
        <v>6</v>
      </c>
      <c r="BZ144" s="2">
        <v>106</v>
      </c>
      <c r="CA144" s="2">
        <v>65</v>
      </c>
      <c r="CB144" s="2"/>
      <c r="CC144" s="2"/>
      <c r="CD144" s="2"/>
      <c r="CE144" s="2"/>
      <c r="CF144" s="2">
        <v>0</v>
      </c>
      <c r="CG144" s="2">
        <v>0</v>
      </c>
      <c r="CH144" s="2"/>
      <c r="CI144" s="2"/>
      <c r="CJ144" s="2"/>
      <c r="CK144" s="2"/>
      <c r="CL144" s="2"/>
      <c r="CM144" s="2">
        <v>0</v>
      </c>
      <c r="CN144" s="2" t="s">
        <v>6</v>
      </c>
      <c r="CO144" s="2">
        <v>0</v>
      </c>
      <c r="CP144" s="2">
        <f t="shared" si="151"/>
        <v>101</v>
      </c>
      <c r="CQ144" s="2">
        <f t="shared" si="152"/>
        <v>20.239999999999998</v>
      </c>
      <c r="CR144" s="2">
        <f t="shared" si="153"/>
        <v>0</v>
      </c>
      <c r="CS144" s="2">
        <f t="shared" si="154"/>
        <v>0</v>
      </c>
      <c r="CT144" s="2">
        <f t="shared" si="155"/>
        <v>0</v>
      </c>
      <c r="CU144" s="2">
        <f t="shared" si="156"/>
        <v>0</v>
      </c>
      <c r="CV144" s="2">
        <f t="shared" si="157"/>
        <v>0</v>
      </c>
      <c r="CW144" s="2">
        <f t="shared" si="158"/>
        <v>0</v>
      </c>
      <c r="CX144" s="2">
        <f t="shared" si="159"/>
        <v>0</v>
      </c>
      <c r="CY144" s="2">
        <f t="shared" si="160"/>
        <v>0</v>
      </c>
      <c r="CZ144" s="2">
        <f t="shared" si="161"/>
        <v>0</v>
      </c>
      <c r="DA144" s="2"/>
      <c r="DB144" s="2"/>
      <c r="DC144" s="2" t="s">
        <v>6</v>
      </c>
      <c r="DD144" s="2" t="s">
        <v>6</v>
      </c>
      <c r="DE144" s="2" t="s">
        <v>6</v>
      </c>
      <c r="DF144" s="2" t="s">
        <v>6</v>
      </c>
      <c r="DG144" s="2" t="s">
        <v>6</v>
      </c>
      <c r="DH144" s="2" t="s">
        <v>6</v>
      </c>
      <c r="DI144" s="2" t="s">
        <v>6</v>
      </c>
      <c r="DJ144" s="2" t="s">
        <v>6</v>
      </c>
      <c r="DK144" s="2" t="s">
        <v>6</v>
      </c>
      <c r="DL144" s="2" t="s">
        <v>6</v>
      </c>
      <c r="DM144" s="2" t="s">
        <v>6</v>
      </c>
      <c r="DN144" s="2">
        <v>0</v>
      </c>
      <c r="DO144" s="2">
        <v>0</v>
      </c>
      <c r="DP144" s="2">
        <v>1</v>
      </c>
      <c r="DQ144" s="2">
        <v>1</v>
      </c>
      <c r="DR144" s="2"/>
      <c r="DS144" s="2"/>
      <c r="DT144" s="2"/>
      <c r="DU144" s="2">
        <v>1010</v>
      </c>
      <c r="DV144" s="2" t="s">
        <v>79</v>
      </c>
      <c r="DW144" s="2" t="s">
        <v>79</v>
      </c>
      <c r="DX144" s="2">
        <v>1</v>
      </c>
      <c r="DY144" s="2"/>
      <c r="DZ144" s="2"/>
      <c r="EA144" s="2"/>
      <c r="EB144" s="2"/>
      <c r="EC144" s="2"/>
      <c r="ED144" s="2"/>
      <c r="EE144" s="2">
        <v>32653299</v>
      </c>
      <c r="EF144" s="2">
        <v>20</v>
      </c>
      <c r="EG144" s="2" t="s">
        <v>60</v>
      </c>
      <c r="EH144" s="2">
        <v>0</v>
      </c>
      <c r="EI144" s="2" t="s">
        <v>6</v>
      </c>
      <c r="EJ144" s="2">
        <v>1</v>
      </c>
      <c r="EK144" s="2">
        <v>0</v>
      </c>
      <c r="EL144" s="2" t="s">
        <v>85</v>
      </c>
      <c r="EM144" s="2" t="s">
        <v>86</v>
      </c>
      <c r="EN144" s="2"/>
      <c r="EO144" s="2" t="s">
        <v>6</v>
      </c>
      <c r="EP144" s="2"/>
      <c r="EQ144" s="2">
        <v>0</v>
      </c>
      <c r="ER144" s="2">
        <v>0</v>
      </c>
      <c r="ES144" s="2">
        <v>20.239999999999998</v>
      </c>
      <c r="ET144" s="2">
        <v>0</v>
      </c>
      <c r="EU144" s="2">
        <v>0</v>
      </c>
      <c r="EV144" s="2">
        <v>0</v>
      </c>
      <c r="EW144" s="2">
        <v>0</v>
      </c>
      <c r="EX144" s="2">
        <v>0</v>
      </c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>
        <v>0</v>
      </c>
      <c r="FR144" s="2">
        <f t="shared" si="162"/>
        <v>0</v>
      </c>
      <c r="FS144" s="2">
        <v>0</v>
      </c>
      <c r="FT144" s="2"/>
      <c r="FU144" s="2"/>
      <c r="FV144" s="2"/>
      <c r="FW144" s="2"/>
      <c r="FX144" s="2">
        <v>106</v>
      </c>
      <c r="FY144" s="2">
        <v>65</v>
      </c>
      <c r="FZ144" s="2"/>
      <c r="GA144" s="2" t="s">
        <v>235</v>
      </c>
      <c r="GB144" s="2"/>
      <c r="GC144" s="2"/>
      <c r="GD144" s="2">
        <v>0</v>
      </c>
      <c r="GE144" s="2"/>
      <c r="GF144" s="2">
        <v>-1791706928</v>
      </c>
      <c r="GG144" s="2">
        <v>2</v>
      </c>
      <c r="GH144" s="2">
        <v>4</v>
      </c>
      <c r="GI144" s="2">
        <v>-2</v>
      </c>
      <c r="GJ144" s="2">
        <v>0</v>
      </c>
      <c r="GK144" s="2">
        <f>ROUND(R144*(R12)/100,0)</f>
        <v>0</v>
      </c>
      <c r="GL144" s="2">
        <f t="shared" si="163"/>
        <v>0</v>
      </c>
      <c r="GM144" s="2">
        <f t="shared" si="164"/>
        <v>101</v>
      </c>
      <c r="GN144" s="2">
        <f t="shared" si="165"/>
        <v>101</v>
      </c>
      <c r="GO144" s="2">
        <f t="shared" si="166"/>
        <v>0</v>
      </c>
      <c r="GP144" s="2">
        <f t="shared" si="167"/>
        <v>0</v>
      </c>
      <c r="GQ144" s="2"/>
      <c r="GR144" s="2">
        <v>0</v>
      </c>
      <c r="GS144" s="2">
        <v>2</v>
      </c>
      <c r="GT144" s="2">
        <v>0</v>
      </c>
      <c r="GU144" s="2" t="s">
        <v>6</v>
      </c>
      <c r="GV144" s="2">
        <f t="shared" si="168"/>
        <v>0</v>
      </c>
      <c r="GW144" s="2">
        <v>1</v>
      </c>
      <c r="GX144" s="2">
        <f t="shared" si="169"/>
        <v>0</v>
      </c>
      <c r="GY144" s="2"/>
      <c r="GZ144" s="2"/>
      <c r="HA144" s="2">
        <v>0</v>
      </c>
      <c r="HB144" s="2">
        <v>0</v>
      </c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>
        <v>0</v>
      </c>
      <c r="IL144" s="2"/>
      <c r="IM144" s="2"/>
      <c r="IN144" s="2"/>
      <c r="IO144" s="2"/>
      <c r="IP144" s="2"/>
      <c r="IQ144" s="2"/>
      <c r="IR144" s="2"/>
      <c r="IS144" s="2"/>
      <c r="IT144" s="2"/>
      <c r="IU144" s="2"/>
    </row>
    <row r="145" spans="1:255" x14ac:dyDescent="0.2">
      <c r="A145">
        <v>18</v>
      </c>
      <c r="B145">
        <v>1</v>
      </c>
      <c r="C145">
        <v>194</v>
      </c>
      <c r="E145" t="s">
        <v>233</v>
      </c>
      <c r="F145" t="str">
        <f>'1.Смета.или.Акт'!B185</f>
        <v>Накладная</v>
      </c>
      <c r="G145" t="str">
        <f>'1.Смета.или.Акт'!C185</f>
        <v>Крюк монтажный</v>
      </c>
      <c r="H145" t="s">
        <v>79</v>
      </c>
      <c r="I145">
        <f>I131*J145</f>
        <v>5</v>
      </c>
      <c r="J145">
        <v>0.15625</v>
      </c>
      <c r="O145">
        <f t="shared" si="137"/>
        <v>759</v>
      </c>
      <c r="P145">
        <f t="shared" si="138"/>
        <v>759</v>
      </c>
      <c r="Q145">
        <f t="shared" si="139"/>
        <v>0</v>
      </c>
      <c r="R145">
        <f t="shared" si="140"/>
        <v>0</v>
      </c>
      <c r="S145">
        <f t="shared" si="141"/>
        <v>0</v>
      </c>
      <c r="T145">
        <f t="shared" si="142"/>
        <v>0</v>
      </c>
      <c r="U145">
        <f t="shared" si="143"/>
        <v>0</v>
      </c>
      <c r="V145">
        <f t="shared" si="144"/>
        <v>0</v>
      </c>
      <c r="W145">
        <f t="shared" si="145"/>
        <v>0</v>
      </c>
      <c r="X145">
        <f t="shared" si="146"/>
        <v>0</v>
      </c>
      <c r="Y145">
        <f t="shared" si="147"/>
        <v>0</v>
      </c>
      <c r="AA145">
        <v>34644601</v>
      </c>
      <c r="AB145">
        <f t="shared" si="148"/>
        <v>20.239999999999998</v>
      </c>
      <c r="AC145">
        <f t="shared" si="170"/>
        <v>20.239999999999998</v>
      </c>
      <c r="AD145">
        <f t="shared" si="171"/>
        <v>0</v>
      </c>
      <c r="AE145">
        <f t="shared" si="172"/>
        <v>0</v>
      </c>
      <c r="AF145">
        <f t="shared" si="173"/>
        <v>0</v>
      </c>
      <c r="AG145">
        <f t="shared" si="149"/>
        <v>0</v>
      </c>
      <c r="AH145">
        <f t="shared" si="174"/>
        <v>0</v>
      </c>
      <c r="AI145">
        <f t="shared" si="175"/>
        <v>0</v>
      </c>
      <c r="AJ145">
        <f t="shared" si="150"/>
        <v>0</v>
      </c>
      <c r="AK145">
        <v>20.239999999999998</v>
      </c>
      <c r="AL145" s="55">
        <f>'1.Смета.или.Акт'!F185</f>
        <v>20.239999999999998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90</v>
      </c>
      <c r="AU145">
        <v>52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f>'1.Смета.или.Акт'!J185</f>
        <v>7.5</v>
      </c>
      <c r="BD145" t="s">
        <v>6</v>
      </c>
      <c r="BE145" t="s">
        <v>6</v>
      </c>
      <c r="BF145" t="s">
        <v>6</v>
      </c>
      <c r="BG145" t="s">
        <v>6</v>
      </c>
      <c r="BH145">
        <v>3</v>
      </c>
      <c r="BI145">
        <v>1</v>
      </c>
      <c r="BJ145" t="s">
        <v>6</v>
      </c>
      <c r="BM145">
        <v>0</v>
      </c>
      <c r="BN145">
        <v>0</v>
      </c>
      <c r="BO145" t="s">
        <v>6</v>
      </c>
      <c r="BP145">
        <v>0</v>
      </c>
      <c r="BQ145">
        <v>20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6</v>
      </c>
      <c r="BZ145">
        <v>106</v>
      </c>
      <c r="CA145">
        <v>65</v>
      </c>
      <c r="CF145">
        <v>0</v>
      </c>
      <c r="CG145">
        <v>0</v>
      </c>
      <c r="CM145">
        <v>0</v>
      </c>
      <c r="CN145" t="s">
        <v>6</v>
      </c>
      <c r="CO145">
        <v>0</v>
      </c>
      <c r="CP145">
        <f t="shared" si="151"/>
        <v>759</v>
      </c>
      <c r="CQ145">
        <f t="shared" si="152"/>
        <v>151.79999999999998</v>
      </c>
      <c r="CR145">
        <f t="shared" si="153"/>
        <v>0</v>
      </c>
      <c r="CS145">
        <f t="shared" si="154"/>
        <v>0</v>
      </c>
      <c r="CT145">
        <f t="shared" si="155"/>
        <v>0</v>
      </c>
      <c r="CU145">
        <f t="shared" si="156"/>
        <v>0</v>
      </c>
      <c r="CV145">
        <f t="shared" si="157"/>
        <v>0</v>
      </c>
      <c r="CW145">
        <f t="shared" si="158"/>
        <v>0</v>
      </c>
      <c r="CX145">
        <f t="shared" si="159"/>
        <v>0</v>
      </c>
      <c r="CY145">
        <f t="shared" si="160"/>
        <v>0</v>
      </c>
      <c r="CZ145">
        <f t="shared" si="161"/>
        <v>0</v>
      </c>
      <c r="DC145" t="s">
        <v>6</v>
      </c>
      <c r="DD145" t="s">
        <v>6</v>
      </c>
      <c r="DE145" t="s">
        <v>6</v>
      </c>
      <c r="DF145" t="s">
        <v>6</v>
      </c>
      <c r="DG145" t="s">
        <v>6</v>
      </c>
      <c r="DH145" t="s">
        <v>6</v>
      </c>
      <c r="DI145" t="s">
        <v>6</v>
      </c>
      <c r="DJ145" t="s">
        <v>6</v>
      </c>
      <c r="DK145" t="s">
        <v>6</v>
      </c>
      <c r="DL145" t="s">
        <v>6</v>
      </c>
      <c r="DM145" t="s">
        <v>6</v>
      </c>
      <c r="DN145">
        <v>0</v>
      </c>
      <c r="DO145">
        <v>0</v>
      </c>
      <c r="DP145">
        <v>1</v>
      </c>
      <c r="DQ145">
        <v>1</v>
      </c>
      <c r="DU145">
        <v>1010</v>
      </c>
      <c r="DV145" t="s">
        <v>79</v>
      </c>
      <c r="DW145" t="str">
        <f>'1.Смета.или.Акт'!D185</f>
        <v>шт.</v>
      </c>
      <c r="DX145">
        <v>1</v>
      </c>
      <c r="EE145">
        <v>32653299</v>
      </c>
      <c r="EF145">
        <v>20</v>
      </c>
      <c r="EG145" t="s">
        <v>60</v>
      </c>
      <c r="EH145">
        <v>0</v>
      </c>
      <c r="EI145" t="s">
        <v>6</v>
      </c>
      <c r="EJ145">
        <v>1</v>
      </c>
      <c r="EK145">
        <v>0</v>
      </c>
      <c r="EL145" t="s">
        <v>85</v>
      </c>
      <c r="EM145" t="s">
        <v>86</v>
      </c>
      <c r="EO145" t="s">
        <v>6</v>
      </c>
      <c r="EQ145">
        <v>0</v>
      </c>
      <c r="ER145">
        <v>22</v>
      </c>
      <c r="ES145" s="55">
        <f>'1.Смета.или.Акт'!F185</f>
        <v>20.239999999999998</v>
      </c>
      <c r="ET145">
        <v>0</v>
      </c>
      <c r="EU145">
        <v>0</v>
      </c>
      <c r="EV145">
        <v>0</v>
      </c>
      <c r="EW145">
        <v>0</v>
      </c>
      <c r="EX145">
        <v>0</v>
      </c>
      <c r="EZ145">
        <v>5</v>
      </c>
      <c r="FC145">
        <v>0</v>
      </c>
      <c r="FD145">
        <v>18</v>
      </c>
      <c r="FF145">
        <v>151.81</v>
      </c>
      <c r="FQ145">
        <v>0</v>
      </c>
      <c r="FR145">
        <f t="shared" si="162"/>
        <v>0</v>
      </c>
      <c r="FS145">
        <v>0</v>
      </c>
      <c r="FV145" t="s">
        <v>22</v>
      </c>
      <c r="FW145" t="s">
        <v>23</v>
      </c>
      <c r="FX145">
        <v>106</v>
      </c>
      <c r="FY145">
        <v>65</v>
      </c>
      <c r="GA145" t="s">
        <v>235</v>
      </c>
      <c r="GD145">
        <v>0</v>
      </c>
      <c r="GF145">
        <v>-1791706928</v>
      </c>
      <c r="GG145">
        <v>2</v>
      </c>
      <c r="GH145">
        <v>3</v>
      </c>
      <c r="GI145">
        <v>4</v>
      </c>
      <c r="GJ145">
        <v>0</v>
      </c>
      <c r="GK145">
        <f>ROUND(R145*(S12)/100,0)</f>
        <v>0</v>
      </c>
      <c r="GL145">
        <f t="shared" si="163"/>
        <v>0</v>
      </c>
      <c r="GM145">
        <f t="shared" si="164"/>
        <v>759</v>
      </c>
      <c r="GN145">
        <f t="shared" si="165"/>
        <v>759</v>
      </c>
      <c r="GO145">
        <f t="shared" si="166"/>
        <v>0</v>
      </c>
      <c r="GP145">
        <f t="shared" si="167"/>
        <v>0</v>
      </c>
      <c r="GR145">
        <v>1</v>
      </c>
      <c r="GS145">
        <v>1</v>
      </c>
      <c r="GT145">
        <v>0</v>
      </c>
      <c r="GU145" t="s">
        <v>6</v>
      </c>
      <c r="GV145">
        <f t="shared" si="168"/>
        <v>0</v>
      </c>
      <c r="GW145">
        <v>1</v>
      </c>
      <c r="GX145">
        <f t="shared" si="169"/>
        <v>0</v>
      </c>
      <c r="HA145">
        <v>0</v>
      </c>
      <c r="HB145">
        <v>0</v>
      </c>
      <c r="IK145">
        <v>0</v>
      </c>
    </row>
    <row r="146" spans="1:255" x14ac:dyDescent="0.2">
      <c r="A146" s="2">
        <v>18</v>
      </c>
      <c r="B146" s="2">
        <v>1</v>
      </c>
      <c r="C146" s="2">
        <v>183</v>
      </c>
      <c r="D146" s="2"/>
      <c r="E146" s="2" t="s">
        <v>236</v>
      </c>
      <c r="F146" s="2" t="s">
        <v>237</v>
      </c>
      <c r="G146" s="2" t="s">
        <v>238</v>
      </c>
      <c r="H146" s="2" t="s">
        <v>79</v>
      </c>
      <c r="I146" s="2">
        <f>I130*J146</f>
        <v>8</v>
      </c>
      <c r="J146" s="2">
        <v>0.25</v>
      </c>
      <c r="K146" s="2"/>
      <c r="L146" s="2"/>
      <c r="M146" s="2"/>
      <c r="N146" s="2"/>
      <c r="O146" s="2">
        <f t="shared" si="137"/>
        <v>16</v>
      </c>
      <c r="P146" s="2">
        <f t="shared" si="138"/>
        <v>16</v>
      </c>
      <c r="Q146" s="2">
        <f t="shared" si="139"/>
        <v>0</v>
      </c>
      <c r="R146" s="2">
        <f t="shared" si="140"/>
        <v>0</v>
      </c>
      <c r="S146" s="2">
        <f t="shared" si="141"/>
        <v>0</v>
      </c>
      <c r="T146" s="2">
        <f t="shared" si="142"/>
        <v>0</v>
      </c>
      <c r="U146" s="2">
        <f t="shared" si="143"/>
        <v>0</v>
      </c>
      <c r="V146" s="2">
        <f t="shared" si="144"/>
        <v>0</v>
      </c>
      <c r="W146" s="2">
        <f t="shared" si="145"/>
        <v>0</v>
      </c>
      <c r="X146" s="2">
        <f t="shared" si="146"/>
        <v>0</v>
      </c>
      <c r="Y146" s="2">
        <f t="shared" si="147"/>
        <v>0</v>
      </c>
      <c r="Z146" s="2"/>
      <c r="AA146" s="2">
        <v>34644600</v>
      </c>
      <c r="AB146" s="2">
        <f t="shared" si="148"/>
        <v>2.0099999999999998</v>
      </c>
      <c r="AC146" s="2">
        <f t="shared" si="170"/>
        <v>2.0099999999999998</v>
      </c>
      <c r="AD146" s="2">
        <f t="shared" si="171"/>
        <v>0</v>
      </c>
      <c r="AE146" s="2">
        <f t="shared" si="172"/>
        <v>0</v>
      </c>
      <c r="AF146" s="2">
        <f t="shared" si="173"/>
        <v>0</v>
      </c>
      <c r="AG146" s="2">
        <f t="shared" si="149"/>
        <v>0</v>
      </c>
      <c r="AH146" s="2">
        <f t="shared" si="174"/>
        <v>0</v>
      </c>
      <c r="AI146" s="2">
        <f t="shared" si="175"/>
        <v>0</v>
      </c>
      <c r="AJ146" s="2">
        <f t="shared" si="150"/>
        <v>0</v>
      </c>
      <c r="AK146" s="2">
        <v>2.0099999999999998</v>
      </c>
      <c r="AL146" s="2">
        <v>2.0099999999999998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106</v>
      </c>
      <c r="AU146" s="2">
        <v>65</v>
      </c>
      <c r="AV146" s="2">
        <v>1</v>
      </c>
      <c r="AW146" s="2">
        <v>1</v>
      </c>
      <c r="AX146" s="2"/>
      <c r="AY146" s="2"/>
      <c r="AZ146" s="2">
        <v>1</v>
      </c>
      <c r="BA146" s="2">
        <v>1</v>
      </c>
      <c r="BB146" s="2">
        <v>1</v>
      </c>
      <c r="BC146" s="2">
        <v>1</v>
      </c>
      <c r="BD146" s="2" t="s">
        <v>6</v>
      </c>
      <c r="BE146" s="2" t="s">
        <v>6</v>
      </c>
      <c r="BF146" s="2" t="s">
        <v>6</v>
      </c>
      <c r="BG146" s="2" t="s">
        <v>6</v>
      </c>
      <c r="BH146" s="2">
        <v>3</v>
      </c>
      <c r="BI146" s="2">
        <v>1</v>
      </c>
      <c r="BJ146" s="2" t="s">
        <v>6</v>
      </c>
      <c r="BK146" s="2"/>
      <c r="BL146" s="2"/>
      <c r="BM146" s="2">
        <v>0</v>
      </c>
      <c r="BN146" s="2">
        <v>0</v>
      </c>
      <c r="BO146" s="2" t="s">
        <v>6</v>
      </c>
      <c r="BP146" s="2">
        <v>0</v>
      </c>
      <c r="BQ146" s="2">
        <v>20</v>
      </c>
      <c r="BR146" s="2">
        <v>0</v>
      </c>
      <c r="BS146" s="2">
        <v>1</v>
      </c>
      <c r="BT146" s="2">
        <v>1</v>
      </c>
      <c r="BU146" s="2">
        <v>1</v>
      </c>
      <c r="BV146" s="2">
        <v>1</v>
      </c>
      <c r="BW146" s="2">
        <v>1</v>
      </c>
      <c r="BX146" s="2">
        <v>1</v>
      </c>
      <c r="BY146" s="2" t="s">
        <v>6</v>
      </c>
      <c r="BZ146" s="2">
        <v>106</v>
      </c>
      <c r="CA146" s="2">
        <v>65</v>
      </c>
      <c r="CB146" s="2"/>
      <c r="CC146" s="2"/>
      <c r="CD146" s="2"/>
      <c r="CE146" s="2"/>
      <c r="CF146" s="2">
        <v>0</v>
      </c>
      <c r="CG146" s="2">
        <v>0</v>
      </c>
      <c r="CH146" s="2"/>
      <c r="CI146" s="2"/>
      <c r="CJ146" s="2"/>
      <c r="CK146" s="2"/>
      <c r="CL146" s="2"/>
      <c r="CM146" s="2">
        <v>0</v>
      </c>
      <c r="CN146" s="2" t="s">
        <v>6</v>
      </c>
      <c r="CO146" s="2">
        <v>0</v>
      </c>
      <c r="CP146" s="2">
        <f t="shared" si="151"/>
        <v>16</v>
      </c>
      <c r="CQ146" s="2">
        <f t="shared" si="152"/>
        <v>2.0099999999999998</v>
      </c>
      <c r="CR146" s="2">
        <f t="shared" si="153"/>
        <v>0</v>
      </c>
      <c r="CS146" s="2">
        <f t="shared" si="154"/>
        <v>0</v>
      </c>
      <c r="CT146" s="2">
        <f t="shared" si="155"/>
        <v>0</v>
      </c>
      <c r="CU146" s="2">
        <f t="shared" si="156"/>
        <v>0</v>
      </c>
      <c r="CV146" s="2">
        <f t="shared" si="157"/>
        <v>0</v>
      </c>
      <c r="CW146" s="2">
        <f t="shared" si="158"/>
        <v>0</v>
      </c>
      <c r="CX146" s="2">
        <f t="shared" si="159"/>
        <v>0</v>
      </c>
      <c r="CY146" s="2">
        <f t="shared" si="160"/>
        <v>0</v>
      </c>
      <c r="CZ146" s="2">
        <f t="shared" si="161"/>
        <v>0</v>
      </c>
      <c r="DA146" s="2"/>
      <c r="DB146" s="2"/>
      <c r="DC146" s="2" t="s">
        <v>6</v>
      </c>
      <c r="DD146" s="2" t="s">
        <v>6</v>
      </c>
      <c r="DE146" s="2" t="s">
        <v>6</v>
      </c>
      <c r="DF146" s="2" t="s">
        <v>6</v>
      </c>
      <c r="DG146" s="2" t="s">
        <v>6</v>
      </c>
      <c r="DH146" s="2" t="s">
        <v>6</v>
      </c>
      <c r="DI146" s="2" t="s">
        <v>6</v>
      </c>
      <c r="DJ146" s="2" t="s">
        <v>6</v>
      </c>
      <c r="DK146" s="2" t="s">
        <v>6</v>
      </c>
      <c r="DL146" s="2" t="s">
        <v>6</v>
      </c>
      <c r="DM146" s="2" t="s">
        <v>6</v>
      </c>
      <c r="DN146" s="2">
        <v>0</v>
      </c>
      <c r="DO146" s="2">
        <v>0</v>
      </c>
      <c r="DP146" s="2">
        <v>1</v>
      </c>
      <c r="DQ146" s="2">
        <v>1</v>
      </c>
      <c r="DR146" s="2"/>
      <c r="DS146" s="2"/>
      <c r="DT146" s="2"/>
      <c r="DU146" s="2">
        <v>1010</v>
      </c>
      <c r="DV146" s="2" t="s">
        <v>79</v>
      </c>
      <c r="DW146" s="2" t="s">
        <v>79</v>
      </c>
      <c r="DX146" s="2">
        <v>1</v>
      </c>
      <c r="DY146" s="2"/>
      <c r="DZ146" s="2"/>
      <c r="EA146" s="2"/>
      <c r="EB146" s="2"/>
      <c r="EC146" s="2"/>
      <c r="ED146" s="2"/>
      <c r="EE146" s="2">
        <v>32653299</v>
      </c>
      <c r="EF146" s="2">
        <v>20</v>
      </c>
      <c r="EG146" s="2" t="s">
        <v>60</v>
      </c>
      <c r="EH146" s="2">
        <v>0</v>
      </c>
      <c r="EI146" s="2" t="s">
        <v>6</v>
      </c>
      <c r="EJ146" s="2">
        <v>1</v>
      </c>
      <c r="EK146" s="2">
        <v>0</v>
      </c>
      <c r="EL146" s="2" t="s">
        <v>85</v>
      </c>
      <c r="EM146" s="2" t="s">
        <v>86</v>
      </c>
      <c r="EN146" s="2"/>
      <c r="EO146" s="2" t="s">
        <v>6</v>
      </c>
      <c r="EP146" s="2"/>
      <c r="EQ146" s="2">
        <v>0</v>
      </c>
      <c r="ER146" s="2">
        <v>0</v>
      </c>
      <c r="ES146" s="2">
        <v>2.0099999999999998</v>
      </c>
      <c r="ET146" s="2">
        <v>0</v>
      </c>
      <c r="EU146" s="2">
        <v>0</v>
      </c>
      <c r="EV146" s="2">
        <v>0</v>
      </c>
      <c r="EW146" s="2">
        <v>0</v>
      </c>
      <c r="EX146" s="2">
        <v>0</v>
      </c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>
        <v>0</v>
      </c>
      <c r="FR146" s="2">
        <f t="shared" si="162"/>
        <v>0</v>
      </c>
      <c r="FS146" s="2">
        <v>0</v>
      </c>
      <c r="FT146" s="2"/>
      <c r="FU146" s="2"/>
      <c r="FV146" s="2"/>
      <c r="FW146" s="2"/>
      <c r="FX146" s="2">
        <v>106</v>
      </c>
      <c r="FY146" s="2">
        <v>65</v>
      </c>
      <c r="FZ146" s="2"/>
      <c r="GA146" s="2" t="s">
        <v>239</v>
      </c>
      <c r="GB146" s="2"/>
      <c r="GC146" s="2"/>
      <c r="GD146" s="2">
        <v>0</v>
      </c>
      <c r="GE146" s="2"/>
      <c r="GF146" s="2">
        <v>1558183951</v>
      </c>
      <c r="GG146" s="2">
        <v>2</v>
      </c>
      <c r="GH146" s="2">
        <v>4</v>
      </c>
      <c r="GI146" s="2">
        <v>-2</v>
      </c>
      <c r="GJ146" s="2">
        <v>0</v>
      </c>
      <c r="GK146" s="2">
        <f>ROUND(R146*(R12)/100,0)</f>
        <v>0</v>
      </c>
      <c r="GL146" s="2">
        <f t="shared" si="163"/>
        <v>0</v>
      </c>
      <c r="GM146" s="2">
        <f t="shared" si="164"/>
        <v>16</v>
      </c>
      <c r="GN146" s="2">
        <f t="shared" si="165"/>
        <v>16</v>
      </c>
      <c r="GO146" s="2">
        <f t="shared" si="166"/>
        <v>0</v>
      </c>
      <c r="GP146" s="2">
        <f t="shared" si="167"/>
        <v>0</v>
      </c>
      <c r="GQ146" s="2"/>
      <c r="GR146" s="2">
        <v>0</v>
      </c>
      <c r="GS146" s="2">
        <v>2</v>
      </c>
      <c r="GT146" s="2">
        <v>0</v>
      </c>
      <c r="GU146" s="2" t="s">
        <v>6</v>
      </c>
      <c r="GV146" s="2">
        <f t="shared" si="168"/>
        <v>0</v>
      </c>
      <c r="GW146" s="2">
        <v>1</v>
      </c>
      <c r="GX146" s="2">
        <f t="shared" si="169"/>
        <v>0</v>
      </c>
      <c r="GY146" s="2"/>
      <c r="GZ146" s="2"/>
      <c r="HA146" s="2">
        <v>0</v>
      </c>
      <c r="HB146" s="2">
        <v>0</v>
      </c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>
        <v>0</v>
      </c>
      <c r="IL146" s="2"/>
      <c r="IM146" s="2"/>
      <c r="IN146" s="2"/>
      <c r="IO146" s="2"/>
      <c r="IP146" s="2"/>
      <c r="IQ146" s="2"/>
      <c r="IR146" s="2"/>
      <c r="IS146" s="2"/>
      <c r="IT146" s="2"/>
      <c r="IU146" s="2"/>
    </row>
    <row r="147" spans="1:255" x14ac:dyDescent="0.2">
      <c r="A147">
        <v>18</v>
      </c>
      <c r="B147">
        <v>1</v>
      </c>
      <c r="C147">
        <v>195</v>
      </c>
      <c r="E147" t="s">
        <v>236</v>
      </c>
      <c r="F147" t="str">
        <f>'1.Смета.или.Акт'!B187</f>
        <v>Накладная</v>
      </c>
      <c r="G147" t="str">
        <f>'1.Смета.или.Акт'!C187</f>
        <v>Наконечник ТА 50</v>
      </c>
      <c r="H147" t="s">
        <v>79</v>
      </c>
      <c r="I147">
        <f>I131*J147</f>
        <v>8</v>
      </c>
      <c r="J147">
        <v>0.25</v>
      </c>
      <c r="O147">
        <f t="shared" si="137"/>
        <v>121</v>
      </c>
      <c r="P147">
        <f t="shared" si="138"/>
        <v>121</v>
      </c>
      <c r="Q147">
        <f t="shared" si="139"/>
        <v>0</v>
      </c>
      <c r="R147">
        <f t="shared" si="140"/>
        <v>0</v>
      </c>
      <c r="S147">
        <f t="shared" si="141"/>
        <v>0</v>
      </c>
      <c r="T147">
        <f t="shared" si="142"/>
        <v>0</v>
      </c>
      <c r="U147">
        <f t="shared" si="143"/>
        <v>0</v>
      </c>
      <c r="V147">
        <f t="shared" si="144"/>
        <v>0</v>
      </c>
      <c r="W147">
        <f t="shared" si="145"/>
        <v>0</v>
      </c>
      <c r="X147">
        <f t="shared" si="146"/>
        <v>0</v>
      </c>
      <c r="Y147">
        <f t="shared" si="147"/>
        <v>0</v>
      </c>
      <c r="AA147">
        <v>34644601</v>
      </c>
      <c r="AB147">
        <f t="shared" si="148"/>
        <v>2.0099999999999998</v>
      </c>
      <c r="AC147">
        <f t="shared" si="170"/>
        <v>2.0099999999999998</v>
      </c>
      <c r="AD147">
        <f t="shared" si="171"/>
        <v>0</v>
      </c>
      <c r="AE147">
        <f t="shared" si="172"/>
        <v>0</v>
      </c>
      <c r="AF147">
        <f t="shared" si="173"/>
        <v>0</v>
      </c>
      <c r="AG147">
        <f t="shared" si="149"/>
        <v>0</v>
      </c>
      <c r="AH147">
        <f t="shared" si="174"/>
        <v>0</v>
      </c>
      <c r="AI147">
        <f t="shared" si="175"/>
        <v>0</v>
      </c>
      <c r="AJ147">
        <f t="shared" si="150"/>
        <v>0</v>
      </c>
      <c r="AK147">
        <v>2.0099999999999998</v>
      </c>
      <c r="AL147" s="55">
        <f>'1.Смета.или.Акт'!F187</f>
        <v>2.0099999999999998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90</v>
      </c>
      <c r="AU147">
        <v>52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f>'1.Смета.или.Акт'!J187</f>
        <v>7.5</v>
      </c>
      <c r="BD147" t="s">
        <v>6</v>
      </c>
      <c r="BE147" t="s">
        <v>6</v>
      </c>
      <c r="BF147" t="s">
        <v>6</v>
      </c>
      <c r="BG147" t="s">
        <v>6</v>
      </c>
      <c r="BH147">
        <v>3</v>
      </c>
      <c r="BI147">
        <v>1</v>
      </c>
      <c r="BJ147" t="s">
        <v>6</v>
      </c>
      <c r="BM147">
        <v>0</v>
      </c>
      <c r="BN147">
        <v>0</v>
      </c>
      <c r="BO147" t="s">
        <v>6</v>
      </c>
      <c r="BP147">
        <v>0</v>
      </c>
      <c r="BQ147">
        <v>20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6</v>
      </c>
      <c r="BZ147">
        <v>106</v>
      </c>
      <c r="CA147">
        <v>65</v>
      </c>
      <c r="CF147">
        <v>0</v>
      </c>
      <c r="CG147">
        <v>0</v>
      </c>
      <c r="CM147">
        <v>0</v>
      </c>
      <c r="CN147" t="s">
        <v>6</v>
      </c>
      <c r="CO147">
        <v>0</v>
      </c>
      <c r="CP147">
        <f t="shared" si="151"/>
        <v>121</v>
      </c>
      <c r="CQ147">
        <f t="shared" si="152"/>
        <v>15.074999999999999</v>
      </c>
      <c r="CR147">
        <f t="shared" si="153"/>
        <v>0</v>
      </c>
      <c r="CS147">
        <f t="shared" si="154"/>
        <v>0</v>
      </c>
      <c r="CT147">
        <f t="shared" si="155"/>
        <v>0</v>
      </c>
      <c r="CU147">
        <f t="shared" si="156"/>
        <v>0</v>
      </c>
      <c r="CV147">
        <f t="shared" si="157"/>
        <v>0</v>
      </c>
      <c r="CW147">
        <f t="shared" si="158"/>
        <v>0</v>
      </c>
      <c r="CX147">
        <f t="shared" si="159"/>
        <v>0</v>
      </c>
      <c r="CY147">
        <f t="shared" si="160"/>
        <v>0</v>
      </c>
      <c r="CZ147">
        <f t="shared" si="161"/>
        <v>0</v>
      </c>
      <c r="DC147" t="s">
        <v>6</v>
      </c>
      <c r="DD147" t="s">
        <v>6</v>
      </c>
      <c r="DE147" t="s">
        <v>6</v>
      </c>
      <c r="DF147" t="s">
        <v>6</v>
      </c>
      <c r="DG147" t="s">
        <v>6</v>
      </c>
      <c r="DH147" t="s">
        <v>6</v>
      </c>
      <c r="DI147" t="s">
        <v>6</v>
      </c>
      <c r="DJ147" t="s">
        <v>6</v>
      </c>
      <c r="DK147" t="s">
        <v>6</v>
      </c>
      <c r="DL147" t="s">
        <v>6</v>
      </c>
      <c r="DM147" t="s">
        <v>6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79</v>
      </c>
      <c r="DW147" t="str">
        <f>'1.Смета.или.Акт'!D187</f>
        <v>шт.</v>
      </c>
      <c r="DX147">
        <v>1</v>
      </c>
      <c r="EE147">
        <v>32653299</v>
      </c>
      <c r="EF147">
        <v>20</v>
      </c>
      <c r="EG147" t="s">
        <v>60</v>
      </c>
      <c r="EH147">
        <v>0</v>
      </c>
      <c r="EI147" t="s">
        <v>6</v>
      </c>
      <c r="EJ147">
        <v>1</v>
      </c>
      <c r="EK147">
        <v>0</v>
      </c>
      <c r="EL147" t="s">
        <v>85</v>
      </c>
      <c r="EM147" t="s">
        <v>86</v>
      </c>
      <c r="EO147" t="s">
        <v>6</v>
      </c>
      <c r="EQ147">
        <v>0</v>
      </c>
      <c r="ER147">
        <v>2.19</v>
      </c>
      <c r="ES147" s="55">
        <f>'1.Смета.или.Акт'!F187</f>
        <v>2.0099999999999998</v>
      </c>
      <c r="ET147">
        <v>0</v>
      </c>
      <c r="EU147">
        <v>0</v>
      </c>
      <c r="EV147">
        <v>0</v>
      </c>
      <c r="EW147">
        <v>0</v>
      </c>
      <c r="EX147">
        <v>0</v>
      </c>
      <c r="EZ147">
        <v>5</v>
      </c>
      <c r="FC147">
        <v>0</v>
      </c>
      <c r="FD147">
        <v>18</v>
      </c>
      <c r="FF147">
        <v>15.1</v>
      </c>
      <c r="FQ147">
        <v>0</v>
      </c>
      <c r="FR147">
        <f t="shared" si="162"/>
        <v>0</v>
      </c>
      <c r="FS147">
        <v>0</v>
      </c>
      <c r="FV147" t="s">
        <v>22</v>
      </c>
      <c r="FW147" t="s">
        <v>23</v>
      </c>
      <c r="FX147">
        <v>106</v>
      </c>
      <c r="FY147">
        <v>65</v>
      </c>
      <c r="GA147" t="s">
        <v>239</v>
      </c>
      <c r="GD147">
        <v>0</v>
      </c>
      <c r="GF147">
        <v>1558183951</v>
      </c>
      <c r="GG147">
        <v>2</v>
      </c>
      <c r="GH147">
        <v>3</v>
      </c>
      <c r="GI147">
        <v>4</v>
      </c>
      <c r="GJ147">
        <v>0</v>
      </c>
      <c r="GK147">
        <f>ROUND(R147*(S12)/100,0)</f>
        <v>0</v>
      </c>
      <c r="GL147">
        <f t="shared" si="163"/>
        <v>0</v>
      </c>
      <c r="GM147">
        <f t="shared" si="164"/>
        <v>121</v>
      </c>
      <c r="GN147">
        <f t="shared" si="165"/>
        <v>121</v>
      </c>
      <c r="GO147">
        <f t="shared" si="166"/>
        <v>0</v>
      </c>
      <c r="GP147">
        <f t="shared" si="167"/>
        <v>0</v>
      </c>
      <c r="GR147">
        <v>1</v>
      </c>
      <c r="GS147">
        <v>1</v>
      </c>
      <c r="GT147">
        <v>0</v>
      </c>
      <c r="GU147" t="s">
        <v>6</v>
      </c>
      <c r="GV147">
        <f t="shared" si="168"/>
        <v>0</v>
      </c>
      <c r="GW147">
        <v>1</v>
      </c>
      <c r="GX147">
        <f t="shared" si="169"/>
        <v>0</v>
      </c>
      <c r="HA147">
        <v>0</v>
      </c>
      <c r="HB147">
        <v>0</v>
      </c>
      <c r="IK147">
        <v>0</v>
      </c>
    </row>
    <row r="148" spans="1:255" x14ac:dyDescent="0.2">
      <c r="A148" s="2">
        <v>17</v>
      </c>
      <c r="B148" s="2">
        <v>1</v>
      </c>
      <c r="C148" s="2">
        <f>ROW(SmtRes!A208)</f>
        <v>208</v>
      </c>
      <c r="D148" s="2">
        <f>ROW(EtalonRes!A193)</f>
        <v>193</v>
      </c>
      <c r="E148" s="2" t="s">
        <v>240</v>
      </c>
      <c r="F148" s="2" t="s">
        <v>241</v>
      </c>
      <c r="G148" s="2" t="s">
        <v>242</v>
      </c>
      <c r="H148" s="2" t="s">
        <v>31</v>
      </c>
      <c r="I148" s="2">
        <f>'1.Смета.или.Акт'!E190</f>
        <v>10</v>
      </c>
      <c r="J148" s="2">
        <v>0</v>
      </c>
      <c r="K148" s="2"/>
      <c r="L148" s="2"/>
      <c r="M148" s="2"/>
      <c r="N148" s="2"/>
      <c r="O148" s="2">
        <f t="shared" si="137"/>
        <v>1847</v>
      </c>
      <c r="P148" s="2">
        <f t="shared" si="138"/>
        <v>0</v>
      </c>
      <c r="Q148" s="2">
        <f t="shared" si="139"/>
        <v>1486</v>
      </c>
      <c r="R148" s="2">
        <f t="shared" si="140"/>
        <v>189</v>
      </c>
      <c r="S148" s="2">
        <f t="shared" si="141"/>
        <v>361</v>
      </c>
      <c r="T148" s="2">
        <f t="shared" si="142"/>
        <v>0</v>
      </c>
      <c r="U148" s="2">
        <f t="shared" si="143"/>
        <v>39.839999999999996</v>
      </c>
      <c r="V148" s="2">
        <f t="shared" si="144"/>
        <v>15.4</v>
      </c>
      <c r="W148" s="2">
        <f t="shared" si="145"/>
        <v>0</v>
      </c>
      <c r="X148" s="2">
        <f t="shared" si="146"/>
        <v>578</v>
      </c>
      <c r="Y148" s="2">
        <f t="shared" si="147"/>
        <v>330</v>
      </c>
      <c r="Z148" s="2"/>
      <c r="AA148" s="2">
        <v>34644600</v>
      </c>
      <c r="AB148" s="2">
        <f t="shared" si="148"/>
        <v>184.7</v>
      </c>
      <c r="AC148" s="2">
        <f>ROUND((ES148+(SUM(SmtRes!BC197:'SmtRes'!BC208)+SUM(EtalonRes!AL183:'EtalonRes'!AL193))),2)</f>
        <v>0</v>
      </c>
      <c r="AD148" s="2">
        <f>ROUND(((((ET148*1.2))-((EU148*1.2)))+AE148),2)</f>
        <v>148.57</v>
      </c>
      <c r="AE148" s="2">
        <f>ROUND(((EU148*1.2)),2)</f>
        <v>18.899999999999999</v>
      </c>
      <c r="AF148" s="2">
        <f>ROUND(((EV148*1.2)),2)</f>
        <v>36.130000000000003</v>
      </c>
      <c r="AG148" s="2">
        <f t="shared" si="149"/>
        <v>0</v>
      </c>
      <c r="AH148" s="2">
        <f>((EW148*1.2))</f>
        <v>3.9839999999999995</v>
      </c>
      <c r="AI148" s="2">
        <f>((EX148*1.2)+(SUM(SmtRes!BH197:'SmtRes'!BH208)+SUM(EtalonRes!AQ183:'EtalonRes'!AQ193)))</f>
        <v>1.54</v>
      </c>
      <c r="AJ148" s="2">
        <f t="shared" si="150"/>
        <v>0</v>
      </c>
      <c r="AK148" s="2">
        <v>161.12</v>
      </c>
      <c r="AL148" s="2">
        <v>7.2</v>
      </c>
      <c r="AM148" s="2">
        <v>123.81</v>
      </c>
      <c r="AN148" s="2">
        <v>15.75</v>
      </c>
      <c r="AO148" s="2">
        <v>30.11</v>
      </c>
      <c r="AP148" s="2">
        <v>0</v>
      </c>
      <c r="AQ148" s="2">
        <v>3.32</v>
      </c>
      <c r="AR148" s="2">
        <v>1.54</v>
      </c>
      <c r="AS148" s="2">
        <v>0</v>
      </c>
      <c r="AT148" s="2">
        <v>105</v>
      </c>
      <c r="AU148" s="2">
        <v>60</v>
      </c>
      <c r="AV148" s="2">
        <v>1</v>
      </c>
      <c r="AW148" s="2">
        <v>1</v>
      </c>
      <c r="AX148" s="2"/>
      <c r="AY148" s="2"/>
      <c r="AZ148" s="2">
        <v>1</v>
      </c>
      <c r="BA148" s="2">
        <v>1</v>
      </c>
      <c r="BB148" s="2">
        <v>1</v>
      </c>
      <c r="BC148" s="2">
        <v>1</v>
      </c>
      <c r="BD148" s="2" t="s">
        <v>6</v>
      </c>
      <c r="BE148" s="2" t="s">
        <v>6</v>
      </c>
      <c r="BF148" s="2" t="s">
        <v>6</v>
      </c>
      <c r="BG148" s="2" t="s">
        <v>6</v>
      </c>
      <c r="BH148" s="2">
        <v>0</v>
      </c>
      <c r="BI148" s="2">
        <v>1</v>
      </c>
      <c r="BJ148" s="2" t="s">
        <v>243</v>
      </c>
      <c r="BK148" s="2"/>
      <c r="BL148" s="2"/>
      <c r="BM148" s="2">
        <v>33001</v>
      </c>
      <c r="BN148" s="2">
        <v>0</v>
      </c>
      <c r="BO148" s="2" t="s">
        <v>6</v>
      </c>
      <c r="BP148" s="2">
        <v>0</v>
      </c>
      <c r="BQ148" s="2">
        <v>1</v>
      </c>
      <c r="BR148" s="2">
        <v>0</v>
      </c>
      <c r="BS148" s="2">
        <v>1</v>
      </c>
      <c r="BT148" s="2">
        <v>1</v>
      </c>
      <c r="BU148" s="2">
        <v>1</v>
      </c>
      <c r="BV148" s="2">
        <v>1</v>
      </c>
      <c r="BW148" s="2">
        <v>1</v>
      </c>
      <c r="BX148" s="2">
        <v>1</v>
      </c>
      <c r="BY148" s="2" t="s">
        <v>6</v>
      </c>
      <c r="BZ148" s="2">
        <v>105</v>
      </c>
      <c r="CA148" s="2">
        <v>60</v>
      </c>
      <c r="CB148" s="2"/>
      <c r="CC148" s="2"/>
      <c r="CD148" s="2"/>
      <c r="CE148" s="2"/>
      <c r="CF148" s="2">
        <v>0</v>
      </c>
      <c r="CG148" s="2">
        <v>0</v>
      </c>
      <c r="CH148" s="2"/>
      <c r="CI148" s="2"/>
      <c r="CJ148" s="2"/>
      <c r="CK148" s="2"/>
      <c r="CL148" s="2"/>
      <c r="CM148" s="2">
        <v>0</v>
      </c>
      <c r="CN148" s="2" t="s">
        <v>466</v>
      </c>
      <c r="CO148" s="2">
        <v>0</v>
      </c>
      <c r="CP148" s="2">
        <f t="shared" si="151"/>
        <v>1847</v>
      </c>
      <c r="CQ148" s="2">
        <f t="shared" si="152"/>
        <v>0</v>
      </c>
      <c r="CR148" s="2">
        <f t="shared" si="153"/>
        <v>148.57</v>
      </c>
      <c r="CS148" s="2">
        <f t="shared" si="154"/>
        <v>18.899999999999999</v>
      </c>
      <c r="CT148" s="2">
        <f t="shared" si="155"/>
        <v>36.130000000000003</v>
      </c>
      <c r="CU148" s="2">
        <f t="shared" si="156"/>
        <v>0</v>
      </c>
      <c r="CV148" s="2">
        <f t="shared" si="157"/>
        <v>3.9839999999999995</v>
      </c>
      <c r="CW148" s="2">
        <f t="shared" si="158"/>
        <v>1.54</v>
      </c>
      <c r="CX148" s="2">
        <f t="shared" si="159"/>
        <v>0</v>
      </c>
      <c r="CY148" s="2">
        <f t="shared" si="160"/>
        <v>577.5</v>
      </c>
      <c r="CZ148" s="2">
        <f t="shared" si="161"/>
        <v>330</v>
      </c>
      <c r="DA148" s="2"/>
      <c r="DB148" s="2"/>
      <c r="DC148" s="2" t="s">
        <v>6</v>
      </c>
      <c r="DD148" s="2" t="s">
        <v>6</v>
      </c>
      <c r="DE148" s="2" t="s">
        <v>53</v>
      </c>
      <c r="DF148" s="2" t="s">
        <v>53</v>
      </c>
      <c r="DG148" s="2" t="s">
        <v>53</v>
      </c>
      <c r="DH148" s="2" t="s">
        <v>6</v>
      </c>
      <c r="DI148" s="2" t="s">
        <v>53</v>
      </c>
      <c r="DJ148" s="2" t="s">
        <v>53</v>
      </c>
      <c r="DK148" s="2" t="s">
        <v>6</v>
      </c>
      <c r="DL148" s="2" t="s">
        <v>6</v>
      </c>
      <c r="DM148" s="2" t="s">
        <v>6</v>
      </c>
      <c r="DN148" s="2">
        <v>0</v>
      </c>
      <c r="DO148" s="2">
        <v>0</v>
      </c>
      <c r="DP148" s="2">
        <v>1</v>
      </c>
      <c r="DQ148" s="2">
        <v>1</v>
      </c>
      <c r="DR148" s="2"/>
      <c r="DS148" s="2"/>
      <c r="DT148" s="2"/>
      <c r="DU148" s="2">
        <v>1013</v>
      </c>
      <c r="DV148" s="2" t="s">
        <v>31</v>
      </c>
      <c r="DW148" s="2" t="s">
        <v>31</v>
      </c>
      <c r="DX148" s="2">
        <v>1</v>
      </c>
      <c r="DY148" s="2"/>
      <c r="DZ148" s="2"/>
      <c r="EA148" s="2"/>
      <c r="EB148" s="2"/>
      <c r="EC148" s="2"/>
      <c r="ED148" s="2"/>
      <c r="EE148" s="2">
        <v>32653413</v>
      </c>
      <c r="EF148" s="2">
        <v>1</v>
      </c>
      <c r="EG148" s="2" t="s">
        <v>19</v>
      </c>
      <c r="EH148" s="2">
        <v>0</v>
      </c>
      <c r="EI148" s="2" t="s">
        <v>6</v>
      </c>
      <c r="EJ148" s="2">
        <v>1</v>
      </c>
      <c r="EK148" s="2">
        <v>33001</v>
      </c>
      <c r="EL148" s="2" t="s">
        <v>20</v>
      </c>
      <c r="EM148" s="2" t="s">
        <v>21</v>
      </c>
      <c r="EN148" s="2"/>
      <c r="EO148" s="2" t="s">
        <v>54</v>
      </c>
      <c r="EP148" s="2"/>
      <c r="EQ148" s="2">
        <v>0</v>
      </c>
      <c r="ER148" s="2">
        <v>161.12</v>
      </c>
      <c r="ES148" s="2">
        <v>7.2</v>
      </c>
      <c r="ET148" s="2">
        <v>123.81</v>
      </c>
      <c r="EU148" s="2">
        <v>15.75</v>
      </c>
      <c r="EV148" s="2">
        <v>30.11</v>
      </c>
      <c r="EW148" s="2">
        <v>3.32</v>
      </c>
      <c r="EX148" s="2">
        <v>1.54</v>
      </c>
      <c r="EY148" s="2">
        <v>1</v>
      </c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>
        <v>0</v>
      </c>
      <c r="FR148" s="2">
        <f t="shared" si="162"/>
        <v>0</v>
      </c>
      <c r="FS148" s="2">
        <v>0</v>
      </c>
      <c r="FT148" s="2"/>
      <c r="FU148" s="2"/>
      <c r="FV148" s="2"/>
      <c r="FW148" s="2"/>
      <c r="FX148" s="2">
        <v>105</v>
      </c>
      <c r="FY148" s="2">
        <v>60</v>
      </c>
      <c r="FZ148" s="2"/>
      <c r="GA148" s="2" t="s">
        <v>6</v>
      </c>
      <c r="GB148" s="2"/>
      <c r="GC148" s="2"/>
      <c r="GD148" s="2">
        <v>0</v>
      </c>
      <c r="GE148" s="2"/>
      <c r="GF148" s="2">
        <v>2106991201</v>
      </c>
      <c r="GG148" s="2">
        <v>2</v>
      </c>
      <c r="GH148" s="2">
        <v>1</v>
      </c>
      <c r="GI148" s="2">
        <v>-2</v>
      </c>
      <c r="GJ148" s="2">
        <v>0</v>
      </c>
      <c r="GK148" s="2">
        <f>ROUND(R148*(R12)/100,0)</f>
        <v>0</v>
      </c>
      <c r="GL148" s="2">
        <f t="shared" si="163"/>
        <v>0</v>
      </c>
      <c r="GM148" s="2">
        <f t="shared" si="164"/>
        <v>2755</v>
      </c>
      <c r="GN148" s="2">
        <f t="shared" si="165"/>
        <v>2755</v>
      </c>
      <c r="GO148" s="2">
        <f t="shared" si="166"/>
        <v>0</v>
      </c>
      <c r="GP148" s="2">
        <f t="shared" si="167"/>
        <v>0</v>
      </c>
      <c r="GQ148" s="2"/>
      <c r="GR148" s="2">
        <v>0</v>
      </c>
      <c r="GS148" s="2">
        <v>3</v>
      </c>
      <c r="GT148" s="2">
        <v>0</v>
      </c>
      <c r="GU148" s="2" t="s">
        <v>6</v>
      </c>
      <c r="GV148" s="2">
        <f t="shared" si="168"/>
        <v>0</v>
      </c>
      <c r="GW148" s="2">
        <v>1</v>
      </c>
      <c r="GX148" s="2">
        <f t="shared" si="169"/>
        <v>0</v>
      </c>
      <c r="GY148" s="2"/>
      <c r="GZ148" s="2"/>
      <c r="HA148" s="2">
        <v>0</v>
      </c>
      <c r="HB148" s="2">
        <v>0</v>
      </c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>
        <v>0</v>
      </c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255" x14ac:dyDescent="0.2">
      <c r="A149">
        <v>17</v>
      </c>
      <c r="B149">
        <v>1</v>
      </c>
      <c r="C149">
        <f>ROW(SmtRes!A220)</f>
        <v>220</v>
      </c>
      <c r="D149">
        <f>ROW(EtalonRes!A204)</f>
        <v>204</v>
      </c>
      <c r="E149" t="s">
        <v>240</v>
      </c>
      <c r="F149" t="s">
        <v>241</v>
      </c>
      <c r="G149" t="s">
        <v>242</v>
      </c>
      <c r="H149" t="s">
        <v>31</v>
      </c>
      <c r="I149">
        <f>'1.Смета.или.Акт'!E190</f>
        <v>10</v>
      </c>
      <c r="J149">
        <v>0</v>
      </c>
      <c r="O149">
        <f t="shared" si="137"/>
        <v>25183</v>
      </c>
      <c r="P149">
        <f t="shared" si="138"/>
        <v>0</v>
      </c>
      <c r="Q149">
        <f t="shared" si="139"/>
        <v>18571</v>
      </c>
      <c r="R149">
        <f t="shared" si="140"/>
        <v>3459</v>
      </c>
      <c r="S149">
        <f t="shared" si="141"/>
        <v>6612</v>
      </c>
      <c r="T149">
        <f t="shared" si="142"/>
        <v>0</v>
      </c>
      <c r="U149">
        <f t="shared" si="143"/>
        <v>39.839999999999996</v>
      </c>
      <c r="V149">
        <f t="shared" si="144"/>
        <v>15.4</v>
      </c>
      <c r="W149">
        <f t="shared" si="145"/>
        <v>0</v>
      </c>
      <c r="X149">
        <f t="shared" si="146"/>
        <v>8963</v>
      </c>
      <c r="Y149">
        <f t="shared" si="147"/>
        <v>4834</v>
      </c>
      <c r="AA149">
        <v>34644601</v>
      </c>
      <c r="AB149">
        <f t="shared" si="148"/>
        <v>184.7</v>
      </c>
      <c r="AC149">
        <f>ROUND((ES149+(SUM(SmtRes!BC209:'SmtRes'!BC220)+SUM(EtalonRes!AL194:'EtalonRes'!AL204))),2)</f>
        <v>0</v>
      </c>
      <c r="AD149">
        <f>ROUND(((((ET149*1.2))-((EU149*1.2)))+AE149),2)</f>
        <v>148.57</v>
      </c>
      <c r="AE149">
        <f>ROUND(((EU149*1.2)),2)</f>
        <v>18.899999999999999</v>
      </c>
      <c r="AF149">
        <f>ROUND(((EV149*1.2)),2)</f>
        <v>36.130000000000003</v>
      </c>
      <c r="AG149">
        <f t="shared" si="149"/>
        <v>0</v>
      </c>
      <c r="AH149">
        <f>((EW149*1.2))</f>
        <v>3.9839999999999995</v>
      </c>
      <c r="AI149">
        <f>((EX149*1.2)+(SUM(SmtRes!BH209:'SmtRes'!BH220)+SUM(EtalonRes!AQ194:'EtalonRes'!AQ204)))</f>
        <v>1.54</v>
      </c>
      <c r="AJ149">
        <f t="shared" si="150"/>
        <v>0</v>
      </c>
      <c r="AK149">
        <f>AL149+AM149+AO149</f>
        <v>161.12</v>
      </c>
      <c r="AL149">
        <v>7.2</v>
      </c>
      <c r="AM149" s="55">
        <f>'1.Смета.или.Акт'!F192</f>
        <v>123.81</v>
      </c>
      <c r="AN149" s="55">
        <f>'1.Смета.или.Акт'!F193</f>
        <v>15.75</v>
      </c>
      <c r="AO149" s="55">
        <f>'1.Смета.или.Акт'!F191</f>
        <v>30.11</v>
      </c>
      <c r="AP149">
        <v>0</v>
      </c>
      <c r="AQ149">
        <f>'1.Смета.или.Акт'!E196</f>
        <v>3.32</v>
      </c>
      <c r="AR149">
        <v>1.54</v>
      </c>
      <c r="AS149">
        <v>0</v>
      </c>
      <c r="AT149">
        <v>89</v>
      </c>
      <c r="AU149">
        <v>48</v>
      </c>
      <c r="AV149">
        <v>1</v>
      </c>
      <c r="AW149">
        <v>1</v>
      </c>
      <c r="AZ149">
        <v>1</v>
      </c>
      <c r="BA149">
        <f>'1.Смета.или.Акт'!J191</f>
        <v>18.3</v>
      </c>
      <c r="BB149">
        <f>'1.Смета.или.Акт'!J192</f>
        <v>12.5</v>
      </c>
      <c r="BC149">
        <v>7.5</v>
      </c>
      <c r="BD149" t="s">
        <v>6</v>
      </c>
      <c r="BE149" t="s">
        <v>6</v>
      </c>
      <c r="BF149" t="s">
        <v>6</v>
      </c>
      <c r="BG149" t="s">
        <v>6</v>
      </c>
      <c r="BH149">
        <v>0</v>
      </c>
      <c r="BI149">
        <v>1</v>
      </c>
      <c r="BJ149" t="s">
        <v>243</v>
      </c>
      <c r="BM149">
        <v>33001</v>
      </c>
      <c r="BN149">
        <v>0</v>
      </c>
      <c r="BO149" t="s">
        <v>6</v>
      </c>
      <c r="BP149">
        <v>0</v>
      </c>
      <c r="BQ149">
        <v>1</v>
      </c>
      <c r="BR149">
        <v>0</v>
      </c>
      <c r="BS149">
        <f>'1.Смета.или.Акт'!J193</f>
        <v>18.3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6</v>
      </c>
      <c r="BZ149">
        <v>105</v>
      </c>
      <c r="CA149">
        <v>60</v>
      </c>
      <c r="CF149">
        <v>0</v>
      </c>
      <c r="CG149">
        <v>0</v>
      </c>
      <c r="CM149">
        <v>0</v>
      </c>
      <c r="CN149" t="s">
        <v>466</v>
      </c>
      <c r="CO149">
        <v>0</v>
      </c>
      <c r="CP149">
        <f t="shared" si="151"/>
        <v>25183</v>
      </c>
      <c r="CQ149">
        <f t="shared" si="152"/>
        <v>0</v>
      </c>
      <c r="CR149">
        <f t="shared" si="153"/>
        <v>1857.125</v>
      </c>
      <c r="CS149">
        <f t="shared" si="154"/>
        <v>345.87</v>
      </c>
      <c r="CT149">
        <f t="shared" si="155"/>
        <v>661.17900000000009</v>
      </c>
      <c r="CU149">
        <f t="shared" si="156"/>
        <v>0</v>
      </c>
      <c r="CV149">
        <f t="shared" si="157"/>
        <v>3.9839999999999995</v>
      </c>
      <c r="CW149">
        <f t="shared" si="158"/>
        <v>1.54</v>
      </c>
      <c r="CX149">
        <f t="shared" si="159"/>
        <v>0</v>
      </c>
      <c r="CY149">
        <f t="shared" si="160"/>
        <v>8963.19</v>
      </c>
      <c r="CZ149">
        <f t="shared" si="161"/>
        <v>4834.08</v>
      </c>
      <c r="DC149" t="s">
        <v>6</v>
      </c>
      <c r="DD149" t="s">
        <v>6</v>
      </c>
      <c r="DE149" t="s">
        <v>53</v>
      </c>
      <c r="DF149" t="s">
        <v>53</v>
      </c>
      <c r="DG149" t="s">
        <v>53</v>
      </c>
      <c r="DH149" t="s">
        <v>6</v>
      </c>
      <c r="DI149" t="s">
        <v>53</v>
      </c>
      <c r="DJ149" t="s">
        <v>53</v>
      </c>
      <c r="DK149" t="s">
        <v>6</v>
      </c>
      <c r="DL149" t="s">
        <v>6</v>
      </c>
      <c r="DM149" t="s">
        <v>6</v>
      </c>
      <c r="DN149">
        <v>0</v>
      </c>
      <c r="DO149">
        <v>0</v>
      </c>
      <c r="DP149">
        <v>1</v>
      </c>
      <c r="DQ149">
        <v>1</v>
      </c>
      <c r="DU149">
        <v>1013</v>
      </c>
      <c r="DV149" t="s">
        <v>31</v>
      </c>
      <c r="DW149" t="str">
        <f>'1.Смета.или.Акт'!D190</f>
        <v>ответвление</v>
      </c>
      <c r="DX149">
        <v>1</v>
      </c>
      <c r="EE149">
        <v>32653413</v>
      </c>
      <c r="EF149">
        <v>1</v>
      </c>
      <c r="EG149" t="s">
        <v>19</v>
      </c>
      <c r="EH149">
        <v>0</v>
      </c>
      <c r="EI149" t="s">
        <v>6</v>
      </c>
      <c r="EJ149">
        <v>1</v>
      </c>
      <c r="EK149">
        <v>33001</v>
      </c>
      <c r="EL149" t="s">
        <v>20</v>
      </c>
      <c r="EM149" t="s">
        <v>21</v>
      </c>
      <c r="EO149" t="s">
        <v>54</v>
      </c>
      <c r="EQ149">
        <v>0</v>
      </c>
      <c r="ER149">
        <f>ES149+ET149+EV149</f>
        <v>161.12</v>
      </c>
      <c r="ES149">
        <v>7.2</v>
      </c>
      <c r="ET149" s="55">
        <f>'1.Смета.или.Акт'!F192</f>
        <v>123.81</v>
      </c>
      <c r="EU149" s="55">
        <f>'1.Смета.или.Акт'!F193</f>
        <v>15.75</v>
      </c>
      <c r="EV149" s="55">
        <f>'1.Смета.или.Акт'!F191</f>
        <v>30.11</v>
      </c>
      <c r="EW149">
        <f>'1.Смета.или.Акт'!E196</f>
        <v>3.32</v>
      </c>
      <c r="EX149">
        <v>1.54</v>
      </c>
      <c r="EY149">
        <v>1</v>
      </c>
      <c r="FQ149">
        <v>0</v>
      </c>
      <c r="FR149">
        <f t="shared" si="162"/>
        <v>0</v>
      </c>
      <c r="FS149">
        <v>0</v>
      </c>
      <c r="FV149" t="s">
        <v>22</v>
      </c>
      <c r="FW149" t="s">
        <v>23</v>
      </c>
      <c r="FX149">
        <v>105</v>
      </c>
      <c r="FY149">
        <v>60</v>
      </c>
      <c r="GA149" t="s">
        <v>6</v>
      </c>
      <c r="GD149">
        <v>0</v>
      </c>
      <c r="GF149">
        <v>2106991201</v>
      </c>
      <c r="GG149">
        <v>2</v>
      </c>
      <c r="GH149">
        <v>1</v>
      </c>
      <c r="GI149">
        <v>4</v>
      </c>
      <c r="GJ149">
        <v>0</v>
      </c>
      <c r="GK149">
        <f>ROUND(R149*(S12)/100,0)</f>
        <v>0</v>
      </c>
      <c r="GL149">
        <f t="shared" si="163"/>
        <v>0</v>
      </c>
      <c r="GM149">
        <f t="shared" si="164"/>
        <v>38980</v>
      </c>
      <c r="GN149">
        <f t="shared" si="165"/>
        <v>38980</v>
      </c>
      <c r="GO149">
        <f t="shared" si="166"/>
        <v>0</v>
      </c>
      <c r="GP149">
        <f t="shared" si="167"/>
        <v>0</v>
      </c>
      <c r="GR149">
        <v>0</v>
      </c>
      <c r="GS149">
        <v>3</v>
      </c>
      <c r="GT149">
        <v>0</v>
      </c>
      <c r="GU149" t="s">
        <v>6</v>
      </c>
      <c r="GV149">
        <f t="shared" si="168"/>
        <v>0</v>
      </c>
      <c r="GW149">
        <v>18.3</v>
      </c>
      <c r="GX149">
        <f t="shared" si="169"/>
        <v>0</v>
      </c>
      <c r="HA149">
        <v>0</v>
      </c>
      <c r="HB149">
        <v>0</v>
      </c>
      <c r="IK149">
        <v>0</v>
      </c>
    </row>
    <row r="150" spans="1:255" x14ac:dyDescent="0.2">
      <c r="A150" s="2">
        <v>18</v>
      </c>
      <c r="B150" s="2">
        <v>1</v>
      </c>
      <c r="C150" s="2">
        <v>208</v>
      </c>
      <c r="D150" s="2"/>
      <c r="E150" s="2" t="s">
        <v>244</v>
      </c>
      <c r="F150" s="2" t="s">
        <v>153</v>
      </c>
      <c r="G150" s="2" t="s">
        <v>217</v>
      </c>
      <c r="H150" s="2" t="s">
        <v>79</v>
      </c>
      <c r="I150" s="2">
        <f>I148*J150</f>
        <v>60</v>
      </c>
      <c r="J150" s="2">
        <v>6</v>
      </c>
      <c r="K150" s="2"/>
      <c r="L150" s="2"/>
      <c r="M150" s="2"/>
      <c r="N150" s="2"/>
      <c r="O150" s="2">
        <f t="shared" si="137"/>
        <v>899</v>
      </c>
      <c r="P150" s="2">
        <f t="shared" si="138"/>
        <v>899</v>
      </c>
      <c r="Q150" s="2">
        <f t="shared" si="139"/>
        <v>0</v>
      </c>
      <c r="R150" s="2">
        <f t="shared" si="140"/>
        <v>0</v>
      </c>
      <c r="S150" s="2">
        <f t="shared" si="141"/>
        <v>0</v>
      </c>
      <c r="T150" s="2">
        <f t="shared" si="142"/>
        <v>0</v>
      </c>
      <c r="U150" s="2">
        <f t="shared" si="143"/>
        <v>0</v>
      </c>
      <c r="V150" s="2">
        <f t="shared" si="144"/>
        <v>0</v>
      </c>
      <c r="W150" s="2">
        <f t="shared" si="145"/>
        <v>0</v>
      </c>
      <c r="X150" s="2">
        <f t="shared" si="146"/>
        <v>0</v>
      </c>
      <c r="Y150" s="2">
        <f t="shared" si="147"/>
        <v>0</v>
      </c>
      <c r="Z150" s="2"/>
      <c r="AA150" s="2">
        <v>34644600</v>
      </c>
      <c r="AB150" s="2">
        <f t="shared" si="148"/>
        <v>14.99</v>
      </c>
      <c r="AC150" s="2">
        <f t="shared" ref="AC150:AC165" si="176">ROUND((ES150),2)</f>
        <v>14.99</v>
      </c>
      <c r="AD150" s="2">
        <f t="shared" ref="AD150:AD177" si="177">ROUND((((ET150)-(EU150))+AE150),2)</f>
        <v>0</v>
      </c>
      <c r="AE150" s="2">
        <f t="shared" ref="AE150:AE177" si="178">ROUND((EU150),2)</f>
        <v>0</v>
      </c>
      <c r="AF150" s="2">
        <f t="shared" ref="AF150:AF177" si="179">ROUND((EV150),2)</f>
        <v>0</v>
      </c>
      <c r="AG150" s="2">
        <f t="shared" si="149"/>
        <v>0</v>
      </c>
      <c r="AH150" s="2">
        <f t="shared" ref="AH150:AH177" si="180">(EW150)</f>
        <v>0</v>
      </c>
      <c r="AI150" s="2">
        <f t="shared" ref="AI150:AI177" si="181">(EX150)</f>
        <v>0</v>
      </c>
      <c r="AJ150" s="2">
        <f t="shared" si="150"/>
        <v>0</v>
      </c>
      <c r="AK150" s="2">
        <v>14.99</v>
      </c>
      <c r="AL150" s="2">
        <v>14.99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106</v>
      </c>
      <c r="AU150" s="2">
        <v>65</v>
      </c>
      <c r="AV150" s="2">
        <v>1</v>
      </c>
      <c r="AW150" s="2">
        <v>1</v>
      </c>
      <c r="AX150" s="2"/>
      <c r="AY150" s="2"/>
      <c r="AZ150" s="2">
        <v>1</v>
      </c>
      <c r="BA150" s="2">
        <v>1</v>
      </c>
      <c r="BB150" s="2">
        <v>1</v>
      </c>
      <c r="BC150" s="2">
        <v>1</v>
      </c>
      <c r="BD150" s="2" t="s">
        <v>6</v>
      </c>
      <c r="BE150" s="2" t="s">
        <v>6</v>
      </c>
      <c r="BF150" s="2" t="s">
        <v>6</v>
      </c>
      <c r="BG150" s="2" t="s">
        <v>6</v>
      </c>
      <c r="BH150" s="2">
        <v>3</v>
      </c>
      <c r="BI150" s="2">
        <v>1</v>
      </c>
      <c r="BJ150" s="2" t="s">
        <v>6</v>
      </c>
      <c r="BK150" s="2"/>
      <c r="BL150" s="2"/>
      <c r="BM150" s="2">
        <v>0</v>
      </c>
      <c r="BN150" s="2">
        <v>0</v>
      </c>
      <c r="BO150" s="2" t="s">
        <v>6</v>
      </c>
      <c r="BP150" s="2">
        <v>0</v>
      </c>
      <c r="BQ150" s="2">
        <v>20</v>
      </c>
      <c r="BR150" s="2">
        <v>0</v>
      </c>
      <c r="BS150" s="2">
        <v>1</v>
      </c>
      <c r="BT150" s="2">
        <v>1</v>
      </c>
      <c r="BU150" s="2">
        <v>1</v>
      </c>
      <c r="BV150" s="2">
        <v>1</v>
      </c>
      <c r="BW150" s="2">
        <v>1</v>
      </c>
      <c r="BX150" s="2">
        <v>1</v>
      </c>
      <c r="BY150" s="2" t="s">
        <v>6</v>
      </c>
      <c r="BZ150" s="2">
        <v>106</v>
      </c>
      <c r="CA150" s="2">
        <v>65</v>
      </c>
      <c r="CB150" s="2"/>
      <c r="CC150" s="2"/>
      <c r="CD150" s="2"/>
      <c r="CE150" s="2"/>
      <c r="CF150" s="2">
        <v>0</v>
      </c>
      <c r="CG150" s="2">
        <v>0</v>
      </c>
      <c r="CH150" s="2"/>
      <c r="CI150" s="2"/>
      <c r="CJ150" s="2"/>
      <c r="CK150" s="2"/>
      <c r="CL150" s="2"/>
      <c r="CM150" s="2">
        <v>0</v>
      </c>
      <c r="CN150" s="2" t="s">
        <v>6</v>
      </c>
      <c r="CO150" s="2">
        <v>0</v>
      </c>
      <c r="CP150" s="2">
        <f t="shared" si="151"/>
        <v>899</v>
      </c>
      <c r="CQ150" s="2">
        <f t="shared" si="152"/>
        <v>14.99</v>
      </c>
      <c r="CR150" s="2">
        <f t="shared" si="153"/>
        <v>0</v>
      </c>
      <c r="CS150" s="2">
        <f t="shared" si="154"/>
        <v>0</v>
      </c>
      <c r="CT150" s="2">
        <f t="shared" si="155"/>
        <v>0</v>
      </c>
      <c r="CU150" s="2">
        <f t="shared" si="156"/>
        <v>0</v>
      </c>
      <c r="CV150" s="2">
        <f t="shared" si="157"/>
        <v>0</v>
      </c>
      <c r="CW150" s="2">
        <f t="shared" si="158"/>
        <v>0</v>
      </c>
      <c r="CX150" s="2">
        <f t="shared" si="159"/>
        <v>0</v>
      </c>
      <c r="CY150" s="2">
        <f t="shared" si="160"/>
        <v>0</v>
      </c>
      <c r="CZ150" s="2">
        <f t="shared" si="161"/>
        <v>0</v>
      </c>
      <c r="DA150" s="2"/>
      <c r="DB150" s="2"/>
      <c r="DC150" s="2" t="s">
        <v>6</v>
      </c>
      <c r="DD150" s="2" t="s">
        <v>6</v>
      </c>
      <c r="DE150" s="2" t="s">
        <v>6</v>
      </c>
      <c r="DF150" s="2" t="s">
        <v>6</v>
      </c>
      <c r="DG150" s="2" t="s">
        <v>6</v>
      </c>
      <c r="DH150" s="2" t="s">
        <v>6</v>
      </c>
      <c r="DI150" s="2" t="s">
        <v>6</v>
      </c>
      <c r="DJ150" s="2" t="s">
        <v>6</v>
      </c>
      <c r="DK150" s="2" t="s">
        <v>6</v>
      </c>
      <c r="DL150" s="2" t="s">
        <v>6</v>
      </c>
      <c r="DM150" s="2" t="s">
        <v>6</v>
      </c>
      <c r="DN150" s="2">
        <v>0</v>
      </c>
      <c r="DO150" s="2">
        <v>0</v>
      </c>
      <c r="DP150" s="2">
        <v>1</v>
      </c>
      <c r="DQ150" s="2">
        <v>1</v>
      </c>
      <c r="DR150" s="2"/>
      <c r="DS150" s="2"/>
      <c r="DT150" s="2"/>
      <c r="DU150" s="2">
        <v>1010</v>
      </c>
      <c r="DV150" s="2" t="s">
        <v>79</v>
      </c>
      <c r="DW150" s="2" t="s">
        <v>79</v>
      </c>
      <c r="DX150" s="2">
        <v>1</v>
      </c>
      <c r="DY150" s="2"/>
      <c r="DZ150" s="2"/>
      <c r="EA150" s="2"/>
      <c r="EB150" s="2"/>
      <c r="EC150" s="2"/>
      <c r="ED150" s="2"/>
      <c r="EE150" s="2">
        <v>32653299</v>
      </c>
      <c r="EF150" s="2">
        <v>20</v>
      </c>
      <c r="EG150" s="2" t="s">
        <v>60</v>
      </c>
      <c r="EH150" s="2">
        <v>0</v>
      </c>
      <c r="EI150" s="2" t="s">
        <v>6</v>
      </c>
      <c r="EJ150" s="2">
        <v>1</v>
      </c>
      <c r="EK150" s="2">
        <v>0</v>
      </c>
      <c r="EL150" s="2" t="s">
        <v>85</v>
      </c>
      <c r="EM150" s="2" t="s">
        <v>86</v>
      </c>
      <c r="EN150" s="2"/>
      <c r="EO150" s="2" t="s">
        <v>6</v>
      </c>
      <c r="EP150" s="2"/>
      <c r="EQ150" s="2">
        <v>0</v>
      </c>
      <c r="ER150" s="2">
        <v>0</v>
      </c>
      <c r="ES150" s="2">
        <v>14.99</v>
      </c>
      <c r="ET150" s="2">
        <v>0</v>
      </c>
      <c r="EU150" s="2">
        <v>0</v>
      </c>
      <c r="EV150" s="2">
        <v>0</v>
      </c>
      <c r="EW150" s="2">
        <v>0</v>
      </c>
      <c r="EX150" s="2">
        <v>0</v>
      </c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>
        <v>0</v>
      </c>
      <c r="FR150" s="2">
        <f t="shared" si="162"/>
        <v>0</v>
      </c>
      <c r="FS150" s="2">
        <v>0</v>
      </c>
      <c r="FT150" s="2"/>
      <c r="FU150" s="2"/>
      <c r="FV150" s="2"/>
      <c r="FW150" s="2"/>
      <c r="FX150" s="2">
        <v>106</v>
      </c>
      <c r="FY150" s="2">
        <v>65</v>
      </c>
      <c r="FZ150" s="2"/>
      <c r="GA150" s="2" t="s">
        <v>218</v>
      </c>
      <c r="GB150" s="2"/>
      <c r="GC150" s="2"/>
      <c r="GD150" s="2">
        <v>0</v>
      </c>
      <c r="GE150" s="2"/>
      <c r="GF150" s="2">
        <v>-1541461398</v>
      </c>
      <c r="GG150" s="2">
        <v>2</v>
      </c>
      <c r="GH150" s="2">
        <v>4</v>
      </c>
      <c r="GI150" s="2">
        <v>-2</v>
      </c>
      <c r="GJ150" s="2">
        <v>0</v>
      </c>
      <c r="GK150" s="2">
        <f>ROUND(R150*(R12)/100,0)</f>
        <v>0</v>
      </c>
      <c r="GL150" s="2">
        <f t="shared" si="163"/>
        <v>0</v>
      </c>
      <c r="GM150" s="2">
        <f t="shared" si="164"/>
        <v>899</v>
      </c>
      <c r="GN150" s="2">
        <f t="shared" si="165"/>
        <v>899</v>
      </c>
      <c r="GO150" s="2">
        <f t="shared" si="166"/>
        <v>0</v>
      </c>
      <c r="GP150" s="2">
        <f t="shared" si="167"/>
        <v>0</v>
      </c>
      <c r="GQ150" s="2"/>
      <c r="GR150" s="2">
        <v>0</v>
      </c>
      <c r="GS150" s="2">
        <v>2</v>
      </c>
      <c r="GT150" s="2">
        <v>0</v>
      </c>
      <c r="GU150" s="2" t="s">
        <v>6</v>
      </c>
      <c r="GV150" s="2">
        <f t="shared" si="168"/>
        <v>0</v>
      </c>
      <c r="GW150" s="2">
        <v>1</v>
      </c>
      <c r="GX150" s="2">
        <f t="shared" si="169"/>
        <v>0</v>
      </c>
      <c r="GY150" s="2"/>
      <c r="GZ150" s="2"/>
      <c r="HA150" s="2">
        <v>0</v>
      </c>
      <c r="HB150" s="2">
        <v>0</v>
      </c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>
        <v>0</v>
      </c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1:255" x14ac:dyDescent="0.2">
      <c r="A151">
        <v>18</v>
      </c>
      <c r="B151">
        <v>1</v>
      </c>
      <c r="C151">
        <v>220</v>
      </c>
      <c r="E151" t="s">
        <v>244</v>
      </c>
      <c r="F151" t="str">
        <f>'1.Смета.или.Акт'!B197</f>
        <v>Накладная</v>
      </c>
      <c r="G151" t="str">
        <f>'1.Смета.или.Акт'!C197</f>
        <v>Зажим ответвительный Р616</v>
      </c>
      <c r="H151" t="s">
        <v>79</v>
      </c>
      <c r="I151">
        <f>I149*J151</f>
        <v>60</v>
      </c>
      <c r="J151">
        <v>6</v>
      </c>
      <c r="O151">
        <f t="shared" si="137"/>
        <v>6746</v>
      </c>
      <c r="P151">
        <f t="shared" si="138"/>
        <v>6746</v>
      </c>
      <c r="Q151">
        <f t="shared" si="139"/>
        <v>0</v>
      </c>
      <c r="R151">
        <f t="shared" si="140"/>
        <v>0</v>
      </c>
      <c r="S151">
        <f t="shared" si="141"/>
        <v>0</v>
      </c>
      <c r="T151">
        <f t="shared" si="142"/>
        <v>0</v>
      </c>
      <c r="U151">
        <f t="shared" si="143"/>
        <v>0</v>
      </c>
      <c r="V151">
        <f t="shared" si="144"/>
        <v>0</v>
      </c>
      <c r="W151">
        <f t="shared" si="145"/>
        <v>0</v>
      </c>
      <c r="X151">
        <f t="shared" si="146"/>
        <v>0</v>
      </c>
      <c r="Y151">
        <f t="shared" si="147"/>
        <v>0</v>
      </c>
      <c r="AA151">
        <v>34644601</v>
      </c>
      <c r="AB151">
        <f t="shared" si="148"/>
        <v>14.99</v>
      </c>
      <c r="AC151">
        <f t="shared" si="176"/>
        <v>14.99</v>
      </c>
      <c r="AD151">
        <f t="shared" si="177"/>
        <v>0</v>
      </c>
      <c r="AE151">
        <f t="shared" si="178"/>
        <v>0</v>
      </c>
      <c r="AF151">
        <f t="shared" si="179"/>
        <v>0</v>
      </c>
      <c r="AG151">
        <f t="shared" si="149"/>
        <v>0</v>
      </c>
      <c r="AH151">
        <f t="shared" si="180"/>
        <v>0</v>
      </c>
      <c r="AI151">
        <f t="shared" si="181"/>
        <v>0</v>
      </c>
      <c r="AJ151">
        <f t="shared" si="150"/>
        <v>0</v>
      </c>
      <c r="AK151">
        <v>14.99</v>
      </c>
      <c r="AL151" s="55">
        <f>'1.Смета.или.Акт'!F197</f>
        <v>14.99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90</v>
      </c>
      <c r="AU151">
        <v>52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f>'1.Смета.или.Акт'!J197</f>
        <v>7.5</v>
      </c>
      <c r="BD151" t="s">
        <v>6</v>
      </c>
      <c r="BE151" t="s">
        <v>6</v>
      </c>
      <c r="BF151" t="s">
        <v>6</v>
      </c>
      <c r="BG151" t="s">
        <v>6</v>
      </c>
      <c r="BH151">
        <v>3</v>
      </c>
      <c r="BI151">
        <v>1</v>
      </c>
      <c r="BJ151" t="s">
        <v>6</v>
      </c>
      <c r="BM151">
        <v>0</v>
      </c>
      <c r="BN151">
        <v>0</v>
      </c>
      <c r="BO151" t="s">
        <v>6</v>
      </c>
      <c r="BP151">
        <v>0</v>
      </c>
      <c r="BQ151">
        <v>20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6</v>
      </c>
      <c r="BZ151">
        <v>106</v>
      </c>
      <c r="CA151">
        <v>65</v>
      </c>
      <c r="CF151">
        <v>0</v>
      </c>
      <c r="CG151">
        <v>0</v>
      </c>
      <c r="CM151">
        <v>0</v>
      </c>
      <c r="CN151" t="s">
        <v>6</v>
      </c>
      <c r="CO151">
        <v>0</v>
      </c>
      <c r="CP151">
        <f t="shared" si="151"/>
        <v>6746</v>
      </c>
      <c r="CQ151">
        <f t="shared" si="152"/>
        <v>112.425</v>
      </c>
      <c r="CR151">
        <f t="shared" si="153"/>
        <v>0</v>
      </c>
      <c r="CS151">
        <f t="shared" si="154"/>
        <v>0</v>
      </c>
      <c r="CT151">
        <f t="shared" si="155"/>
        <v>0</v>
      </c>
      <c r="CU151">
        <f t="shared" si="156"/>
        <v>0</v>
      </c>
      <c r="CV151">
        <f t="shared" si="157"/>
        <v>0</v>
      </c>
      <c r="CW151">
        <f t="shared" si="158"/>
        <v>0</v>
      </c>
      <c r="CX151">
        <f t="shared" si="159"/>
        <v>0</v>
      </c>
      <c r="CY151">
        <f t="shared" si="160"/>
        <v>0</v>
      </c>
      <c r="CZ151">
        <f t="shared" si="161"/>
        <v>0</v>
      </c>
      <c r="DC151" t="s">
        <v>6</v>
      </c>
      <c r="DD151" t="s">
        <v>6</v>
      </c>
      <c r="DE151" t="s">
        <v>6</v>
      </c>
      <c r="DF151" t="s">
        <v>6</v>
      </c>
      <c r="DG151" t="s">
        <v>6</v>
      </c>
      <c r="DH151" t="s">
        <v>6</v>
      </c>
      <c r="DI151" t="s">
        <v>6</v>
      </c>
      <c r="DJ151" t="s">
        <v>6</v>
      </c>
      <c r="DK151" t="s">
        <v>6</v>
      </c>
      <c r="DL151" t="s">
        <v>6</v>
      </c>
      <c r="DM151" t="s">
        <v>6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79</v>
      </c>
      <c r="DW151" t="str">
        <f>'1.Смета.или.Акт'!D197</f>
        <v>шт.</v>
      </c>
      <c r="DX151">
        <v>1</v>
      </c>
      <c r="EE151">
        <v>32653299</v>
      </c>
      <c r="EF151">
        <v>20</v>
      </c>
      <c r="EG151" t="s">
        <v>60</v>
      </c>
      <c r="EH151">
        <v>0</v>
      </c>
      <c r="EI151" t="s">
        <v>6</v>
      </c>
      <c r="EJ151">
        <v>1</v>
      </c>
      <c r="EK151">
        <v>0</v>
      </c>
      <c r="EL151" t="s">
        <v>85</v>
      </c>
      <c r="EM151" t="s">
        <v>86</v>
      </c>
      <c r="EO151" t="s">
        <v>6</v>
      </c>
      <c r="EQ151">
        <v>0</v>
      </c>
      <c r="ER151">
        <v>16.29</v>
      </c>
      <c r="ES151" s="55">
        <f>'1.Смета.или.Акт'!F197</f>
        <v>14.99</v>
      </c>
      <c r="ET151">
        <v>0</v>
      </c>
      <c r="EU151">
        <v>0</v>
      </c>
      <c r="EV151">
        <v>0</v>
      </c>
      <c r="EW151">
        <v>0</v>
      </c>
      <c r="EX151">
        <v>0</v>
      </c>
      <c r="EZ151">
        <v>5</v>
      </c>
      <c r="FC151">
        <v>0</v>
      </c>
      <c r="FD151">
        <v>18</v>
      </c>
      <c r="FF151">
        <v>112.43</v>
      </c>
      <c r="FQ151">
        <v>0</v>
      </c>
      <c r="FR151">
        <f t="shared" si="162"/>
        <v>0</v>
      </c>
      <c r="FS151">
        <v>0</v>
      </c>
      <c r="FV151" t="s">
        <v>22</v>
      </c>
      <c r="FW151" t="s">
        <v>23</v>
      </c>
      <c r="FX151">
        <v>106</v>
      </c>
      <c r="FY151">
        <v>65</v>
      </c>
      <c r="GA151" t="s">
        <v>218</v>
      </c>
      <c r="GD151">
        <v>0</v>
      </c>
      <c r="GF151">
        <v>-1541461398</v>
      </c>
      <c r="GG151">
        <v>2</v>
      </c>
      <c r="GH151">
        <v>3</v>
      </c>
      <c r="GI151">
        <v>4</v>
      </c>
      <c r="GJ151">
        <v>0</v>
      </c>
      <c r="GK151">
        <f>ROUND(R151*(S12)/100,0)</f>
        <v>0</v>
      </c>
      <c r="GL151">
        <f t="shared" si="163"/>
        <v>0</v>
      </c>
      <c r="GM151">
        <f t="shared" si="164"/>
        <v>6746</v>
      </c>
      <c r="GN151">
        <f t="shared" si="165"/>
        <v>6746</v>
      </c>
      <c r="GO151">
        <f t="shared" si="166"/>
        <v>0</v>
      </c>
      <c r="GP151">
        <f t="shared" si="167"/>
        <v>0</v>
      </c>
      <c r="GR151">
        <v>1</v>
      </c>
      <c r="GS151">
        <v>1</v>
      </c>
      <c r="GT151">
        <v>0</v>
      </c>
      <c r="GU151" t="s">
        <v>6</v>
      </c>
      <c r="GV151">
        <f t="shared" si="168"/>
        <v>0</v>
      </c>
      <c r="GW151">
        <v>1</v>
      </c>
      <c r="GX151">
        <f t="shared" si="169"/>
        <v>0</v>
      </c>
      <c r="HA151">
        <v>0</v>
      </c>
      <c r="HB151">
        <v>0</v>
      </c>
      <c r="IK151">
        <v>0</v>
      </c>
    </row>
    <row r="152" spans="1:255" x14ac:dyDescent="0.2">
      <c r="A152" s="2">
        <v>18</v>
      </c>
      <c r="B152" s="2">
        <v>1</v>
      </c>
      <c r="C152" s="2">
        <v>201</v>
      </c>
      <c r="D152" s="2"/>
      <c r="E152" s="2" t="s">
        <v>245</v>
      </c>
      <c r="F152" s="2" t="s">
        <v>56</v>
      </c>
      <c r="G152" s="2" t="s">
        <v>246</v>
      </c>
      <c r="H152" s="2" t="s">
        <v>184</v>
      </c>
      <c r="I152" s="2">
        <f>I148*J152</f>
        <v>250</v>
      </c>
      <c r="J152" s="2">
        <v>25</v>
      </c>
      <c r="K152" s="2"/>
      <c r="L152" s="2"/>
      <c r="M152" s="2"/>
      <c r="N152" s="2"/>
      <c r="O152" s="2">
        <f t="shared" ref="O152:O177" si="182">ROUND(CP152,0)</f>
        <v>1588</v>
      </c>
      <c r="P152" s="2">
        <f t="shared" ref="P152:P177" si="183">ROUND(CQ152*I152,0)</f>
        <v>1588</v>
      </c>
      <c r="Q152" s="2">
        <f t="shared" ref="Q152:Q177" si="184">ROUND(CR152*I152,0)</f>
        <v>0</v>
      </c>
      <c r="R152" s="2">
        <f t="shared" ref="R152:R177" si="185">ROUND(CS152*I152,0)</f>
        <v>0</v>
      </c>
      <c r="S152" s="2">
        <f t="shared" ref="S152:S177" si="186">ROUND(CT152*I152,0)</f>
        <v>0</v>
      </c>
      <c r="T152" s="2">
        <f t="shared" ref="T152:T177" si="187">ROUND(CU152*I152,0)</f>
        <v>0</v>
      </c>
      <c r="U152" s="2">
        <f t="shared" ref="U152:U177" si="188">CV152*I152</f>
        <v>0</v>
      </c>
      <c r="V152" s="2">
        <f t="shared" ref="V152:V177" si="189">CW152*I152</f>
        <v>0</v>
      </c>
      <c r="W152" s="2">
        <f t="shared" ref="W152:W177" si="190">ROUND(CX152*I152,0)</f>
        <v>0</v>
      </c>
      <c r="X152" s="2">
        <f t="shared" ref="X152:X177" si="191">ROUND(CY152,0)</f>
        <v>0</v>
      </c>
      <c r="Y152" s="2">
        <f t="shared" ref="Y152:Y177" si="192">ROUND(CZ152,0)</f>
        <v>0</v>
      </c>
      <c r="Z152" s="2"/>
      <c r="AA152" s="2">
        <v>34644600</v>
      </c>
      <c r="AB152" s="2">
        <f t="shared" ref="AB152:AB177" si="193">ROUND((AC152+AD152+AF152),2)</f>
        <v>6.35</v>
      </c>
      <c r="AC152" s="2">
        <f t="shared" si="176"/>
        <v>6.35</v>
      </c>
      <c r="AD152" s="2">
        <f t="shared" si="177"/>
        <v>0</v>
      </c>
      <c r="AE152" s="2">
        <f t="shared" si="178"/>
        <v>0</v>
      </c>
      <c r="AF152" s="2">
        <f t="shared" si="179"/>
        <v>0</v>
      </c>
      <c r="AG152" s="2">
        <f t="shared" ref="AG152:AG177" si="194">ROUND((AP152),2)</f>
        <v>0</v>
      </c>
      <c r="AH152" s="2">
        <f t="shared" si="180"/>
        <v>0</v>
      </c>
      <c r="AI152" s="2">
        <f t="shared" si="181"/>
        <v>0</v>
      </c>
      <c r="AJ152" s="2">
        <f t="shared" ref="AJ152:AJ177" si="195">ROUND((AS152),2)</f>
        <v>0</v>
      </c>
      <c r="AK152" s="2">
        <v>6.35</v>
      </c>
      <c r="AL152" s="2">
        <v>6.35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1</v>
      </c>
      <c r="AW152" s="2">
        <v>1</v>
      </c>
      <c r="AX152" s="2"/>
      <c r="AY152" s="2"/>
      <c r="AZ152" s="2">
        <v>1</v>
      </c>
      <c r="BA152" s="2">
        <v>1</v>
      </c>
      <c r="BB152" s="2">
        <v>1</v>
      </c>
      <c r="BC152" s="2">
        <v>1</v>
      </c>
      <c r="BD152" s="2" t="s">
        <v>6</v>
      </c>
      <c r="BE152" s="2" t="s">
        <v>6</v>
      </c>
      <c r="BF152" s="2" t="s">
        <v>6</v>
      </c>
      <c r="BG152" s="2" t="s">
        <v>6</v>
      </c>
      <c r="BH152" s="2">
        <v>3</v>
      </c>
      <c r="BI152" s="2">
        <v>1</v>
      </c>
      <c r="BJ152" s="2" t="s">
        <v>59</v>
      </c>
      <c r="BK152" s="2"/>
      <c r="BL152" s="2"/>
      <c r="BM152" s="2">
        <v>500001</v>
      </c>
      <c r="BN152" s="2">
        <v>0</v>
      </c>
      <c r="BO152" s="2" t="s">
        <v>6</v>
      </c>
      <c r="BP152" s="2">
        <v>0</v>
      </c>
      <c r="BQ152" s="2">
        <v>20</v>
      </c>
      <c r="BR152" s="2">
        <v>0</v>
      </c>
      <c r="BS152" s="2">
        <v>1</v>
      </c>
      <c r="BT152" s="2">
        <v>1</v>
      </c>
      <c r="BU152" s="2">
        <v>1</v>
      </c>
      <c r="BV152" s="2">
        <v>1</v>
      </c>
      <c r="BW152" s="2">
        <v>1</v>
      </c>
      <c r="BX152" s="2">
        <v>1</v>
      </c>
      <c r="BY152" s="2" t="s">
        <v>6</v>
      </c>
      <c r="BZ152" s="2">
        <v>0</v>
      </c>
      <c r="CA152" s="2">
        <v>0</v>
      </c>
      <c r="CB152" s="2"/>
      <c r="CC152" s="2"/>
      <c r="CD152" s="2"/>
      <c r="CE152" s="2"/>
      <c r="CF152" s="2">
        <v>0</v>
      </c>
      <c r="CG152" s="2">
        <v>0</v>
      </c>
      <c r="CH152" s="2"/>
      <c r="CI152" s="2"/>
      <c r="CJ152" s="2"/>
      <c r="CK152" s="2"/>
      <c r="CL152" s="2"/>
      <c r="CM152" s="2">
        <v>0</v>
      </c>
      <c r="CN152" s="2" t="s">
        <v>6</v>
      </c>
      <c r="CO152" s="2">
        <v>0</v>
      </c>
      <c r="CP152" s="2">
        <f t="shared" ref="CP152:CP177" si="196">(P152+Q152+S152)</f>
        <v>1588</v>
      </c>
      <c r="CQ152" s="2">
        <f t="shared" ref="CQ152:CQ177" si="197">AC152*BC152</f>
        <v>6.35</v>
      </c>
      <c r="CR152" s="2">
        <f t="shared" ref="CR152:CR177" si="198">AD152*BB152</f>
        <v>0</v>
      </c>
      <c r="CS152" s="2">
        <f t="shared" ref="CS152:CS177" si="199">AE152*BS152</f>
        <v>0</v>
      </c>
      <c r="CT152" s="2">
        <f t="shared" ref="CT152:CT177" si="200">AF152*BA152</f>
        <v>0</v>
      </c>
      <c r="CU152" s="2">
        <f t="shared" ref="CU152:CU177" si="201">AG152</f>
        <v>0</v>
      </c>
      <c r="CV152" s="2">
        <f t="shared" ref="CV152:CV177" si="202">AH152</f>
        <v>0</v>
      </c>
      <c r="CW152" s="2">
        <f t="shared" ref="CW152:CW177" si="203">AI152</f>
        <v>0</v>
      </c>
      <c r="CX152" s="2">
        <f t="shared" ref="CX152:CX177" si="204">AJ152</f>
        <v>0</v>
      </c>
      <c r="CY152" s="2">
        <f t="shared" ref="CY152:CY177" si="205">(((S152+(R152*IF(0,0,1)))*AT152)/100)</f>
        <v>0</v>
      </c>
      <c r="CZ152" s="2">
        <f t="shared" ref="CZ152:CZ177" si="206">(((S152+(R152*IF(0,0,1)))*AU152)/100)</f>
        <v>0</v>
      </c>
      <c r="DA152" s="2"/>
      <c r="DB152" s="2"/>
      <c r="DC152" s="2" t="s">
        <v>6</v>
      </c>
      <c r="DD152" s="2" t="s">
        <v>6</v>
      </c>
      <c r="DE152" s="2" t="s">
        <v>6</v>
      </c>
      <c r="DF152" s="2" t="s">
        <v>6</v>
      </c>
      <c r="DG152" s="2" t="s">
        <v>6</v>
      </c>
      <c r="DH152" s="2" t="s">
        <v>6</v>
      </c>
      <c r="DI152" s="2" t="s">
        <v>6</v>
      </c>
      <c r="DJ152" s="2" t="s">
        <v>6</v>
      </c>
      <c r="DK152" s="2" t="s">
        <v>6</v>
      </c>
      <c r="DL152" s="2" t="s">
        <v>6</v>
      </c>
      <c r="DM152" s="2" t="s">
        <v>6</v>
      </c>
      <c r="DN152" s="2">
        <v>0</v>
      </c>
      <c r="DO152" s="2">
        <v>0</v>
      </c>
      <c r="DP152" s="2">
        <v>1</v>
      </c>
      <c r="DQ152" s="2">
        <v>1</v>
      </c>
      <c r="DR152" s="2"/>
      <c r="DS152" s="2"/>
      <c r="DT152" s="2"/>
      <c r="DU152" s="2">
        <v>1003</v>
      </c>
      <c r="DV152" s="2" t="s">
        <v>184</v>
      </c>
      <c r="DW152" s="2" t="s">
        <v>184</v>
      </c>
      <c r="DX152" s="2">
        <v>1</v>
      </c>
      <c r="DY152" s="2"/>
      <c r="DZ152" s="2"/>
      <c r="EA152" s="2"/>
      <c r="EB152" s="2"/>
      <c r="EC152" s="2"/>
      <c r="ED152" s="2"/>
      <c r="EE152" s="2">
        <v>32653291</v>
      </c>
      <c r="EF152" s="2">
        <v>20</v>
      </c>
      <c r="EG152" s="2" t="s">
        <v>60</v>
      </c>
      <c r="EH152" s="2">
        <v>0</v>
      </c>
      <c r="EI152" s="2" t="s">
        <v>6</v>
      </c>
      <c r="EJ152" s="2">
        <v>1</v>
      </c>
      <c r="EK152" s="2">
        <v>500001</v>
      </c>
      <c r="EL152" s="2" t="s">
        <v>61</v>
      </c>
      <c r="EM152" s="2" t="s">
        <v>62</v>
      </c>
      <c r="EN152" s="2"/>
      <c r="EO152" s="2" t="s">
        <v>6</v>
      </c>
      <c r="EP152" s="2"/>
      <c r="EQ152" s="2">
        <v>2097152</v>
      </c>
      <c r="ER152" s="2">
        <v>14.4</v>
      </c>
      <c r="ES152" s="2">
        <v>6.35</v>
      </c>
      <c r="ET152" s="2">
        <v>0</v>
      </c>
      <c r="EU152" s="2">
        <v>0</v>
      </c>
      <c r="EV152" s="2">
        <v>0</v>
      </c>
      <c r="EW152" s="2">
        <v>0</v>
      </c>
      <c r="EX152" s="2">
        <v>0</v>
      </c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>
        <v>0</v>
      </c>
      <c r="FR152" s="2">
        <f t="shared" ref="FR152:FR177" si="207">ROUND(IF(AND(BH152=3,BI152=3),P152,0),0)</f>
        <v>0</v>
      </c>
      <c r="FS152" s="2">
        <v>0</v>
      </c>
      <c r="FT152" s="2"/>
      <c r="FU152" s="2"/>
      <c r="FV152" s="2"/>
      <c r="FW152" s="2"/>
      <c r="FX152" s="2">
        <v>0</v>
      </c>
      <c r="FY152" s="2">
        <v>0</v>
      </c>
      <c r="FZ152" s="2"/>
      <c r="GA152" s="2" t="s">
        <v>247</v>
      </c>
      <c r="GB152" s="2"/>
      <c r="GC152" s="2"/>
      <c r="GD152" s="2">
        <v>0</v>
      </c>
      <c r="GE152" s="2"/>
      <c r="GF152" s="2">
        <v>-1441776925</v>
      </c>
      <c r="GG152" s="2">
        <v>2</v>
      </c>
      <c r="GH152" s="2">
        <v>4</v>
      </c>
      <c r="GI152" s="2">
        <v>-2</v>
      </c>
      <c r="GJ152" s="2">
        <v>0</v>
      </c>
      <c r="GK152" s="2">
        <f>ROUND(R152*(R12)/100,0)</f>
        <v>0</v>
      </c>
      <c r="GL152" s="2">
        <f t="shared" ref="GL152:GL177" si="208">ROUND(IF(AND(BH152=3,BI152=3,FS152&lt;&gt;0),P152,0),0)</f>
        <v>0</v>
      </c>
      <c r="GM152" s="2">
        <f t="shared" ref="GM152:GM177" si="209">ROUND(O152+X152+Y152+GK152,0)+GX152</f>
        <v>1588</v>
      </c>
      <c r="GN152" s="2">
        <f t="shared" ref="GN152:GN177" si="210">IF(OR(BI152=0,BI152=1),ROUND(O152+X152+Y152+GK152,0),0)</f>
        <v>1588</v>
      </c>
      <c r="GO152" s="2">
        <f t="shared" ref="GO152:GO177" si="211">IF(BI152=2,ROUND(O152+X152+Y152+GK152,0),0)</f>
        <v>0</v>
      </c>
      <c r="GP152" s="2">
        <f t="shared" ref="GP152:GP177" si="212">IF(BI152=4,ROUND(O152+X152+Y152+GK152,0)+GX152,0)</f>
        <v>0</v>
      </c>
      <c r="GQ152" s="2"/>
      <c r="GR152" s="2">
        <v>0</v>
      </c>
      <c r="GS152" s="2">
        <v>2</v>
      </c>
      <c r="GT152" s="2">
        <v>0</v>
      </c>
      <c r="GU152" s="2" t="s">
        <v>6</v>
      </c>
      <c r="GV152" s="2">
        <f t="shared" ref="GV152:GV177" si="213">ROUND(GT152,2)</f>
        <v>0</v>
      </c>
      <c r="GW152" s="2">
        <v>1</v>
      </c>
      <c r="GX152" s="2">
        <f t="shared" ref="GX152:GX177" si="214">ROUND(GV152*GW152*I152,0)</f>
        <v>0</v>
      </c>
      <c r="GY152" s="2"/>
      <c r="GZ152" s="2"/>
      <c r="HA152" s="2">
        <v>0</v>
      </c>
      <c r="HB152" s="2">
        <v>0</v>
      </c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>
        <v>0</v>
      </c>
      <c r="IL152" s="2"/>
      <c r="IM152" s="2"/>
      <c r="IN152" s="2"/>
      <c r="IO152" s="2"/>
      <c r="IP152" s="2"/>
      <c r="IQ152" s="2"/>
      <c r="IR152" s="2"/>
      <c r="IS152" s="2"/>
      <c r="IT152" s="2"/>
      <c r="IU152" s="2"/>
    </row>
    <row r="153" spans="1:255" x14ac:dyDescent="0.2">
      <c r="A153">
        <v>18</v>
      </c>
      <c r="B153">
        <v>1</v>
      </c>
      <c r="C153">
        <v>213</v>
      </c>
      <c r="E153" t="s">
        <v>245</v>
      </c>
      <c r="F153" t="str">
        <f>'1.Смета.или.Акт'!B199</f>
        <v>Накладная</v>
      </c>
      <c r="G153" t="str">
        <f>'1.Смета.или.Акт'!C199</f>
        <v>Провод СИП 4 4х16</v>
      </c>
      <c r="H153" t="s">
        <v>184</v>
      </c>
      <c r="I153">
        <f>I149*J153</f>
        <v>250</v>
      </c>
      <c r="J153">
        <v>25</v>
      </c>
      <c r="O153">
        <f t="shared" si="182"/>
        <v>11906</v>
      </c>
      <c r="P153">
        <f t="shared" si="183"/>
        <v>11906</v>
      </c>
      <c r="Q153">
        <f t="shared" si="184"/>
        <v>0</v>
      </c>
      <c r="R153">
        <f t="shared" si="185"/>
        <v>0</v>
      </c>
      <c r="S153">
        <f t="shared" si="186"/>
        <v>0</v>
      </c>
      <c r="T153">
        <f t="shared" si="187"/>
        <v>0</v>
      </c>
      <c r="U153">
        <f t="shared" si="188"/>
        <v>0</v>
      </c>
      <c r="V153">
        <f t="shared" si="189"/>
        <v>0</v>
      </c>
      <c r="W153">
        <f t="shared" si="190"/>
        <v>0</v>
      </c>
      <c r="X153">
        <f t="shared" si="191"/>
        <v>0</v>
      </c>
      <c r="Y153">
        <f t="shared" si="192"/>
        <v>0</v>
      </c>
      <c r="AA153">
        <v>34644601</v>
      </c>
      <c r="AB153">
        <f t="shared" si="193"/>
        <v>6.35</v>
      </c>
      <c r="AC153">
        <f t="shared" si="176"/>
        <v>6.35</v>
      </c>
      <c r="AD153">
        <f t="shared" si="177"/>
        <v>0</v>
      </c>
      <c r="AE153">
        <f t="shared" si="178"/>
        <v>0</v>
      </c>
      <c r="AF153">
        <f t="shared" si="179"/>
        <v>0</v>
      </c>
      <c r="AG153">
        <f t="shared" si="194"/>
        <v>0</v>
      </c>
      <c r="AH153">
        <f t="shared" si="180"/>
        <v>0</v>
      </c>
      <c r="AI153">
        <f t="shared" si="181"/>
        <v>0</v>
      </c>
      <c r="AJ153">
        <f t="shared" si="195"/>
        <v>0</v>
      </c>
      <c r="AK153">
        <v>6.35</v>
      </c>
      <c r="AL153" s="55">
        <f>'1.Смета.или.Акт'!F199</f>
        <v>6.35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f>'1.Смета.или.Акт'!J199</f>
        <v>7.5</v>
      </c>
      <c r="BD153" t="s">
        <v>6</v>
      </c>
      <c r="BE153" t="s">
        <v>6</v>
      </c>
      <c r="BF153" t="s">
        <v>6</v>
      </c>
      <c r="BG153" t="s">
        <v>6</v>
      </c>
      <c r="BH153">
        <v>3</v>
      </c>
      <c r="BI153">
        <v>1</v>
      </c>
      <c r="BJ153" t="s">
        <v>59</v>
      </c>
      <c r="BM153">
        <v>500001</v>
      </c>
      <c r="BN153">
        <v>0</v>
      </c>
      <c r="BO153" t="s">
        <v>6</v>
      </c>
      <c r="BP153">
        <v>0</v>
      </c>
      <c r="BQ153">
        <v>20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6</v>
      </c>
      <c r="BZ153">
        <v>0</v>
      </c>
      <c r="CA153">
        <v>0</v>
      </c>
      <c r="CF153">
        <v>0</v>
      </c>
      <c r="CG153">
        <v>0</v>
      </c>
      <c r="CM153">
        <v>0</v>
      </c>
      <c r="CN153" t="s">
        <v>6</v>
      </c>
      <c r="CO153">
        <v>0</v>
      </c>
      <c r="CP153">
        <f t="shared" si="196"/>
        <v>11906</v>
      </c>
      <c r="CQ153">
        <f t="shared" si="197"/>
        <v>47.625</v>
      </c>
      <c r="CR153">
        <f t="shared" si="198"/>
        <v>0</v>
      </c>
      <c r="CS153">
        <f t="shared" si="199"/>
        <v>0</v>
      </c>
      <c r="CT153">
        <f t="shared" si="200"/>
        <v>0</v>
      </c>
      <c r="CU153">
        <f t="shared" si="201"/>
        <v>0</v>
      </c>
      <c r="CV153">
        <f t="shared" si="202"/>
        <v>0</v>
      </c>
      <c r="CW153">
        <f t="shared" si="203"/>
        <v>0</v>
      </c>
      <c r="CX153">
        <f t="shared" si="204"/>
        <v>0</v>
      </c>
      <c r="CY153">
        <f t="shared" si="205"/>
        <v>0</v>
      </c>
      <c r="CZ153">
        <f t="shared" si="206"/>
        <v>0</v>
      </c>
      <c r="DC153" t="s">
        <v>6</v>
      </c>
      <c r="DD153" t="s">
        <v>6</v>
      </c>
      <c r="DE153" t="s">
        <v>6</v>
      </c>
      <c r="DF153" t="s">
        <v>6</v>
      </c>
      <c r="DG153" t="s">
        <v>6</v>
      </c>
      <c r="DH153" t="s">
        <v>6</v>
      </c>
      <c r="DI153" t="s">
        <v>6</v>
      </c>
      <c r="DJ153" t="s">
        <v>6</v>
      </c>
      <c r="DK153" t="s">
        <v>6</v>
      </c>
      <c r="DL153" t="s">
        <v>6</v>
      </c>
      <c r="DM153" t="s">
        <v>6</v>
      </c>
      <c r="DN153">
        <v>0</v>
      </c>
      <c r="DO153">
        <v>0</v>
      </c>
      <c r="DP153">
        <v>1</v>
      </c>
      <c r="DQ153">
        <v>1</v>
      </c>
      <c r="DU153">
        <v>1003</v>
      </c>
      <c r="DV153" t="s">
        <v>184</v>
      </c>
      <c r="DW153" t="str">
        <f>'1.Смета.или.Акт'!D199</f>
        <v>м</v>
      </c>
      <c r="DX153">
        <v>1</v>
      </c>
      <c r="EE153">
        <v>32653291</v>
      </c>
      <c r="EF153">
        <v>20</v>
      </c>
      <c r="EG153" t="s">
        <v>60</v>
      </c>
      <c r="EH153">
        <v>0</v>
      </c>
      <c r="EI153" t="s">
        <v>6</v>
      </c>
      <c r="EJ153">
        <v>1</v>
      </c>
      <c r="EK153">
        <v>500001</v>
      </c>
      <c r="EL153" t="s">
        <v>61</v>
      </c>
      <c r="EM153" t="s">
        <v>62</v>
      </c>
      <c r="EO153" t="s">
        <v>6</v>
      </c>
      <c r="EQ153">
        <v>2097152</v>
      </c>
      <c r="ER153">
        <v>6.35</v>
      </c>
      <c r="ES153" s="55">
        <f>'1.Смета.или.Акт'!F199</f>
        <v>6.35</v>
      </c>
      <c r="ET153">
        <v>0</v>
      </c>
      <c r="EU153">
        <v>0</v>
      </c>
      <c r="EV153">
        <v>0</v>
      </c>
      <c r="EW153">
        <v>0</v>
      </c>
      <c r="EX153">
        <v>0</v>
      </c>
      <c r="EZ153">
        <v>5</v>
      </c>
      <c r="FC153">
        <v>0</v>
      </c>
      <c r="FD153">
        <v>18</v>
      </c>
      <c r="FF153">
        <v>47.62</v>
      </c>
      <c r="FQ153">
        <v>0</v>
      </c>
      <c r="FR153">
        <f t="shared" si="207"/>
        <v>0</v>
      </c>
      <c r="FS153">
        <v>0</v>
      </c>
      <c r="FX153">
        <v>0</v>
      </c>
      <c r="FY153">
        <v>0</v>
      </c>
      <c r="GA153" t="s">
        <v>247</v>
      </c>
      <c r="GD153">
        <v>0</v>
      </c>
      <c r="GF153">
        <v>-1441776925</v>
      </c>
      <c r="GG153">
        <v>2</v>
      </c>
      <c r="GH153">
        <v>3</v>
      </c>
      <c r="GI153">
        <v>4</v>
      </c>
      <c r="GJ153">
        <v>0</v>
      </c>
      <c r="GK153">
        <f>ROUND(R153*(S12)/100,0)</f>
        <v>0</v>
      </c>
      <c r="GL153">
        <f t="shared" si="208"/>
        <v>0</v>
      </c>
      <c r="GM153">
        <f t="shared" si="209"/>
        <v>11906</v>
      </c>
      <c r="GN153">
        <f t="shared" si="210"/>
        <v>11906</v>
      </c>
      <c r="GO153">
        <f t="shared" si="211"/>
        <v>0</v>
      </c>
      <c r="GP153">
        <f t="shared" si="212"/>
        <v>0</v>
      </c>
      <c r="GR153">
        <v>1</v>
      </c>
      <c r="GS153">
        <v>1</v>
      </c>
      <c r="GT153">
        <v>0</v>
      </c>
      <c r="GU153" t="s">
        <v>6</v>
      </c>
      <c r="GV153">
        <f t="shared" si="213"/>
        <v>0</v>
      </c>
      <c r="GW153">
        <v>1</v>
      </c>
      <c r="GX153">
        <f t="shared" si="214"/>
        <v>0</v>
      </c>
      <c r="HA153">
        <v>0</v>
      </c>
      <c r="HB153">
        <v>0</v>
      </c>
      <c r="IK153">
        <v>0</v>
      </c>
    </row>
    <row r="154" spans="1:255" x14ac:dyDescent="0.2">
      <c r="A154" s="2">
        <v>18</v>
      </c>
      <c r="B154" s="2">
        <v>1</v>
      </c>
      <c r="C154" s="2">
        <v>202</v>
      </c>
      <c r="D154" s="2"/>
      <c r="E154" s="2" t="s">
        <v>248</v>
      </c>
      <c r="F154" s="2" t="s">
        <v>69</v>
      </c>
      <c r="G154" s="2" t="s">
        <v>223</v>
      </c>
      <c r="H154" s="2" t="s">
        <v>79</v>
      </c>
      <c r="I154" s="2">
        <f>I148*J154</f>
        <v>66</v>
      </c>
      <c r="J154" s="2">
        <v>6.6</v>
      </c>
      <c r="K154" s="2"/>
      <c r="L154" s="2"/>
      <c r="M154" s="2"/>
      <c r="N154" s="2"/>
      <c r="O154" s="2">
        <f t="shared" si="182"/>
        <v>873</v>
      </c>
      <c r="P154" s="2">
        <f t="shared" si="183"/>
        <v>873</v>
      </c>
      <c r="Q154" s="2">
        <f t="shared" si="184"/>
        <v>0</v>
      </c>
      <c r="R154" s="2">
        <f t="shared" si="185"/>
        <v>0</v>
      </c>
      <c r="S154" s="2">
        <f t="shared" si="186"/>
        <v>0</v>
      </c>
      <c r="T154" s="2">
        <f t="shared" si="187"/>
        <v>0</v>
      </c>
      <c r="U154" s="2">
        <f t="shared" si="188"/>
        <v>0</v>
      </c>
      <c r="V154" s="2">
        <f t="shared" si="189"/>
        <v>0</v>
      </c>
      <c r="W154" s="2">
        <f t="shared" si="190"/>
        <v>0</v>
      </c>
      <c r="X154" s="2">
        <f t="shared" si="191"/>
        <v>0</v>
      </c>
      <c r="Y154" s="2">
        <f t="shared" si="192"/>
        <v>0</v>
      </c>
      <c r="Z154" s="2"/>
      <c r="AA154" s="2">
        <v>34644600</v>
      </c>
      <c r="AB154" s="2">
        <f t="shared" si="193"/>
        <v>13.23</v>
      </c>
      <c r="AC154" s="2">
        <f t="shared" si="176"/>
        <v>13.23</v>
      </c>
      <c r="AD154" s="2">
        <f t="shared" si="177"/>
        <v>0</v>
      </c>
      <c r="AE154" s="2">
        <f t="shared" si="178"/>
        <v>0</v>
      </c>
      <c r="AF154" s="2">
        <f t="shared" si="179"/>
        <v>0</v>
      </c>
      <c r="AG154" s="2">
        <f t="shared" si="194"/>
        <v>0</v>
      </c>
      <c r="AH154" s="2">
        <f t="shared" si="180"/>
        <v>0</v>
      </c>
      <c r="AI154" s="2">
        <f t="shared" si="181"/>
        <v>0</v>
      </c>
      <c r="AJ154" s="2">
        <f t="shared" si="195"/>
        <v>0</v>
      </c>
      <c r="AK154" s="2">
        <v>13.23</v>
      </c>
      <c r="AL154" s="2">
        <v>13.23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1</v>
      </c>
      <c r="AW154" s="2">
        <v>1</v>
      </c>
      <c r="AX154" s="2"/>
      <c r="AY154" s="2"/>
      <c r="AZ154" s="2">
        <v>1</v>
      </c>
      <c r="BA154" s="2">
        <v>1</v>
      </c>
      <c r="BB154" s="2">
        <v>1</v>
      </c>
      <c r="BC154" s="2">
        <v>1</v>
      </c>
      <c r="BD154" s="2" t="s">
        <v>6</v>
      </c>
      <c r="BE154" s="2" t="s">
        <v>6</v>
      </c>
      <c r="BF154" s="2" t="s">
        <v>6</v>
      </c>
      <c r="BG154" s="2" t="s">
        <v>6</v>
      </c>
      <c r="BH154" s="2">
        <v>3</v>
      </c>
      <c r="BI154" s="2">
        <v>1</v>
      </c>
      <c r="BJ154" s="2" t="s">
        <v>71</v>
      </c>
      <c r="BK154" s="2"/>
      <c r="BL154" s="2"/>
      <c r="BM154" s="2">
        <v>500001</v>
      </c>
      <c r="BN154" s="2">
        <v>0</v>
      </c>
      <c r="BO154" s="2" t="s">
        <v>6</v>
      </c>
      <c r="BP154" s="2">
        <v>0</v>
      </c>
      <c r="BQ154" s="2">
        <v>20</v>
      </c>
      <c r="BR154" s="2">
        <v>0</v>
      </c>
      <c r="BS154" s="2">
        <v>1</v>
      </c>
      <c r="BT154" s="2">
        <v>1</v>
      </c>
      <c r="BU154" s="2">
        <v>1</v>
      </c>
      <c r="BV154" s="2">
        <v>1</v>
      </c>
      <c r="BW154" s="2">
        <v>1</v>
      </c>
      <c r="BX154" s="2">
        <v>1</v>
      </c>
      <c r="BY154" s="2" t="s">
        <v>6</v>
      </c>
      <c r="BZ154" s="2">
        <v>0</v>
      </c>
      <c r="CA154" s="2">
        <v>0</v>
      </c>
      <c r="CB154" s="2"/>
      <c r="CC154" s="2"/>
      <c r="CD154" s="2"/>
      <c r="CE154" s="2"/>
      <c r="CF154" s="2">
        <v>0</v>
      </c>
      <c r="CG154" s="2">
        <v>0</v>
      </c>
      <c r="CH154" s="2"/>
      <c r="CI154" s="2"/>
      <c r="CJ154" s="2"/>
      <c r="CK154" s="2"/>
      <c r="CL154" s="2"/>
      <c r="CM154" s="2">
        <v>0</v>
      </c>
      <c r="CN154" s="2" t="s">
        <v>6</v>
      </c>
      <c r="CO154" s="2">
        <v>0</v>
      </c>
      <c r="CP154" s="2">
        <f t="shared" si="196"/>
        <v>873</v>
      </c>
      <c r="CQ154" s="2">
        <f t="shared" si="197"/>
        <v>13.23</v>
      </c>
      <c r="CR154" s="2">
        <f t="shared" si="198"/>
        <v>0</v>
      </c>
      <c r="CS154" s="2">
        <f t="shared" si="199"/>
        <v>0</v>
      </c>
      <c r="CT154" s="2">
        <f t="shared" si="200"/>
        <v>0</v>
      </c>
      <c r="CU154" s="2">
        <f t="shared" si="201"/>
        <v>0</v>
      </c>
      <c r="CV154" s="2">
        <f t="shared" si="202"/>
        <v>0</v>
      </c>
      <c r="CW154" s="2">
        <f t="shared" si="203"/>
        <v>0</v>
      </c>
      <c r="CX154" s="2">
        <f t="shared" si="204"/>
        <v>0</v>
      </c>
      <c r="CY154" s="2">
        <f t="shared" si="205"/>
        <v>0</v>
      </c>
      <c r="CZ154" s="2">
        <f t="shared" si="206"/>
        <v>0</v>
      </c>
      <c r="DA154" s="2"/>
      <c r="DB154" s="2"/>
      <c r="DC154" s="2" t="s">
        <v>6</v>
      </c>
      <c r="DD154" s="2" t="s">
        <v>6</v>
      </c>
      <c r="DE154" s="2" t="s">
        <v>6</v>
      </c>
      <c r="DF154" s="2" t="s">
        <v>6</v>
      </c>
      <c r="DG154" s="2" t="s">
        <v>6</v>
      </c>
      <c r="DH154" s="2" t="s">
        <v>6</v>
      </c>
      <c r="DI154" s="2" t="s">
        <v>6</v>
      </c>
      <c r="DJ154" s="2" t="s">
        <v>6</v>
      </c>
      <c r="DK154" s="2" t="s">
        <v>6</v>
      </c>
      <c r="DL154" s="2" t="s">
        <v>6</v>
      </c>
      <c r="DM154" s="2" t="s">
        <v>6</v>
      </c>
      <c r="DN154" s="2">
        <v>0</v>
      </c>
      <c r="DO154" s="2">
        <v>0</v>
      </c>
      <c r="DP154" s="2">
        <v>1</v>
      </c>
      <c r="DQ154" s="2">
        <v>1</v>
      </c>
      <c r="DR154" s="2"/>
      <c r="DS154" s="2"/>
      <c r="DT154" s="2"/>
      <c r="DU154" s="2">
        <v>1010</v>
      </c>
      <c r="DV154" s="2" t="s">
        <v>79</v>
      </c>
      <c r="DW154" s="2" t="s">
        <v>79</v>
      </c>
      <c r="DX154" s="2">
        <v>1</v>
      </c>
      <c r="DY154" s="2"/>
      <c r="DZ154" s="2"/>
      <c r="EA154" s="2"/>
      <c r="EB154" s="2"/>
      <c r="EC154" s="2"/>
      <c r="ED154" s="2"/>
      <c r="EE154" s="2">
        <v>32653291</v>
      </c>
      <c r="EF154" s="2">
        <v>20</v>
      </c>
      <c r="EG154" s="2" t="s">
        <v>60</v>
      </c>
      <c r="EH154" s="2">
        <v>0</v>
      </c>
      <c r="EI154" s="2" t="s">
        <v>6</v>
      </c>
      <c r="EJ154" s="2">
        <v>1</v>
      </c>
      <c r="EK154" s="2">
        <v>500001</v>
      </c>
      <c r="EL154" s="2" t="s">
        <v>61</v>
      </c>
      <c r="EM154" s="2" t="s">
        <v>62</v>
      </c>
      <c r="EN154" s="2"/>
      <c r="EO154" s="2" t="s">
        <v>6</v>
      </c>
      <c r="EP154" s="2"/>
      <c r="EQ154" s="2">
        <v>0</v>
      </c>
      <c r="ER154" s="2">
        <v>9040.01</v>
      </c>
      <c r="ES154" s="2">
        <v>13.23</v>
      </c>
      <c r="ET154" s="2">
        <v>0</v>
      </c>
      <c r="EU154" s="2">
        <v>0</v>
      </c>
      <c r="EV154" s="2">
        <v>0</v>
      </c>
      <c r="EW154" s="2">
        <v>0</v>
      </c>
      <c r="EX154" s="2">
        <v>0</v>
      </c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>
        <v>0</v>
      </c>
      <c r="FR154" s="2">
        <f t="shared" si="207"/>
        <v>0</v>
      </c>
      <c r="FS154" s="2">
        <v>0</v>
      </c>
      <c r="FT154" s="2"/>
      <c r="FU154" s="2"/>
      <c r="FV154" s="2"/>
      <c r="FW154" s="2"/>
      <c r="FX154" s="2">
        <v>0</v>
      </c>
      <c r="FY154" s="2">
        <v>0</v>
      </c>
      <c r="FZ154" s="2"/>
      <c r="GA154" s="2" t="s">
        <v>249</v>
      </c>
      <c r="GB154" s="2"/>
      <c r="GC154" s="2"/>
      <c r="GD154" s="2">
        <v>0</v>
      </c>
      <c r="GE154" s="2"/>
      <c r="GF154" s="2">
        <v>1907950714</v>
      </c>
      <c r="GG154" s="2">
        <v>2</v>
      </c>
      <c r="GH154" s="2">
        <v>4</v>
      </c>
      <c r="GI154" s="2">
        <v>-2</v>
      </c>
      <c r="GJ154" s="2">
        <v>0</v>
      </c>
      <c r="GK154" s="2">
        <f>ROUND(R154*(R12)/100,0)</f>
        <v>0</v>
      </c>
      <c r="GL154" s="2">
        <f t="shared" si="208"/>
        <v>0</v>
      </c>
      <c r="GM154" s="2">
        <f t="shared" si="209"/>
        <v>873</v>
      </c>
      <c r="GN154" s="2">
        <f t="shared" si="210"/>
        <v>873</v>
      </c>
      <c r="GO154" s="2">
        <f t="shared" si="211"/>
        <v>0</v>
      </c>
      <c r="GP154" s="2">
        <f t="shared" si="212"/>
        <v>0</v>
      </c>
      <c r="GQ154" s="2"/>
      <c r="GR154" s="2">
        <v>0</v>
      </c>
      <c r="GS154" s="2">
        <v>2</v>
      </c>
      <c r="GT154" s="2">
        <v>0</v>
      </c>
      <c r="GU154" s="2" t="s">
        <v>6</v>
      </c>
      <c r="GV154" s="2">
        <f t="shared" si="213"/>
        <v>0</v>
      </c>
      <c r="GW154" s="2">
        <v>1</v>
      </c>
      <c r="GX154" s="2">
        <f t="shared" si="214"/>
        <v>0</v>
      </c>
      <c r="GY154" s="2"/>
      <c r="GZ154" s="2"/>
      <c r="HA154" s="2">
        <v>0</v>
      </c>
      <c r="HB154" s="2">
        <v>0</v>
      </c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>
        <v>0</v>
      </c>
      <c r="IL154" s="2"/>
      <c r="IM154" s="2"/>
      <c r="IN154" s="2"/>
      <c r="IO154" s="2"/>
      <c r="IP154" s="2"/>
      <c r="IQ154" s="2"/>
      <c r="IR154" s="2"/>
      <c r="IS154" s="2"/>
      <c r="IT154" s="2"/>
      <c r="IU154" s="2"/>
    </row>
    <row r="155" spans="1:255" x14ac:dyDescent="0.2">
      <c r="A155">
        <v>18</v>
      </c>
      <c r="B155">
        <v>1</v>
      </c>
      <c r="C155">
        <v>214</v>
      </c>
      <c r="E155" t="s">
        <v>248</v>
      </c>
      <c r="F155" t="str">
        <f>'1.Смета.или.Акт'!B201</f>
        <v>Накладная</v>
      </c>
      <c r="G155" t="str">
        <f>'1.Смета.или.Акт'!C201</f>
        <v>Зажим анкерный DN 123</v>
      </c>
      <c r="H155" t="s">
        <v>79</v>
      </c>
      <c r="I155">
        <f>I149*J155</f>
        <v>66</v>
      </c>
      <c r="J155">
        <v>6.6</v>
      </c>
      <c r="O155">
        <f t="shared" si="182"/>
        <v>6549</v>
      </c>
      <c r="P155">
        <f t="shared" si="183"/>
        <v>6549</v>
      </c>
      <c r="Q155">
        <f t="shared" si="184"/>
        <v>0</v>
      </c>
      <c r="R155">
        <f t="shared" si="185"/>
        <v>0</v>
      </c>
      <c r="S155">
        <f t="shared" si="186"/>
        <v>0</v>
      </c>
      <c r="T155">
        <f t="shared" si="187"/>
        <v>0</v>
      </c>
      <c r="U155">
        <f t="shared" si="188"/>
        <v>0</v>
      </c>
      <c r="V155">
        <f t="shared" si="189"/>
        <v>0</v>
      </c>
      <c r="W155">
        <f t="shared" si="190"/>
        <v>0</v>
      </c>
      <c r="X155">
        <f t="shared" si="191"/>
        <v>0</v>
      </c>
      <c r="Y155">
        <f t="shared" si="192"/>
        <v>0</v>
      </c>
      <c r="AA155">
        <v>34644601</v>
      </c>
      <c r="AB155">
        <f t="shared" si="193"/>
        <v>13.23</v>
      </c>
      <c r="AC155">
        <f t="shared" si="176"/>
        <v>13.23</v>
      </c>
      <c r="AD155">
        <f t="shared" si="177"/>
        <v>0</v>
      </c>
      <c r="AE155">
        <f t="shared" si="178"/>
        <v>0</v>
      </c>
      <c r="AF155">
        <f t="shared" si="179"/>
        <v>0</v>
      </c>
      <c r="AG155">
        <f t="shared" si="194"/>
        <v>0</v>
      </c>
      <c r="AH155">
        <f t="shared" si="180"/>
        <v>0</v>
      </c>
      <c r="AI155">
        <f t="shared" si="181"/>
        <v>0</v>
      </c>
      <c r="AJ155">
        <f t="shared" si="195"/>
        <v>0</v>
      </c>
      <c r="AK155">
        <v>13.23</v>
      </c>
      <c r="AL155" s="55">
        <f>'1.Смета.или.Акт'!F201</f>
        <v>13.23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1</v>
      </c>
      <c r="AW155">
        <v>1</v>
      </c>
      <c r="AZ155">
        <v>1</v>
      </c>
      <c r="BA155">
        <v>1</v>
      </c>
      <c r="BB155">
        <v>1</v>
      </c>
      <c r="BC155">
        <f>'1.Смета.или.Акт'!J201</f>
        <v>7.5</v>
      </c>
      <c r="BD155" t="s">
        <v>6</v>
      </c>
      <c r="BE155" t="s">
        <v>6</v>
      </c>
      <c r="BF155" t="s">
        <v>6</v>
      </c>
      <c r="BG155" t="s">
        <v>6</v>
      </c>
      <c r="BH155">
        <v>3</v>
      </c>
      <c r="BI155">
        <v>1</v>
      </c>
      <c r="BJ155" t="s">
        <v>71</v>
      </c>
      <c r="BM155">
        <v>500001</v>
      </c>
      <c r="BN155">
        <v>0</v>
      </c>
      <c r="BO155" t="s">
        <v>6</v>
      </c>
      <c r="BP155">
        <v>0</v>
      </c>
      <c r="BQ155">
        <v>20</v>
      </c>
      <c r="BR155">
        <v>0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6</v>
      </c>
      <c r="BZ155">
        <v>0</v>
      </c>
      <c r="CA155">
        <v>0</v>
      </c>
      <c r="CF155">
        <v>0</v>
      </c>
      <c r="CG155">
        <v>0</v>
      </c>
      <c r="CM155">
        <v>0</v>
      </c>
      <c r="CN155" t="s">
        <v>6</v>
      </c>
      <c r="CO155">
        <v>0</v>
      </c>
      <c r="CP155">
        <f t="shared" si="196"/>
        <v>6549</v>
      </c>
      <c r="CQ155">
        <f t="shared" si="197"/>
        <v>99.225000000000009</v>
      </c>
      <c r="CR155">
        <f t="shared" si="198"/>
        <v>0</v>
      </c>
      <c r="CS155">
        <f t="shared" si="199"/>
        <v>0</v>
      </c>
      <c r="CT155">
        <f t="shared" si="200"/>
        <v>0</v>
      </c>
      <c r="CU155">
        <f t="shared" si="201"/>
        <v>0</v>
      </c>
      <c r="CV155">
        <f t="shared" si="202"/>
        <v>0</v>
      </c>
      <c r="CW155">
        <f t="shared" si="203"/>
        <v>0</v>
      </c>
      <c r="CX155">
        <f t="shared" si="204"/>
        <v>0</v>
      </c>
      <c r="CY155">
        <f t="shared" si="205"/>
        <v>0</v>
      </c>
      <c r="CZ155">
        <f t="shared" si="206"/>
        <v>0</v>
      </c>
      <c r="DC155" t="s">
        <v>6</v>
      </c>
      <c r="DD155" t="s">
        <v>6</v>
      </c>
      <c r="DE155" t="s">
        <v>6</v>
      </c>
      <c r="DF155" t="s">
        <v>6</v>
      </c>
      <c r="DG155" t="s">
        <v>6</v>
      </c>
      <c r="DH155" t="s">
        <v>6</v>
      </c>
      <c r="DI155" t="s">
        <v>6</v>
      </c>
      <c r="DJ155" t="s">
        <v>6</v>
      </c>
      <c r="DK155" t="s">
        <v>6</v>
      </c>
      <c r="DL155" t="s">
        <v>6</v>
      </c>
      <c r="DM155" t="s">
        <v>6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79</v>
      </c>
      <c r="DW155" t="str">
        <f>'1.Смета.или.Акт'!D201</f>
        <v>шт.</v>
      </c>
      <c r="DX155">
        <v>1</v>
      </c>
      <c r="EE155">
        <v>32653291</v>
      </c>
      <c r="EF155">
        <v>20</v>
      </c>
      <c r="EG155" t="s">
        <v>60</v>
      </c>
      <c r="EH155">
        <v>0</v>
      </c>
      <c r="EI155" t="s">
        <v>6</v>
      </c>
      <c r="EJ155">
        <v>1</v>
      </c>
      <c r="EK155">
        <v>500001</v>
      </c>
      <c r="EL155" t="s">
        <v>61</v>
      </c>
      <c r="EM155" t="s">
        <v>62</v>
      </c>
      <c r="EO155" t="s">
        <v>6</v>
      </c>
      <c r="EQ155">
        <v>0</v>
      </c>
      <c r="ER155">
        <v>14.38</v>
      </c>
      <c r="ES155" s="55">
        <f>'1.Смета.или.Акт'!F201</f>
        <v>13.23</v>
      </c>
      <c r="ET155">
        <v>0</v>
      </c>
      <c r="EU155">
        <v>0</v>
      </c>
      <c r="EV155">
        <v>0</v>
      </c>
      <c r="EW155">
        <v>0</v>
      </c>
      <c r="EX155">
        <v>0</v>
      </c>
      <c r="EZ155">
        <v>5</v>
      </c>
      <c r="FC155">
        <v>0</v>
      </c>
      <c r="FD155">
        <v>18</v>
      </c>
      <c r="FF155">
        <v>99.22</v>
      </c>
      <c r="FQ155">
        <v>0</v>
      </c>
      <c r="FR155">
        <f t="shared" si="207"/>
        <v>0</v>
      </c>
      <c r="FS155">
        <v>0</v>
      </c>
      <c r="FX155">
        <v>0</v>
      </c>
      <c r="FY155">
        <v>0</v>
      </c>
      <c r="GA155" t="s">
        <v>249</v>
      </c>
      <c r="GD155">
        <v>0</v>
      </c>
      <c r="GF155">
        <v>1907950714</v>
      </c>
      <c r="GG155">
        <v>2</v>
      </c>
      <c r="GH155">
        <v>3</v>
      </c>
      <c r="GI155">
        <v>4</v>
      </c>
      <c r="GJ155">
        <v>0</v>
      </c>
      <c r="GK155">
        <f>ROUND(R155*(S12)/100,0)</f>
        <v>0</v>
      </c>
      <c r="GL155">
        <f t="shared" si="208"/>
        <v>0</v>
      </c>
      <c r="GM155">
        <f t="shared" si="209"/>
        <v>6549</v>
      </c>
      <c r="GN155">
        <f t="shared" si="210"/>
        <v>6549</v>
      </c>
      <c r="GO155">
        <f t="shared" si="211"/>
        <v>0</v>
      </c>
      <c r="GP155">
        <f t="shared" si="212"/>
        <v>0</v>
      </c>
      <c r="GR155">
        <v>1</v>
      </c>
      <c r="GS155">
        <v>1</v>
      </c>
      <c r="GT155">
        <v>0</v>
      </c>
      <c r="GU155" t="s">
        <v>6</v>
      </c>
      <c r="GV155">
        <f t="shared" si="213"/>
        <v>0</v>
      </c>
      <c r="GW155">
        <v>1</v>
      </c>
      <c r="GX155">
        <f t="shared" si="214"/>
        <v>0</v>
      </c>
      <c r="HA155">
        <v>0</v>
      </c>
      <c r="HB155">
        <v>0</v>
      </c>
      <c r="IK155">
        <v>0</v>
      </c>
    </row>
    <row r="156" spans="1:255" x14ac:dyDescent="0.2">
      <c r="A156" s="2">
        <v>18</v>
      </c>
      <c r="B156" s="2">
        <v>1</v>
      </c>
      <c r="C156" s="2">
        <v>203</v>
      </c>
      <c r="D156" s="2"/>
      <c r="E156" s="2" t="s">
        <v>250</v>
      </c>
      <c r="F156" s="2" t="s">
        <v>83</v>
      </c>
      <c r="G156" s="2" t="s">
        <v>188</v>
      </c>
      <c r="H156" s="2" t="s">
        <v>79</v>
      </c>
      <c r="I156" s="2">
        <f>I148*J156</f>
        <v>40</v>
      </c>
      <c r="J156" s="2">
        <v>4</v>
      </c>
      <c r="K156" s="2"/>
      <c r="L156" s="2"/>
      <c r="M156" s="2"/>
      <c r="N156" s="2"/>
      <c r="O156" s="2">
        <f t="shared" si="182"/>
        <v>1040</v>
      </c>
      <c r="P156" s="2">
        <f t="shared" si="183"/>
        <v>1040</v>
      </c>
      <c r="Q156" s="2">
        <f t="shared" si="184"/>
        <v>0</v>
      </c>
      <c r="R156" s="2">
        <f t="shared" si="185"/>
        <v>0</v>
      </c>
      <c r="S156" s="2">
        <f t="shared" si="186"/>
        <v>0</v>
      </c>
      <c r="T156" s="2">
        <f t="shared" si="187"/>
        <v>0</v>
      </c>
      <c r="U156" s="2">
        <f t="shared" si="188"/>
        <v>0</v>
      </c>
      <c r="V156" s="2">
        <f t="shared" si="189"/>
        <v>0</v>
      </c>
      <c r="W156" s="2">
        <f t="shared" si="190"/>
        <v>0</v>
      </c>
      <c r="X156" s="2">
        <f t="shared" si="191"/>
        <v>0</v>
      </c>
      <c r="Y156" s="2">
        <f t="shared" si="192"/>
        <v>0</v>
      </c>
      <c r="Z156" s="2"/>
      <c r="AA156" s="2">
        <v>34644600</v>
      </c>
      <c r="AB156" s="2">
        <f t="shared" si="193"/>
        <v>26.01</v>
      </c>
      <c r="AC156" s="2">
        <f t="shared" si="176"/>
        <v>26.01</v>
      </c>
      <c r="AD156" s="2">
        <f t="shared" si="177"/>
        <v>0</v>
      </c>
      <c r="AE156" s="2">
        <f t="shared" si="178"/>
        <v>0</v>
      </c>
      <c r="AF156" s="2">
        <f t="shared" si="179"/>
        <v>0</v>
      </c>
      <c r="AG156" s="2">
        <f t="shared" si="194"/>
        <v>0</v>
      </c>
      <c r="AH156" s="2">
        <f t="shared" si="180"/>
        <v>0</v>
      </c>
      <c r="AI156" s="2">
        <f t="shared" si="181"/>
        <v>0</v>
      </c>
      <c r="AJ156" s="2">
        <f t="shared" si="195"/>
        <v>0</v>
      </c>
      <c r="AK156" s="2">
        <v>26.01</v>
      </c>
      <c r="AL156" s="2">
        <v>26.01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106</v>
      </c>
      <c r="AU156" s="2">
        <v>65</v>
      </c>
      <c r="AV156" s="2">
        <v>1</v>
      </c>
      <c r="AW156" s="2">
        <v>1</v>
      </c>
      <c r="AX156" s="2"/>
      <c r="AY156" s="2"/>
      <c r="AZ156" s="2">
        <v>1</v>
      </c>
      <c r="BA156" s="2">
        <v>1</v>
      </c>
      <c r="BB156" s="2">
        <v>1</v>
      </c>
      <c r="BC156" s="2">
        <v>1</v>
      </c>
      <c r="BD156" s="2" t="s">
        <v>6</v>
      </c>
      <c r="BE156" s="2" t="s">
        <v>6</v>
      </c>
      <c r="BF156" s="2" t="s">
        <v>6</v>
      </c>
      <c r="BG156" s="2" t="s">
        <v>6</v>
      </c>
      <c r="BH156" s="2">
        <v>3</v>
      </c>
      <c r="BI156" s="2">
        <v>1</v>
      </c>
      <c r="BJ156" s="2" t="s">
        <v>6</v>
      </c>
      <c r="BK156" s="2"/>
      <c r="BL156" s="2"/>
      <c r="BM156" s="2">
        <v>0</v>
      </c>
      <c r="BN156" s="2">
        <v>0</v>
      </c>
      <c r="BO156" s="2" t="s">
        <v>6</v>
      </c>
      <c r="BP156" s="2">
        <v>0</v>
      </c>
      <c r="BQ156" s="2">
        <v>20</v>
      </c>
      <c r="BR156" s="2">
        <v>0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 t="s">
        <v>6</v>
      </c>
      <c r="BZ156" s="2">
        <v>106</v>
      </c>
      <c r="CA156" s="2">
        <v>65</v>
      </c>
      <c r="CB156" s="2"/>
      <c r="CC156" s="2"/>
      <c r="CD156" s="2"/>
      <c r="CE156" s="2"/>
      <c r="CF156" s="2">
        <v>0</v>
      </c>
      <c r="CG156" s="2">
        <v>0</v>
      </c>
      <c r="CH156" s="2"/>
      <c r="CI156" s="2"/>
      <c r="CJ156" s="2"/>
      <c r="CK156" s="2"/>
      <c r="CL156" s="2"/>
      <c r="CM156" s="2">
        <v>0</v>
      </c>
      <c r="CN156" s="2" t="s">
        <v>6</v>
      </c>
      <c r="CO156" s="2">
        <v>0</v>
      </c>
      <c r="CP156" s="2">
        <f t="shared" si="196"/>
        <v>1040</v>
      </c>
      <c r="CQ156" s="2">
        <f t="shared" si="197"/>
        <v>26.01</v>
      </c>
      <c r="CR156" s="2">
        <f t="shared" si="198"/>
        <v>0</v>
      </c>
      <c r="CS156" s="2">
        <f t="shared" si="199"/>
        <v>0</v>
      </c>
      <c r="CT156" s="2">
        <f t="shared" si="200"/>
        <v>0</v>
      </c>
      <c r="CU156" s="2">
        <f t="shared" si="201"/>
        <v>0</v>
      </c>
      <c r="CV156" s="2">
        <f t="shared" si="202"/>
        <v>0</v>
      </c>
      <c r="CW156" s="2">
        <f t="shared" si="203"/>
        <v>0</v>
      </c>
      <c r="CX156" s="2">
        <f t="shared" si="204"/>
        <v>0</v>
      </c>
      <c r="CY156" s="2">
        <f t="shared" si="205"/>
        <v>0</v>
      </c>
      <c r="CZ156" s="2">
        <f t="shared" si="206"/>
        <v>0</v>
      </c>
      <c r="DA156" s="2"/>
      <c r="DB156" s="2"/>
      <c r="DC156" s="2" t="s">
        <v>6</v>
      </c>
      <c r="DD156" s="2" t="s">
        <v>6</v>
      </c>
      <c r="DE156" s="2" t="s">
        <v>6</v>
      </c>
      <c r="DF156" s="2" t="s">
        <v>6</v>
      </c>
      <c r="DG156" s="2" t="s">
        <v>6</v>
      </c>
      <c r="DH156" s="2" t="s">
        <v>6</v>
      </c>
      <c r="DI156" s="2" t="s">
        <v>6</v>
      </c>
      <c r="DJ156" s="2" t="s">
        <v>6</v>
      </c>
      <c r="DK156" s="2" t="s">
        <v>6</v>
      </c>
      <c r="DL156" s="2" t="s">
        <v>6</v>
      </c>
      <c r="DM156" s="2" t="s">
        <v>6</v>
      </c>
      <c r="DN156" s="2">
        <v>0</v>
      </c>
      <c r="DO156" s="2">
        <v>0</v>
      </c>
      <c r="DP156" s="2">
        <v>1</v>
      </c>
      <c r="DQ156" s="2">
        <v>1</v>
      </c>
      <c r="DR156" s="2"/>
      <c r="DS156" s="2"/>
      <c r="DT156" s="2"/>
      <c r="DU156" s="2">
        <v>1010</v>
      </c>
      <c r="DV156" s="2" t="s">
        <v>79</v>
      </c>
      <c r="DW156" s="2" t="s">
        <v>79</v>
      </c>
      <c r="DX156" s="2">
        <v>1</v>
      </c>
      <c r="DY156" s="2"/>
      <c r="DZ156" s="2"/>
      <c r="EA156" s="2"/>
      <c r="EB156" s="2"/>
      <c r="EC156" s="2"/>
      <c r="ED156" s="2"/>
      <c r="EE156" s="2">
        <v>32653299</v>
      </c>
      <c r="EF156" s="2">
        <v>20</v>
      </c>
      <c r="EG156" s="2" t="s">
        <v>60</v>
      </c>
      <c r="EH156" s="2">
        <v>0</v>
      </c>
      <c r="EI156" s="2" t="s">
        <v>6</v>
      </c>
      <c r="EJ156" s="2">
        <v>1</v>
      </c>
      <c r="EK156" s="2">
        <v>0</v>
      </c>
      <c r="EL156" s="2" t="s">
        <v>85</v>
      </c>
      <c r="EM156" s="2" t="s">
        <v>86</v>
      </c>
      <c r="EN156" s="2"/>
      <c r="EO156" s="2" t="s">
        <v>6</v>
      </c>
      <c r="EP156" s="2"/>
      <c r="EQ156" s="2">
        <v>0</v>
      </c>
      <c r="ER156" s="2">
        <v>0</v>
      </c>
      <c r="ES156" s="2">
        <v>26.01</v>
      </c>
      <c r="ET156" s="2">
        <v>0</v>
      </c>
      <c r="EU156" s="2">
        <v>0</v>
      </c>
      <c r="EV156" s="2">
        <v>0</v>
      </c>
      <c r="EW156" s="2">
        <v>0</v>
      </c>
      <c r="EX156" s="2">
        <v>0</v>
      </c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>
        <v>0</v>
      </c>
      <c r="FR156" s="2">
        <f t="shared" si="207"/>
        <v>0</v>
      </c>
      <c r="FS156" s="2">
        <v>0</v>
      </c>
      <c r="FT156" s="2"/>
      <c r="FU156" s="2"/>
      <c r="FV156" s="2"/>
      <c r="FW156" s="2"/>
      <c r="FX156" s="2">
        <v>106</v>
      </c>
      <c r="FY156" s="2">
        <v>65</v>
      </c>
      <c r="FZ156" s="2"/>
      <c r="GA156" s="2" t="s">
        <v>190</v>
      </c>
      <c r="GB156" s="2"/>
      <c r="GC156" s="2"/>
      <c r="GD156" s="2">
        <v>0</v>
      </c>
      <c r="GE156" s="2"/>
      <c r="GF156" s="2">
        <v>470751337</v>
      </c>
      <c r="GG156" s="2">
        <v>2</v>
      </c>
      <c r="GH156" s="2">
        <v>4</v>
      </c>
      <c r="GI156" s="2">
        <v>-2</v>
      </c>
      <c r="GJ156" s="2">
        <v>0</v>
      </c>
      <c r="GK156" s="2">
        <f>ROUND(R156*(R12)/100,0)</f>
        <v>0</v>
      </c>
      <c r="GL156" s="2">
        <f t="shared" si="208"/>
        <v>0</v>
      </c>
      <c r="GM156" s="2">
        <f t="shared" si="209"/>
        <v>1040</v>
      </c>
      <c r="GN156" s="2">
        <f t="shared" si="210"/>
        <v>1040</v>
      </c>
      <c r="GO156" s="2">
        <f t="shared" si="211"/>
        <v>0</v>
      </c>
      <c r="GP156" s="2">
        <f t="shared" si="212"/>
        <v>0</v>
      </c>
      <c r="GQ156" s="2"/>
      <c r="GR156" s="2">
        <v>0</v>
      </c>
      <c r="GS156" s="2">
        <v>2</v>
      </c>
      <c r="GT156" s="2">
        <v>0</v>
      </c>
      <c r="GU156" s="2" t="s">
        <v>6</v>
      </c>
      <c r="GV156" s="2">
        <f t="shared" si="213"/>
        <v>0</v>
      </c>
      <c r="GW156" s="2">
        <v>1</v>
      </c>
      <c r="GX156" s="2">
        <f t="shared" si="214"/>
        <v>0</v>
      </c>
      <c r="GY156" s="2"/>
      <c r="GZ156" s="2"/>
      <c r="HA156" s="2">
        <v>0</v>
      </c>
      <c r="HB156" s="2">
        <v>0</v>
      </c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>
        <v>0</v>
      </c>
      <c r="IL156" s="2"/>
      <c r="IM156" s="2"/>
      <c r="IN156" s="2"/>
      <c r="IO156" s="2"/>
      <c r="IP156" s="2"/>
      <c r="IQ156" s="2"/>
      <c r="IR156" s="2"/>
      <c r="IS156" s="2"/>
      <c r="IT156" s="2"/>
      <c r="IU156" s="2"/>
    </row>
    <row r="157" spans="1:255" x14ac:dyDescent="0.2">
      <c r="A157">
        <v>18</v>
      </c>
      <c r="B157">
        <v>1</v>
      </c>
      <c r="C157">
        <v>215</v>
      </c>
      <c r="E157" t="s">
        <v>250</v>
      </c>
      <c r="F157" t="str">
        <f>'1.Смета.или.Акт'!B203</f>
        <v>Накладная</v>
      </c>
      <c r="G157" t="str">
        <f>'1.Смета.или.Акт'!C203</f>
        <v>Кронштейн CS10.3</v>
      </c>
      <c r="H157" t="s">
        <v>79</v>
      </c>
      <c r="I157">
        <f>I149*J157</f>
        <v>40</v>
      </c>
      <c r="J157">
        <v>4</v>
      </c>
      <c r="O157">
        <f t="shared" si="182"/>
        <v>7803</v>
      </c>
      <c r="P157">
        <f t="shared" si="183"/>
        <v>7803</v>
      </c>
      <c r="Q157">
        <f t="shared" si="184"/>
        <v>0</v>
      </c>
      <c r="R157">
        <f t="shared" si="185"/>
        <v>0</v>
      </c>
      <c r="S157">
        <f t="shared" si="186"/>
        <v>0</v>
      </c>
      <c r="T157">
        <f t="shared" si="187"/>
        <v>0</v>
      </c>
      <c r="U157">
        <f t="shared" si="188"/>
        <v>0</v>
      </c>
      <c r="V157">
        <f t="shared" si="189"/>
        <v>0</v>
      </c>
      <c r="W157">
        <f t="shared" si="190"/>
        <v>0</v>
      </c>
      <c r="X157">
        <f t="shared" si="191"/>
        <v>0</v>
      </c>
      <c r="Y157">
        <f t="shared" si="192"/>
        <v>0</v>
      </c>
      <c r="AA157">
        <v>34644601</v>
      </c>
      <c r="AB157">
        <f t="shared" si="193"/>
        <v>26.01</v>
      </c>
      <c r="AC157">
        <f t="shared" si="176"/>
        <v>26.01</v>
      </c>
      <c r="AD157">
        <f t="shared" si="177"/>
        <v>0</v>
      </c>
      <c r="AE157">
        <f t="shared" si="178"/>
        <v>0</v>
      </c>
      <c r="AF157">
        <f t="shared" si="179"/>
        <v>0</v>
      </c>
      <c r="AG157">
        <f t="shared" si="194"/>
        <v>0</v>
      </c>
      <c r="AH157">
        <f t="shared" si="180"/>
        <v>0</v>
      </c>
      <c r="AI157">
        <f t="shared" si="181"/>
        <v>0</v>
      </c>
      <c r="AJ157">
        <f t="shared" si="195"/>
        <v>0</v>
      </c>
      <c r="AK157">
        <v>26.01</v>
      </c>
      <c r="AL157" s="55">
        <f>'1.Смета.или.Акт'!F203</f>
        <v>26.01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90</v>
      </c>
      <c r="AU157">
        <v>52</v>
      </c>
      <c r="AV157">
        <v>1</v>
      </c>
      <c r="AW157">
        <v>1</v>
      </c>
      <c r="AZ157">
        <v>1</v>
      </c>
      <c r="BA157">
        <v>1</v>
      </c>
      <c r="BB157">
        <v>1</v>
      </c>
      <c r="BC157">
        <f>'1.Смета.или.Акт'!J203</f>
        <v>7.5</v>
      </c>
      <c r="BD157" t="s">
        <v>6</v>
      </c>
      <c r="BE157" t="s">
        <v>6</v>
      </c>
      <c r="BF157" t="s">
        <v>6</v>
      </c>
      <c r="BG157" t="s">
        <v>6</v>
      </c>
      <c r="BH157">
        <v>3</v>
      </c>
      <c r="BI157">
        <v>1</v>
      </c>
      <c r="BJ157" t="s">
        <v>6</v>
      </c>
      <c r="BM157">
        <v>0</v>
      </c>
      <c r="BN157">
        <v>0</v>
      </c>
      <c r="BO157" t="s">
        <v>6</v>
      </c>
      <c r="BP157">
        <v>0</v>
      </c>
      <c r="BQ157">
        <v>20</v>
      </c>
      <c r="BR157">
        <v>0</v>
      </c>
      <c r="BS157">
        <v>1</v>
      </c>
      <c r="BT157">
        <v>1</v>
      </c>
      <c r="BU157">
        <v>1</v>
      </c>
      <c r="BV157">
        <v>1</v>
      </c>
      <c r="BW157">
        <v>1</v>
      </c>
      <c r="BX157">
        <v>1</v>
      </c>
      <c r="BY157" t="s">
        <v>6</v>
      </c>
      <c r="BZ157">
        <v>106</v>
      </c>
      <c r="CA157">
        <v>65</v>
      </c>
      <c r="CF157">
        <v>0</v>
      </c>
      <c r="CG157">
        <v>0</v>
      </c>
      <c r="CM157">
        <v>0</v>
      </c>
      <c r="CN157" t="s">
        <v>6</v>
      </c>
      <c r="CO157">
        <v>0</v>
      </c>
      <c r="CP157">
        <f t="shared" si="196"/>
        <v>7803</v>
      </c>
      <c r="CQ157">
        <f t="shared" si="197"/>
        <v>195.07500000000002</v>
      </c>
      <c r="CR157">
        <f t="shared" si="198"/>
        <v>0</v>
      </c>
      <c r="CS157">
        <f t="shared" si="199"/>
        <v>0</v>
      </c>
      <c r="CT157">
        <f t="shared" si="200"/>
        <v>0</v>
      </c>
      <c r="CU157">
        <f t="shared" si="201"/>
        <v>0</v>
      </c>
      <c r="CV157">
        <f t="shared" si="202"/>
        <v>0</v>
      </c>
      <c r="CW157">
        <f t="shared" si="203"/>
        <v>0</v>
      </c>
      <c r="CX157">
        <f t="shared" si="204"/>
        <v>0</v>
      </c>
      <c r="CY157">
        <f t="shared" si="205"/>
        <v>0</v>
      </c>
      <c r="CZ157">
        <f t="shared" si="206"/>
        <v>0</v>
      </c>
      <c r="DC157" t="s">
        <v>6</v>
      </c>
      <c r="DD157" t="s">
        <v>6</v>
      </c>
      <c r="DE157" t="s">
        <v>6</v>
      </c>
      <c r="DF157" t="s">
        <v>6</v>
      </c>
      <c r="DG157" t="s">
        <v>6</v>
      </c>
      <c r="DH157" t="s">
        <v>6</v>
      </c>
      <c r="DI157" t="s">
        <v>6</v>
      </c>
      <c r="DJ157" t="s">
        <v>6</v>
      </c>
      <c r="DK157" t="s">
        <v>6</v>
      </c>
      <c r="DL157" t="s">
        <v>6</v>
      </c>
      <c r="DM157" t="s">
        <v>6</v>
      </c>
      <c r="DN157">
        <v>0</v>
      </c>
      <c r="DO157">
        <v>0</v>
      </c>
      <c r="DP157">
        <v>1</v>
      </c>
      <c r="DQ157">
        <v>1</v>
      </c>
      <c r="DU157">
        <v>1010</v>
      </c>
      <c r="DV157" t="s">
        <v>79</v>
      </c>
      <c r="DW157" t="str">
        <f>'1.Смета.или.Акт'!D203</f>
        <v>шт.</v>
      </c>
      <c r="DX157">
        <v>1</v>
      </c>
      <c r="EE157">
        <v>32653299</v>
      </c>
      <c r="EF157">
        <v>20</v>
      </c>
      <c r="EG157" t="s">
        <v>60</v>
      </c>
      <c r="EH157">
        <v>0</v>
      </c>
      <c r="EI157" t="s">
        <v>6</v>
      </c>
      <c r="EJ157">
        <v>1</v>
      </c>
      <c r="EK157">
        <v>0</v>
      </c>
      <c r="EL157" t="s">
        <v>85</v>
      </c>
      <c r="EM157" t="s">
        <v>86</v>
      </c>
      <c r="EO157" t="s">
        <v>6</v>
      </c>
      <c r="EQ157">
        <v>0</v>
      </c>
      <c r="ER157">
        <v>28.27</v>
      </c>
      <c r="ES157" s="55">
        <f>'1.Смета.или.Акт'!F203</f>
        <v>26.01</v>
      </c>
      <c r="ET157">
        <v>0</v>
      </c>
      <c r="EU157">
        <v>0</v>
      </c>
      <c r="EV157">
        <v>0</v>
      </c>
      <c r="EW157">
        <v>0</v>
      </c>
      <c r="EX157">
        <v>0</v>
      </c>
      <c r="EZ157">
        <v>5</v>
      </c>
      <c r="FC157">
        <v>0</v>
      </c>
      <c r="FD157">
        <v>18</v>
      </c>
      <c r="FF157">
        <v>195.05</v>
      </c>
      <c r="FQ157">
        <v>0</v>
      </c>
      <c r="FR157">
        <f t="shared" si="207"/>
        <v>0</v>
      </c>
      <c r="FS157">
        <v>0</v>
      </c>
      <c r="FV157" t="s">
        <v>22</v>
      </c>
      <c r="FW157" t="s">
        <v>23</v>
      </c>
      <c r="FX157">
        <v>106</v>
      </c>
      <c r="FY157">
        <v>65</v>
      </c>
      <c r="GA157" t="s">
        <v>190</v>
      </c>
      <c r="GD157">
        <v>0</v>
      </c>
      <c r="GF157">
        <v>470751337</v>
      </c>
      <c r="GG157">
        <v>2</v>
      </c>
      <c r="GH157">
        <v>3</v>
      </c>
      <c r="GI157">
        <v>4</v>
      </c>
      <c r="GJ157">
        <v>0</v>
      </c>
      <c r="GK157">
        <f>ROUND(R157*(S12)/100,0)</f>
        <v>0</v>
      </c>
      <c r="GL157">
        <f t="shared" si="208"/>
        <v>0</v>
      </c>
      <c r="GM157">
        <f t="shared" si="209"/>
        <v>7803</v>
      </c>
      <c r="GN157">
        <f t="shared" si="210"/>
        <v>7803</v>
      </c>
      <c r="GO157">
        <f t="shared" si="211"/>
        <v>0</v>
      </c>
      <c r="GP157">
        <f t="shared" si="212"/>
        <v>0</v>
      </c>
      <c r="GR157">
        <v>1</v>
      </c>
      <c r="GS157">
        <v>1</v>
      </c>
      <c r="GT157">
        <v>0</v>
      </c>
      <c r="GU157" t="s">
        <v>6</v>
      </c>
      <c r="GV157">
        <f t="shared" si="213"/>
        <v>0</v>
      </c>
      <c r="GW157">
        <v>1</v>
      </c>
      <c r="GX157">
        <f t="shared" si="214"/>
        <v>0</v>
      </c>
      <c r="HA157">
        <v>0</v>
      </c>
      <c r="HB157">
        <v>0</v>
      </c>
      <c r="IK157">
        <v>0</v>
      </c>
    </row>
    <row r="158" spans="1:255" x14ac:dyDescent="0.2">
      <c r="A158" s="2">
        <v>18</v>
      </c>
      <c r="B158" s="2">
        <v>1</v>
      </c>
      <c r="C158" s="2">
        <v>204</v>
      </c>
      <c r="D158" s="2"/>
      <c r="E158" s="2" t="s">
        <v>251</v>
      </c>
      <c r="F158" s="2" t="s">
        <v>88</v>
      </c>
      <c r="G158" s="2" t="s">
        <v>227</v>
      </c>
      <c r="H158" s="2" t="s">
        <v>79</v>
      </c>
      <c r="I158" s="2">
        <f>I148*J158</f>
        <v>40</v>
      </c>
      <c r="J158" s="2">
        <v>4</v>
      </c>
      <c r="K158" s="2"/>
      <c r="L158" s="2"/>
      <c r="M158" s="2"/>
      <c r="N158" s="2"/>
      <c r="O158" s="2">
        <f t="shared" si="182"/>
        <v>823</v>
      </c>
      <c r="P158" s="2">
        <f t="shared" si="183"/>
        <v>823</v>
      </c>
      <c r="Q158" s="2">
        <f t="shared" si="184"/>
        <v>0</v>
      </c>
      <c r="R158" s="2">
        <f t="shared" si="185"/>
        <v>0</v>
      </c>
      <c r="S158" s="2">
        <f t="shared" si="186"/>
        <v>0</v>
      </c>
      <c r="T158" s="2">
        <f t="shared" si="187"/>
        <v>0</v>
      </c>
      <c r="U158" s="2">
        <f t="shared" si="188"/>
        <v>0</v>
      </c>
      <c r="V158" s="2">
        <f t="shared" si="189"/>
        <v>0</v>
      </c>
      <c r="W158" s="2">
        <f t="shared" si="190"/>
        <v>0</v>
      </c>
      <c r="X158" s="2">
        <f t="shared" si="191"/>
        <v>0</v>
      </c>
      <c r="Y158" s="2">
        <f t="shared" si="192"/>
        <v>0</v>
      </c>
      <c r="Z158" s="2"/>
      <c r="AA158" s="2">
        <v>34644600</v>
      </c>
      <c r="AB158" s="2">
        <f t="shared" si="193"/>
        <v>20.57</v>
      </c>
      <c r="AC158" s="2">
        <f t="shared" si="176"/>
        <v>20.57</v>
      </c>
      <c r="AD158" s="2">
        <f t="shared" si="177"/>
        <v>0</v>
      </c>
      <c r="AE158" s="2">
        <f t="shared" si="178"/>
        <v>0</v>
      </c>
      <c r="AF158" s="2">
        <f t="shared" si="179"/>
        <v>0</v>
      </c>
      <c r="AG158" s="2">
        <f t="shared" si="194"/>
        <v>0</v>
      </c>
      <c r="AH158" s="2">
        <f t="shared" si="180"/>
        <v>0</v>
      </c>
      <c r="AI158" s="2">
        <f t="shared" si="181"/>
        <v>0</v>
      </c>
      <c r="AJ158" s="2">
        <f t="shared" si="195"/>
        <v>0</v>
      </c>
      <c r="AK158" s="2">
        <v>20.57</v>
      </c>
      <c r="AL158" s="2">
        <v>20.57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106</v>
      </c>
      <c r="AU158" s="2">
        <v>65</v>
      </c>
      <c r="AV158" s="2">
        <v>1</v>
      </c>
      <c r="AW158" s="2">
        <v>1</v>
      </c>
      <c r="AX158" s="2"/>
      <c r="AY158" s="2"/>
      <c r="AZ158" s="2">
        <v>1</v>
      </c>
      <c r="BA158" s="2">
        <v>1</v>
      </c>
      <c r="BB158" s="2">
        <v>1</v>
      </c>
      <c r="BC158" s="2">
        <v>1</v>
      </c>
      <c r="BD158" s="2" t="s">
        <v>6</v>
      </c>
      <c r="BE158" s="2" t="s">
        <v>6</v>
      </c>
      <c r="BF158" s="2" t="s">
        <v>6</v>
      </c>
      <c r="BG158" s="2" t="s">
        <v>6</v>
      </c>
      <c r="BH158" s="2">
        <v>3</v>
      </c>
      <c r="BI158" s="2">
        <v>1</v>
      </c>
      <c r="BJ158" s="2" t="s">
        <v>6</v>
      </c>
      <c r="BK158" s="2"/>
      <c r="BL158" s="2"/>
      <c r="BM158" s="2">
        <v>0</v>
      </c>
      <c r="BN158" s="2">
        <v>0</v>
      </c>
      <c r="BO158" s="2" t="s">
        <v>6</v>
      </c>
      <c r="BP158" s="2">
        <v>0</v>
      </c>
      <c r="BQ158" s="2">
        <v>20</v>
      </c>
      <c r="BR158" s="2">
        <v>0</v>
      </c>
      <c r="BS158" s="2">
        <v>1</v>
      </c>
      <c r="BT158" s="2">
        <v>1</v>
      </c>
      <c r="BU158" s="2">
        <v>1</v>
      </c>
      <c r="BV158" s="2">
        <v>1</v>
      </c>
      <c r="BW158" s="2">
        <v>1</v>
      </c>
      <c r="BX158" s="2">
        <v>1</v>
      </c>
      <c r="BY158" s="2" t="s">
        <v>6</v>
      </c>
      <c r="BZ158" s="2">
        <v>106</v>
      </c>
      <c r="CA158" s="2">
        <v>65</v>
      </c>
      <c r="CB158" s="2"/>
      <c r="CC158" s="2"/>
      <c r="CD158" s="2"/>
      <c r="CE158" s="2"/>
      <c r="CF158" s="2">
        <v>0</v>
      </c>
      <c r="CG158" s="2">
        <v>0</v>
      </c>
      <c r="CH158" s="2"/>
      <c r="CI158" s="2"/>
      <c r="CJ158" s="2"/>
      <c r="CK158" s="2"/>
      <c r="CL158" s="2"/>
      <c r="CM158" s="2">
        <v>0</v>
      </c>
      <c r="CN158" s="2" t="s">
        <v>6</v>
      </c>
      <c r="CO158" s="2">
        <v>0</v>
      </c>
      <c r="CP158" s="2">
        <f t="shared" si="196"/>
        <v>823</v>
      </c>
      <c r="CQ158" s="2">
        <f t="shared" si="197"/>
        <v>20.57</v>
      </c>
      <c r="CR158" s="2">
        <f t="shared" si="198"/>
        <v>0</v>
      </c>
      <c r="CS158" s="2">
        <f t="shared" si="199"/>
        <v>0</v>
      </c>
      <c r="CT158" s="2">
        <f t="shared" si="200"/>
        <v>0</v>
      </c>
      <c r="CU158" s="2">
        <f t="shared" si="201"/>
        <v>0</v>
      </c>
      <c r="CV158" s="2">
        <f t="shared" si="202"/>
        <v>0</v>
      </c>
      <c r="CW158" s="2">
        <f t="shared" si="203"/>
        <v>0</v>
      </c>
      <c r="CX158" s="2">
        <f t="shared" si="204"/>
        <v>0</v>
      </c>
      <c r="CY158" s="2">
        <f t="shared" si="205"/>
        <v>0</v>
      </c>
      <c r="CZ158" s="2">
        <f t="shared" si="206"/>
        <v>0</v>
      </c>
      <c r="DA158" s="2"/>
      <c r="DB158" s="2"/>
      <c r="DC158" s="2" t="s">
        <v>6</v>
      </c>
      <c r="DD158" s="2" t="s">
        <v>6</v>
      </c>
      <c r="DE158" s="2" t="s">
        <v>6</v>
      </c>
      <c r="DF158" s="2" t="s">
        <v>6</v>
      </c>
      <c r="DG158" s="2" t="s">
        <v>6</v>
      </c>
      <c r="DH158" s="2" t="s">
        <v>6</v>
      </c>
      <c r="DI158" s="2" t="s">
        <v>6</v>
      </c>
      <c r="DJ158" s="2" t="s">
        <v>6</v>
      </c>
      <c r="DK158" s="2" t="s">
        <v>6</v>
      </c>
      <c r="DL158" s="2" t="s">
        <v>6</v>
      </c>
      <c r="DM158" s="2" t="s">
        <v>6</v>
      </c>
      <c r="DN158" s="2">
        <v>0</v>
      </c>
      <c r="DO158" s="2">
        <v>0</v>
      </c>
      <c r="DP158" s="2">
        <v>1</v>
      </c>
      <c r="DQ158" s="2">
        <v>1</v>
      </c>
      <c r="DR158" s="2"/>
      <c r="DS158" s="2"/>
      <c r="DT158" s="2"/>
      <c r="DU158" s="2">
        <v>1010</v>
      </c>
      <c r="DV158" s="2" t="s">
        <v>79</v>
      </c>
      <c r="DW158" s="2" t="s">
        <v>79</v>
      </c>
      <c r="DX158" s="2">
        <v>1</v>
      </c>
      <c r="DY158" s="2"/>
      <c r="DZ158" s="2"/>
      <c r="EA158" s="2"/>
      <c r="EB158" s="2"/>
      <c r="EC158" s="2"/>
      <c r="ED158" s="2"/>
      <c r="EE158" s="2">
        <v>32653299</v>
      </c>
      <c r="EF158" s="2">
        <v>20</v>
      </c>
      <c r="EG158" s="2" t="s">
        <v>60</v>
      </c>
      <c r="EH158" s="2">
        <v>0</v>
      </c>
      <c r="EI158" s="2" t="s">
        <v>6</v>
      </c>
      <c r="EJ158" s="2">
        <v>1</v>
      </c>
      <c r="EK158" s="2">
        <v>0</v>
      </c>
      <c r="EL158" s="2" t="s">
        <v>85</v>
      </c>
      <c r="EM158" s="2" t="s">
        <v>86</v>
      </c>
      <c r="EN158" s="2"/>
      <c r="EO158" s="2" t="s">
        <v>6</v>
      </c>
      <c r="EP158" s="2"/>
      <c r="EQ158" s="2">
        <v>0</v>
      </c>
      <c r="ER158" s="2">
        <v>0</v>
      </c>
      <c r="ES158" s="2">
        <v>20.57</v>
      </c>
      <c r="ET158" s="2">
        <v>0</v>
      </c>
      <c r="EU158" s="2">
        <v>0</v>
      </c>
      <c r="EV158" s="2">
        <v>0</v>
      </c>
      <c r="EW158" s="2">
        <v>0</v>
      </c>
      <c r="EX158" s="2">
        <v>0</v>
      </c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>
        <v>0</v>
      </c>
      <c r="FR158" s="2">
        <f t="shared" si="207"/>
        <v>0</v>
      </c>
      <c r="FS158" s="2">
        <v>0</v>
      </c>
      <c r="FT158" s="2"/>
      <c r="FU158" s="2"/>
      <c r="FV158" s="2"/>
      <c r="FW158" s="2"/>
      <c r="FX158" s="2">
        <v>106</v>
      </c>
      <c r="FY158" s="2">
        <v>65</v>
      </c>
      <c r="FZ158" s="2"/>
      <c r="GA158" s="2" t="s">
        <v>228</v>
      </c>
      <c r="GB158" s="2"/>
      <c r="GC158" s="2"/>
      <c r="GD158" s="2">
        <v>0</v>
      </c>
      <c r="GE158" s="2"/>
      <c r="GF158" s="2">
        <v>877405892</v>
      </c>
      <c r="GG158" s="2">
        <v>2</v>
      </c>
      <c r="GH158" s="2">
        <v>4</v>
      </c>
      <c r="GI158" s="2">
        <v>-2</v>
      </c>
      <c r="GJ158" s="2">
        <v>0</v>
      </c>
      <c r="GK158" s="2">
        <f>ROUND(R158*(R12)/100,0)</f>
        <v>0</v>
      </c>
      <c r="GL158" s="2">
        <f t="shared" si="208"/>
        <v>0</v>
      </c>
      <c r="GM158" s="2">
        <f t="shared" si="209"/>
        <v>823</v>
      </c>
      <c r="GN158" s="2">
        <f t="shared" si="210"/>
        <v>823</v>
      </c>
      <c r="GO158" s="2">
        <f t="shared" si="211"/>
        <v>0</v>
      </c>
      <c r="GP158" s="2">
        <f t="shared" si="212"/>
        <v>0</v>
      </c>
      <c r="GQ158" s="2"/>
      <c r="GR158" s="2">
        <v>0</v>
      </c>
      <c r="GS158" s="2">
        <v>2</v>
      </c>
      <c r="GT158" s="2">
        <v>0</v>
      </c>
      <c r="GU158" s="2" t="s">
        <v>6</v>
      </c>
      <c r="GV158" s="2">
        <f t="shared" si="213"/>
        <v>0</v>
      </c>
      <c r="GW158" s="2">
        <v>1</v>
      </c>
      <c r="GX158" s="2">
        <f t="shared" si="214"/>
        <v>0</v>
      </c>
      <c r="GY158" s="2"/>
      <c r="GZ158" s="2"/>
      <c r="HA158" s="2">
        <v>0</v>
      </c>
      <c r="HB158" s="2">
        <v>0</v>
      </c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>
        <v>0</v>
      </c>
      <c r="IL158" s="2"/>
      <c r="IM158" s="2"/>
      <c r="IN158" s="2"/>
      <c r="IO158" s="2"/>
      <c r="IP158" s="2"/>
      <c r="IQ158" s="2"/>
      <c r="IR158" s="2"/>
      <c r="IS158" s="2"/>
      <c r="IT158" s="2"/>
      <c r="IU158" s="2"/>
    </row>
    <row r="159" spans="1:255" x14ac:dyDescent="0.2">
      <c r="A159">
        <v>18</v>
      </c>
      <c r="B159">
        <v>1</v>
      </c>
      <c r="C159">
        <v>216</v>
      </c>
      <c r="E159" t="s">
        <v>251</v>
      </c>
      <c r="F159" t="str">
        <f>'1.Смета.или.Акт'!B205</f>
        <v>Накладная</v>
      </c>
      <c r="G159" t="str">
        <f>'1.Смета.или.Акт'!C205</f>
        <v>Зажим ответвительный Р645</v>
      </c>
      <c r="H159" t="s">
        <v>79</v>
      </c>
      <c r="I159">
        <f>I149*J159</f>
        <v>40</v>
      </c>
      <c r="J159">
        <v>4</v>
      </c>
      <c r="O159">
        <f t="shared" si="182"/>
        <v>6171</v>
      </c>
      <c r="P159">
        <f t="shared" si="183"/>
        <v>6171</v>
      </c>
      <c r="Q159">
        <f t="shared" si="184"/>
        <v>0</v>
      </c>
      <c r="R159">
        <f t="shared" si="185"/>
        <v>0</v>
      </c>
      <c r="S159">
        <f t="shared" si="186"/>
        <v>0</v>
      </c>
      <c r="T159">
        <f t="shared" si="187"/>
        <v>0</v>
      </c>
      <c r="U159">
        <f t="shared" si="188"/>
        <v>0</v>
      </c>
      <c r="V159">
        <f t="shared" si="189"/>
        <v>0</v>
      </c>
      <c r="W159">
        <f t="shared" si="190"/>
        <v>0</v>
      </c>
      <c r="X159">
        <f t="shared" si="191"/>
        <v>0</v>
      </c>
      <c r="Y159">
        <f t="shared" si="192"/>
        <v>0</v>
      </c>
      <c r="AA159">
        <v>34644601</v>
      </c>
      <c r="AB159">
        <f t="shared" si="193"/>
        <v>20.57</v>
      </c>
      <c r="AC159">
        <f t="shared" si="176"/>
        <v>20.57</v>
      </c>
      <c r="AD159">
        <f t="shared" si="177"/>
        <v>0</v>
      </c>
      <c r="AE159">
        <f t="shared" si="178"/>
        <v>0</v>
      </c>
      <c r="AF159">
        <f t="shared" si="179"/>
        <v>0</v>
      </c>
      <c r="AG159">
        <f t="shared" si="194"/>
        <v>0</v>
      </c>
      <c r="AH159">
        <f t="shared" si="180"/>
        <v>0</v>
      </c>
      <c r="AI159">
        <f t="shared" si="181"/>
        <v>0</v>
      </c>
      <c r="AJ159">
        <f t="shared" si="195"/>
        <v>0</v>
      </c>
      <c r="AK159">
        <v>20.57</v>
      </c>
      <c r="AL159" s="55">
        <f>'1.Смета.или.Акт'!F205</f>
        <v>20.57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90</v>
      </c>
      <c r="AU159">
        <v>52</v>
      </c>
      <c r="AV159">
        <v>1</v>
      </c>
      <c r="AW159">
        <v>1</v>
      </c>
      <c r="AZ159">
        <v>1</v>
      </c>
      <c r="BA159">
        <v>1</v>
      </c>
      <c r="BB159">
        <v>1</v>
      </c>
      <c r="BC159">
        <f>'1.Смета.или.Акт'!J205</f>
        <v>7.5</v>
      </c>
      <c r="BD159" t="s">
        <v>6</v>
      </c>
      <c r="BE159" t="s">
        <v>6</v>
      </c>
      <c r="BF159" t="s">
        <v>6</v>
      </c>
      <c r="BG159" t="s">
        <v>6</v>
      </c>
      <c r="BH159">
        <v>3</v>
      </c>
      <c r="BI159">
        <v>1</v>
      </c>
      <c r="BJ159" t="s">
        <v>6</v>
      </c>
      <c r="BM159">
        <v>0</v>
      </c>
      <c r="BN159">
        <v>0</v>
      </c>
      <c r="BO159" t="s">
        <v>6</v>
      </c>
      <c r="BP159">
        <v>0</v>
      </c>
      <c r="BQ159">
        <v>20</v>
      </c>
      <c r="BR159">
        <v>0</v>
      </c>
      <c r="BS159">
        <v>1</v>
      </c>
      <c r="BT159">
        <v>1</v>
      </c>
      <c r="BU159">
        <v>1</v>
      </c>
      <c r="BV159">
        <v>1</v>
      </c>
      <c r="BW159">
        <v>1</v>
      </c>
      <c r="BX159">
        <v>1</v>
      </c>
      <c r="BY159" t="s">
        <v>6</v>
      </c>
      <c r="BZ159">
        <v>106</v>
      </c>
      <c r="CA159">
        <v>65</v>
      </c>
      <c r="CF159">
        <v>0</v>
      </c>
      <c r="CG159">
        <v>0</v>
      </c>
      <c r="CM159">
        <v>0</v>
      </c>
      <c r="CN159" t="s">
        <v>6</v>
      </c>
      <c r="CO159">
        <v>0</v>
      </c>
      <c r="CP159">
        <f t="shared" si="196"/>
        <v>6171</v>
      </c>
      <c r="CQ159">
        <f t="shared" si="197"/>
        <v>154.27500000000001</v>
      </c>
      <c r="CR159">
        <f t="shared" si="198"/>
        <v>0</v>
      </c>
      <c r="CS159">
        <f t="shared" si="199"/>
        <v>0</v>
      </c>
      <c r="CT159">
        <f t="shared" si="200"/>
        <v>0</v>
      </c>
      <c r="CU159">
        <f t="shared" si="201"/>
        <v>0</v>
      </c>
      <c r="CV159">
        <f t="shared" si="202"/>
        <v>0</v>
      </c>
      <c r="CW159">
        <f t="shared" si="203"/>
        <v>0</v>
      </c>
      <c r="CX159">
        <f t="shared" si="204"/>
        <v>0</v>
      </c>
      <c r="CY159">
        <f t="shared" si="205"/>
        <v>0</v>
      </c>
      <c r="CZ159">
        <f t="shared" si="206"/>
        <v>0</v>
      </c>
      <c r="DC159" t="s">
        <v>6</v>
      </c>
      <c r="DD159" t="s">
        <v>6</v>
      </c>
      <c r="DE159" t="s">
        <v>6</v>
      </c>
      <c r="DF159" t="s">
        <v>6</v>
      </c>
      <c r="DG159" t="s">
        <v>6</v>
      </c>
      <c r="DH159" t="s">
        <v>6</v>
      </c>
      <c r="DI159" t="s">
        <v>6</v>
      </c>
      <c r="DJ159" t="s">
        <v>6</v>
      </c>
      <c r="DK159" t="s">
        <v>6</v>
      </c>
      <c r="DL159" t="s">
        <v>6</v>
      </c>
      <c r="DM159" t="s">
        <v>6</v>
      </c>
      <c r="DN159">
        <v>0</v>
      </c>
      <c r="DO159">
        <v>0</v>
      </c>
      <c r="DP159">
        <v>1</v>
      </c>
      <c r="DQ159">
        <v>1</v>
      </c>
      <c r="DU159">
        <v>1010</v>
      </c>
      <c r="DV159" t="s">
        <v>79</v>
      </c>
      <c r="DW159" t="str">
        <f>'1.Смета.или.Акт'!D205</f>
        <v>шт.</v>
      </c>
      <c r="DX159">
        <v>1</v>
      </c>
      <c r="EE159">
        <v>32653299</v>
      </c>
      <c r="EF159">
        <v>20</v>
      </c>
      <c r="EG159" t="s">
        <v>60</v>
      </c>
      <c r="EH159">
        <v>0</v>
      </c>
      <c r="EI159" t="s">
        <v>6</v>
      </c>
      <c r="EJ159">
        <v>1</v>
      </c>
      <c r="EK159">
        <v>0</v>
      </c>
      <c r="EL159" t="s">
        <v>85</v>
      </c>
      <c r="EM159" t="s">
        <v>86</v>
      </c>
      <c r="EO159" t="s">
        <v>6</v>
      </c>
      <c r="EQ159">
        <v>0</v>
      </c>
      <c r="ER159">
        <v>22.36</v>
      </c>
      <c r="ES159" s="55">
        <f>'1.Смета.или.Акт'!F205</f>
        <v>20.57</v>
      </c>
      <c r="ET159">
        <v>0</v>
      </c>
      <c r="EU159">
        <v>0</v>
      </c>
      <c r="EV159">
        <v>0</v>
      </c>
      <c r="EW159">
        <v>0</v>
      </c>
      <c r="EX159">
        <v>0</v>
      </c>
      <c r="EZ159">
        <v>5</v>
      </c>
      <c r="FC159">
        <v>0</v>
      </c>
      <c r="FD159">
        <v>18</v>
      </c>
      <c r="FF159">
        <v>154.25</v>
      </c>
      <c r="FQ159">
        <v>0</v>
      </c>
      <c r="FR159">
        <f t="shared" si="207"/>
        <v>0</v>
      </c>
      <c r="FS159">
        <v>0</v>
      </c>
      <c r="FV159" t="s">
        <v>22</v>
      </c>
      <c r="FW159" t="s">
        <v>23</v>
      </c>
      <c r="FX159">
        <v>106</v>
      </c>
      <c r="FY159">
        <v>65</v>
      </c>
      <c r="GA159" t="s">
        <v>228</v>
      </c>
      <c r="GD159">
        <v>0</v>
      </c>
      <c r="GF159">
        <v>877405892</v>
      </c>
      <c r="GG159">
        <v>2</v>
      </c>
      <c r="GH159">
        <v>3</v>
      </c>
      <c r="GI159">
        <v>4</v>
      </c>
      <c r="GJ159">
        <v>0</v>
      </c>
      <c r="GK159">
        <f>ROUND(R159*(S12)/100,0)</f>
        <v>0</v>
      </c>
      <c r="GL159">
        <f t="shared" si="208"/>
        <v>0</v>
      </c>
      <c r="GM159">
        <f t="shared" si="209"/>
        <v>6171</v>
      </c>
      <c r="GN159">
        <f t="shared" si="210"/>
        <v>6171</v>
      </c>
      <c r="GO159">
        <f t="shared" si="211"/>
        <v>0</v>
      </c>
      <c r="GP159">
        <f t="shared" si="212"/>
        <v>0</v>
      </c>
      <c r="GR159">
        <v>1</v>
      </c>
      <c r="GS159">
        <v>1</v>
      </c>
      <c r="GT159">
        <v>0</v>
      </c>
      <c r="GU159" t="s">
        <v>6</v>
      </c>
      <c r="GV159">
        <f t="shared" si="213"/>
        <v>0</v>
      </c>
      <c r="GW159">
        <v>1</v>
      </c>
      <c r="GX159">
        <f t="shared" si="214"/>
        <v>0</v>
      </c>
      <c r="HA159">
        <v>0</v>
      </c>
      <c r="HB159">
        <v>0</v>
      </c>
      <c r="IK159">
        <v>0</v>
      </c>
    </row>
    <row r="160" spans="1:255" x14ac:dyDescent="0.2">
      <c r="A160" s="2">
        <v>18</v>
      </c>
      <c r="B160" s="2">
        <v>1</v>
      </c>
      <c r="C160" s="2">
        <v>205</v>
      </c>
      <c r="D160" s="2"/>
      <c r="E160" s="2" t="s">
        <v>252</v>
      </c>
      <c r="F160" s="2" t="s">
        <v>230</v>
      </c>
      <c r="G160" s="2" t="s">
        <v>231</v>
      </c>
      <c r="H160" s="2" t="s">
        <v>79</v>
      </c>
      <c r="I160" s="2">
        <f>I148*J160</f>
        <v>3</v>
      </c>
      <c r="J160" s="2">
        <v>0.3</v>
      </c>
      <c r="K160" s="2"/>
      <c r="L160" s="2"/>
      <c r="M160" s="2"/>
      <c r="N160" s="2"/>
      <c r="O160" s="2">
        <f t="shared" si="182"/>
        <v>78</v>
      </c>
      <c r="P160" s="2">
        <f t="shared" si="183"/>
        <v>78</v>
      </c>
      <c r="Q160" s="2">
        <f t="shared" si="184"/>
        <v>0</v>
      </c>
      <c r="R160" s="2">
        <f t="shared" si="185"/>
        <v>0</v>
      </c>
      <c r="S160" s="2">
        <f t="shared" si="186"/>
        <v>0</v>
      </c>
      <c r="T160" s="2">
        <f t="shared" si="187"/>
        <v>0</v>
      </c>
      <c r="U160" s="2">
        <f t="shared" si="188"/>
        <v>0</v>
      </c>
      <c r="V160" s="2">
        <f t="shared" si="189"/>
        <v>0</v>
      </c>
      <c r="W160" s="2">
        <f t="shared" si="190"/>
        <v>0</v>
      </c>
      <c r="X160" s="2">
        <f t="shared" si="191"/>
        <v>0</v>
      </c>
      <c r="Y160" s="2">
        <f t="shared" si="192"/>
        <v>0</v>
      </c>
      <c r="Z160" s="2"/>
      <c r="AA160" s="2">
        <v>34644600</v>
      </c>
      <c r="AB160" s="2">
        <f t="shared" si="193"/>
        <v>26.07</v>
      </c>
      <c r="AC160" s="2">
        <f t="shared" si="176"/>
        <v>26.07</v>
      </c>
      <c r="AD160" s="2">
        <f t="shared" si="177"/>
        <v>0</v>
      </c>
      <c r="AE160" s="2">
        <f t="shared" si="178"/>
        <v>0</v>
      </c>
      <c r="AF160" s="2">
        <f t="shared" si="179"/>
        <v>0</v>
      </c>
      <c r="AG160" s="2">
        <f t="shared" si="194"/>
        <v>0</v>
      </c>
      <c r="AH160" s="2">
        <f t="shared" si="180"/>
        <v>0</v>
      </c>
      <c r="AI160" s="2">
        <f t="shared" si="181"/>
        <v>0</v>
      </c>
      <c r="AJ160" s="2">
        <f t="shared" si="195"/>
        <v>0</v>
      </c>
      <c r="AK160" s="2">
        <v>26.07</v>
      </c>
      <c r="AL160" s="2">
        <v>26.07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106</v>
      </c>
      <c r="AU160" s="2">
        <v>65</v>
      </c>
      <c r="AV160" s="2">
        <v>1</v>
      </c>
      <c r="AW160" s="2">
        <v>1</v>
      </c>
      <c r="AX160" s="2"/>
      <c r="AY160" s="2"/>
      <c r="AZ160" s="2">
        <v>1</v>
      </c>
      <c r="BA160" s="2">
        <v>1</v>
      </c>
      <c r="BB160" s="2">
        <v>1</v>
      </c>
      <c r="BC160" s="2">
        <v>1</v>
      </c>
      <c r="BD160" s="2" t="s">
        <v>6</v>
      </c>
      <c r="BE160" s="2" t="s">
        <v>6</v>
      </c>
      <c r="BF160" s="2" t="s">
        <v>6</v>
      </c>
      <c r="BG160" s="2" t="s">
        <v>6</v>
      </c>
      <c r="BH160" s="2">
        <v>3</v>
      </c>
      <c r="BI160" s="2">
        <v>1</v>
      </c>
      <c r="BJ160" s="2" t="s">
        <v>6</v>
      </c>
      <c r="BK160" s="2"/>
      <c r="BL160" s="2"/>
      <c r="BM160" s="2">
        <v>0</v>
      </c>
      <c r="BN160" s="2">
        <v>0</v>
      </c>
      <c r="BO160" s="2" t="s">
        <v>6</v>
      </c>
      <c r="BP160" s="2">
        <v>0</v>
      </c>
      <c r="BQ160" s="2">
        <v>20</v>
      </c>
      <c r="BR160" s="2">
        <v>0</v>
      </c>
      <c r="BS160" s="2">
        <v>1</v>
      </c>
      <c r="BT160" s="2">
        <v>1</v>
      </c>
      <c r="BU160" s="2">
        <v>1</v>
      </c>
      <c r="BV160" s="2">
        <v>1</v>
      </c>
      <c r="BW160" s="2">
        <v>1</v>
      </c>
      <c r="BX160" s="2">
        <v>1</v>
      </c>
      <c r="BY160" s="2" t="s">
        <v>6</v>
      </c>
      <c r="BZ160" s="2">
        <v>106</v>
      </c>
      <c r="CA160" s="2">
        <v>65</v>
      </c>
      <c r="CB160" s="2"/>
      <c r="CC160" s="2"/>
      <c r="CD160" s="2"/>
      <c r="CE160" s="2"/>
      <c r="CF160" s="2">
        <v>0</v>
      </c>
      <c r="CG160" s="2">
        <v>0</v>
      </c>
      <c r="CH160" s="2"/>
      <c r="CI160" s="2"/>
      <c r="CJ160" s="2"/>
      <c r="CK160" s="2"/>
      <c r="CL160" s="2"/>
      <c r="CM160" s="2">
        <v>0</v>
      </c>
      <c r="CN160" s="2" t="s">
        <v>6</v>
      </c>
      <c r="CO160" s="2">
        <v>0</v>
      </c>
      <c r="CP160" s="2">
        <f t="shared" si="196"/>
        <v>78</v>
      </c>
      <c r="CQ160" s="2">
        <f t="shared" si="197"/>
        <v>26.07</v>
      </c>
      <c r="CR160" s="2">
        <f t="shared" si="198"/>
        <v>0</v>
      </c>
      <c r="CS160" s="2">
        <f t="shared" si="199"/>
        <v>0</v>
      </c>
      <c r="CT160" s="2">
        <f t="shared" si="200"/>
        <v>0</v>
      </c>
      <c r="CU160" s="2">
        <f t="shared" si="201"/>
        <v>0</v>
      </c>
      <c r="CV160" s="2">
        <f t="shared" si="202"/>
        <v>0</v>
      </c>
      <c r="CW160" s="2">
        <f t="shared" si="203"/>
        <v>0</v>
      </c>
      <c r="CX160" s="2">
        <f t="shared" si="204"/>
        <v>0</v>
      </c>
      <c r="CY160" s="2">
        <f t="shared" si="205"/>
        <v>0</v>
      </c>
      <c r="CZ160" s="2">
        <f t="shared" si="206"/>
        <v>0</v>
      </c>
      <c r="DA160" s="2"/>
      <c r="DB160" s="2"/>
      <c r="DC160" s="2" t="s">
        <v>6</v>
      </c>
      <c r="DD160" s="2" t="s">
        <v>6</v>
      </c>
      <c r="DE160" s="2" t="s">
        <v>6</v>
      </c>
      <c r="DF160" s="2" t="s">
        <v>6</v>
      </c>
      <c r="DG160" s="2" t="s">
        <v>6</v>
      </c>
      <c r="DH160" s="2" t="s">
        <v>6</v>
      </c>
      <c r="DI160" s="2" t="s">
        <v>6</v>
      </c>
      <c r="DJ160" s="2" t="s">
        <v>6</v>
      </c>
      <c r="DK160" s="2" t="s">
        <v>6</v>
      </c>
      <c r="DL160" s="2" t="s">
        <v>6</v>
      </c>
      <c r="DM160" s="2" t="s">
        <v>6</v>
      </c>
      <c r="DN160" s="2">
        <v>0</v>
      </c>
      <c r="DO160" s="2">
        <v>0</v>
      </c>
      <c r="DP160" s="2">
        <v>1</v>
      </c>
      <c r="DQ160" s="2">
        <v>1</v>
      </c>
      <c r="DR160" s="2"/>
      <c r="DS160" s="2"/>
      <c r="DT160" s="2"/>
      <c r="DU160" s="2">
        <v>1010</v>
      </c>
      <c r="DV160" s="2" t="s">
        <v>79</v>
      </c>
      <c r="DW160" s="2" t="s">
        <v>79</v>
      </c>
      <c r="DX160" s="2">
        <v>1</v>
      </c>
      <c r="DY160" s="2"/>
      <c r="DZ160" s="2"/>
      <c r="EA160" s="2"/>
      <c r="EB160" s="2"/>
      <c r="EC160" s="2"/>
      <c r="ED160" s="2"/>
      <c r="EE160" s="2">
        <v>32653299</v>
      </c>
      <c r="EF160" s="2">
        <v>20</v>
      </c>
      <c r="EG160" s="2" t="s">
        <v>60</v>
      </c>
      <c r="EH160" s="2">
        <v>0</v>
      </c>
      <c r="EI160" s="2" t="s">
        <v>6</v>
      </c>
      <c r="EJ160" s="2">
        <v>1</v>
      </c>
      <c r="EK160" s="2">
        <v>0</v>
      </c>
      <c r="EL160" s="2" t="s">
        <v>85</v>
      </c>
      <c r="EM160" s="2" t="s">
        <v>86</v>
      </c>
      <c r="EN160" s="2"/>
      <c r="EO160" s="2" t="s">
        <v>6</v>
      </c>
      <c r="EP160" s="2"/>
      <c r="EQ160" s="2">
        <v>0</v>
      </c>
      <c r="ER160" s="2">
        <v>0</v>
      </c>
      <c r="ES160" s="2">
        <v>26.07</v>
      </c>
      <c r="ET160" s="2">
        <v>0</v>
      </c>
      <c r="EU160" s="2">
        <v>0</v>
      </c>
      <c r="EV160" s="2">
        <v>0</v>
      </c>
      <c r="EW160" s="2">
        <v>0</v>
      </c>
      <c r="EX160" s="2">
        <v>0</v>
      </c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>
        <v>0</v>
      </c>
      <c r="FR160" s="2">
        <f t="shared" si="207"/>
        <v>0</v>
      </c>
      <c r="FS160" s="2">
        <v>0</v>
      </c>
      <c r="FT160" s="2"/>
      <c r="FU160" s="2"/>
      <c r="FV160" s="2"/>
      <c r="FW160" s="2"/>
      <c r="FX160" s="2">
        <v>106</v>
      </c>
      <c r="FY160" s="2">
        <v>65</v>
      </c>
      <c r="FZ160" s="2"/>
      <c r="GA160" s="2" t="s">
        <v>232</v>
      </c>
      <c r="GB160" s="2"/>
      <c r="GC160" s="2"/>
      <c r="GD160" s="2">
        <v>0</v>
      </c>
      <c r="GE160" s="2"/>
      <c r="GF160" s="2">
        <v>-877181162</v>
      </c>
      <c r="GG160" s="2">
        <v>2</v>
      </c>
      <c r="GH160" s="2">
        <v>4</v>
      </c>
      <c r="GI160" s="2">
        <v>-2</v>
      </c>
      <c r="GJ160" s="2">
        <v>0</v>
      </c>
      <c r="GK160" s="2">
        <f>ROUND(R160*(R12)/100,0)</f>
        <v>0</v>
      </c>
      <c r="GL160" s="2">
        <f t="shared" si="208"/>
        <v>0</v>
      </c>
      <c r="GM160" s="2">
        <f t="shared" si="209"/>
        <v>78</v>
      </c>
      <c r="GN160" s="2">
        <f t="shared" si="210"/>
        <v>78</v>
      </c>
      <c r="GO160" s="2">
        <f t="shared" si="211"/>
        <v>0</v>
      </c>
      <c r="GP160" s="2">
        <f t="shared" si="212"/>
        <v>0</v>
      </c>
      <c r="GQ160" s="2"/>
      <c r="GR160" s="2">
        <v>0</v>
      </c>
      <c r="GS160" s="2">
        <v>2</v>
      </c>
      <c r="GT160" s="2">
        <v>0</v>
      </c>
      <c r="GU160" s="2" t="s">
        <v>6</v>
      </c>
      <c r="GV160" s="2">
        <f t="shared" si="213"/>
        <v>0</v>
      </c>
      <c r="GW160" s="2">
        <v>1</v>
      </c>
      <c r="GX160" s="2">
        <f t="shared" si="214"/>
        <v>0</v>
      </c>
      <c r="GY160" s="2"/>
      <c r="GZ160" s="2"/>
      <c r="HA160" s="2">
        <v>0</v>
      </c>
      <c r="HB160" s="2">
        <v>0</v>
      </c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>
        <v>0</v>
      </c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pans="1:255" x14ac:dyDescent="0.2">
      <c r="A161">
        <v>18</v>
      </c>
      <c r="B161">
        <v>1</v>
      </c>
      <c r="C161">
        <v>217</v>
      </c>
      <c r="E161" t="s">
        <v>252</v>
      </c>
      <c r="F161" t="str">
        <f>'1.Смета.или.Акт'!B207</f>
        <v>Накладная</v>
      </c>
      <c r="G161" t="str">
        <f>'1.Смета.или.Акт'!C207</f>
        <v>Зажим ответвительный Р70</v>
      </c>
      <c r="H161" t="s">
        <v>79</v>
      </c>
      <c r="I161">
        <f>I149*J161</f>
        <v>3</v>
      </c>
      <c r="J161">
        <v>0.3</v>
      </c>
      <c r="O161">
        <f t="shared" si="182"/>
        <v>587</v>
      </c>
      <c r="P161">
        <f t="shared" si="183"/>
        <v>587</v>
      </c>
      <c r="Q161">
        <f t="shared" si="184"/>
        <v>0</v>
      </c>
      <c r="R161">
        <f t="shared" si="185"/>
        <v>0</v>
      </c>
      <c r="S161">
        <f t="shared" si="186"/>
        <v>0</v>
      </c>
      <c r="T161">
        <f t="shared" si="187"/>
        <v>0</v>
      </c>
      <c r="U161">
        <f t="shared" si="188"/>
        <v>0</v>
      </c>
      <c r="V161">
        <f t="shared" si="189"/>
        <v>0</v>
      </c>
      <c r="W161">
        <f t="shared" si="190"/>
        <v>0</v>
      </c>
      <c r="X161">
        <f t="shared" si="191"/>
        <v>0</v>
      </c>
      <c r="Y161">
        <f t="shared" si="192"/>
        <v>0</v>
      </c>
      <c r="AA161">
        <v>34644601</v>
      </c>
      <c r="AB161">
        <f t="shared" si="193"/>
        <v>26.07</v>
      </c>
      <c r="AC161">
        <f t="shared" si="176"/>
        <v>26.07</v>
      </c>
      <c r="AD161">
        <f t="shared" si="177"/>
        <v>0</v>
      </c>
      <c r="AE161">
        <f t="shared" si="178"/>
        <v>0</v>
      </c>
      <c r="AF161">
        <f t="shared" si="179"/>
        <v>0</v>
      </c>
      <c r="AG161">
        <f t="shared" si="194"/>
        <v>0</v>
      </c>
      <c r="AH161">
        <f t="shared" si="180"/>
        <v>0</v>
      </c>
      <c r="AI161">
        <f t="shared" si="181"/>
        <v>0</v>
      </c>
      <c r="AJ161">
        <f t="shared" si="195"/>
        <v>0</v>
      </c>
      <c r="AK161">
        <v>26.07</v>
      </c>
      <c r="AL161" s="55">
        <f>'1.Смета.или.Акт'!F207</f>
        <v>26.07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90</v>
      </c>
      <c r="AU161">
        <v>52</v>
      </c>
      <c r="AV161">
        <v>1</v>
      </c>
      <c r="AW161">
        <v>1</v>
      </c>
      <c r="AZ161">
        <v>1</v>
      </c>
      <c r="BA161">
        <v>1</v>
      </c>
      <c r="BB161">
        <v>1</v>
      </c>
      <c r="BC161">
        <f>'1.Смета.или.Акт'!J207</f>
        <v>7.5</v>
      </c>
      <c r="BD161" t="s">
        <v>6</v>
      </c>
      <c r="BE161" t="s">
        <v>6</v>
      </c>
      <c r="BF161" t="s">
        <v>6</v>
      </c>
      <c r="BG161" t="s">
        <v>6</v>
      </c>
      <c r="BH161">
        <v>3</v>
      </c>
      <c r="BI161">
        <v>1</v>
      </c>
      <c r="BJ161" t="s">
        <v>6</v>
      </c>
      <c r="BM161">
        <v>0</v>
      </c>
      <c r="BN161">
        <v>0</v>
      </c>
      <c r="BO161" t="s">
        <v>6</v>
      </c>
      <c r="BP161">
        <v>0</v>
      </c>
      <c r="BQ161">
        <v>20</v>
      </c>
      <c r="BR161">
        <v>0</v>
      </c>
      <c r="BS161">
        <v>1</v>
      </c>
      <c r="BT161">
        <v>1</v>
      </c>
      <c r="BU161">
        <v>1</v>
      </c>
      <c r="BV161">
        <v>1</v>
      </c>
      <c r="BW161">
        <v>1</v>
      </c>
      <c r="BX161">
        <v>1</v>
      </c>
      <c r="BY161" t="s">
        <v>6</v>
      </c>
      <c r="BZ161">
        <v>106</v>
      </c>
      <c r="CA161">
        <v>65</v>
      </c>
      <c r="CF161">
        <v>0</v>
      </c>
      <c r="CG161">
        <v>0</v>
      </c>
      <c r="CM161">
        <v>0</v>
      </c>
      <c r="CN161" t="s">
        <v>6</v>
      </c>
      <c r="CO161">
        <v>0</v>
      </c>
      <c r="CP161">
        <f t="shared" si="196"/>
        <v>587</v>
      </c>
      <c r="CQ161">
        <f t="shared" si="197"/>
        <v>195.52500000000001</v>
      </c>
      <c r="CR161">
        <f t="shared" si="198"/>
        <v>0</v>
      </c>
      <c r="CS161">
        <f t="shared" si="199"/>
        <v>0</v>
      </c>
      <c r="CT161">
        <f t="shared" si="200"/>
        <v>0</v>
      </c>
      <c r="CU161">
        <f t="shared" si="201"/>
        <v>0</v>
      </c>
      <c r="CV161">
        <f t="shared" si="202"/>
        <v>0</v>
      </c>
      <c r="CW161">
        <f t="shared" si="203"/>
        <v>0</v>
      </c>
      <c r="CX161">
        <f t="shared" si="204"/>
        <v>0</v>
      </c>
      <c r="CY161">
        <f t="shared" si="205"/>
        <v>0</v>
      </c>
      <c r="CZ161">
        <f t="shared" si="206"/>
        <v>0</v>
      </c>
      <c r="DC161" t="s">
        <v>6</v>
      </c>
      <c r="DD161" t="s">
        <v>6</v>
      </c>
      <c r="DE161" t="s">
        <v>6</v>
      </c>
      <c r="DF161" t="s">
        <v>6</v>
      </c>
      <c r="DG161" t="s">
        <v>6</v>
      </c>
      <c r="DH161" t="s">
        <v>6</v>
      </c>
      <c r="DI161" t="s">
        <v>6</v>
      </c>
      <c r="DJ161" t="s">
        <v>6</v>
      </c>
      <c r="DK161" t="s">
        <v>6</v>
      </c>
      <c r="DL161" t="s">
        <v>6</v>
      </c>
      <c r="DM161" t="s">
        <v>6</v>
      </c>
      <c r="DN161">
        <v>0</v>
      </c>
      <c r="DO161">
        <v>0</v>
      </c>
      <c r="DP161">
        <v>1</v>
      </c>
      <c r="DQ161">
        <v>1</v>
      </c>
      <c r="DU161">
        <v>1010</v>
      </c>
      <c r="DV161" t="s">
        <v>79</v>
      </c>
      <c r="DW161" t="str">
        <f>'1.Смета.или.Акт'!D207</f>
        <v>шт.</v>
      </c>
      <c r="DX161">
        <v>1</v>
      </c>
      <c r="EE161">
        <v>32653299</v>
      </c>
      <c r="EF161">
        <v>20</v>
      </c>
      <c r="EG161" t="s">
        <v>60</v>
      </c>
      <c r="EH161">
        <v>0</v>
      </c>
      <c r="EI161" t="s">
        <v>6</v>
      </c>
      <c r="EJ161">
        <v>1</v>
      </c>
      <c r="EK161">
        <v>0</v>
      </c>
      <c r="EL161" t="s">
        <v>85</v>
      </c>
      <c r="EM161" t="s">
        <v>86</v>
      </c>
      <c r="EO161" t="s">
        <v>6</v>
      </c>
      <c r="EQ161">
        <v>0</v>
      </c>
      <c r="ER161">
        <v>28.33</v>
      </c>
      <c r="ES161" s="55">
        <f>'1.Смета.или.Акт'!F207</f>
        <v>26.07</v>
      </c>
      <c r="ET161">
        <v>0</v>
      </c>
      <c r="EU161">
        <v>0</v>
      </c>
      <c r="EV161">
        <v>0</v>
      </c>
      <c r="EW161">
        <v>0</v>
      </c>
      <c r="EX161">
        <v>0</v>
      </c>
      <c r="EZ161">
        <v>5</v>
      </c>
      <c r="FC161">
        <v>0</v>
      </c>
      <c r="FD161">
        <v>18</v>
      </c>
      <c r="FF161">
        <v>195.5</v>
      </c>
      <c r="FQ161">
        <v>0</v>
      </c>
      <c r="FR161">
        <f t="shared" si="207"/>
        <v>0</v>
      </c>
      <c r="FS161">
        <v>0</v>
      </c>
      <c r="FV161" t="s">
        <v>22</v>
      </c>
      <c r="FW161" t="s">
        <v>23</v>
      </c>
      <c r="FX161">
        <v>106</v>
      </c>
      <c r="FY161">
        <v>65</v>
      </c>
      <c r="GA161" t="s">
        <v>232</v>
      </c>
      <c r="GD161">
        <v>0</v>
      </c>
      <c r="GF161">
        <v>-877181162</v>
      </c>
      <c r="GG161">
        <v>2</v>
      </c>
      <c r="GH161">
        <v>3</v>
      </c>
      <c r="GI161">
        <v>4</v>
      </c>
      <c r="GJ161">
        <v>0</v>
      </c>
      <c r="GK161">
        <f>ROUND(R161*(S12)/100,0)</f>
        <v>0</v>
      </c>
      <c r="GL161">
        <f t="shared" si="208"/>
        <v>0</v>
      </c>
      <c r="GM161">
        <f t="shared" si="209"/>
        <v>587</v>
      </c>
      <c r="GN161">
        <f t="shared" si="210"/>
        <v>587</v>
      </c>
      <c r="GO161">
        <f t="shared" si="211"/>
        <v>0</v>
      </c>
      <c r="GP161">
        <f t="shared" si="212"/>
        <v>0</v>
      </c>
      <c r="GR161">
        <v>1</v>
      </c>
      <c r="GS161">
        <v>1</v>
      </c>
      <c r="GT161">
        <v>0</v>
      </c>
      <c r="GU161" t="s">
        <v>6</v>
      </c>
      <c r="GV161">
        <f t="shared" si="213"/>
        <v>0</v>
      </c>
      <c r="GW161">
        <v>1</v>
      </c>
      <c r="GX161">
        <f t="shared" si="214"/>
        <v>0</v>
      </c>
      <c r="HA161">
        <v>0</v>
      </c>
      <c r="HB161">
        <v>0</v>
      </c>
      <c r="IK161">
        <v>0</v>
      </c>
    </row>
    <row r="162" spans="1:255" x14ac:dyDescent="0.2">
      <c r="A162" s="2">
        <v>18</v>
      </c>
      <c r="B162" s="2">
        <v>1</v>
      </c>
      <c r="C162" s="2">
        <v>206</v>
      </c>
      <c r="D162" s="2"/>
      <c r="E162" s="2" t="s">
        <v>253</v>
      </c>
      <c r="F162" s="2" t="s">
        <v>110</v>
      </c>
      <c r="G162" s="2" t="s">
        <v>254</v>
      </c>
      <c r="H162" s="2" t="s">
        <v>79</v>
      </c>
      <c r="I162" s="2">
        <f>I148*J162</f>
        <v>4</v>
      </c>
      <c r="J162" s="2">
        <v>0.4</v>
      </c>
      <c r="K162" s="2"/>
      <c r="L162" s="2"/>
      <c r="M162" s="2"/>
      <c r="N162" s="2"/>
      <c r="O162" s="2">
        <f t="shared" si="182"/>
        <v>908</v>
      </c>
      <c r="P162" s="2">
        <f t="shared" si="183"/>
        <v>908</v>
      </c>
      <c r="Q162" s="2">
        <f t="shared" si="184"/>
        <v>0</v>
      </c>
      <c r="R162" s="2">
        <f t="shared" si="185"/>
        <v>0</v>
      </c>
      <c r="S162" s="2">
        <f t="shared" si="186"/>
        <v>0</v>
      </c>
      <c r="T162" s="2">
        <f t="shared" si="187"/>
        <v>0</v>
      </c>
      <c r="U162" s="2">
        <f t="shared" si="188"/>
        <v>0</v>
      </c>
      <c r="V162" s="2">
        <f t="shared" si="189"/>
        <v>0</v>
      </c>
      <c r="W162" s="2">
        <f t="shared" si="190"/>
        <v>0</v>
      </c>
      <c r="X162" s="2">
        <f t="shared" si="191"/>
        <v>0</v>
      </c>
      <c r="Y162" s="2">
        <f t="shared" si="192"/>
        <v>0</v>
      </c>
      <c r="Z162" s="2"/>
      <c r="AA162" s="2">
        <v>34644600</v>
      </c>
      <c r="AB162" s="2">
        <f t="shared" si="193"/>
        <v>227.12</v>
      </c>
      <c r="AC162" s="2">
        <f t="shared" si="176"/>
        <v>227.12</v>
      </c>
      <c r="AD162" s="2">
        <f t="shared" si="177"/>
        <v>0</v>
      </c>
      <c r="AE162" s="2">
        <f t="shared" si="178"/>
        <v>0</v>
      </c>
      <c r="AF162" s="2">
        <f t="shared" si="179"/>
        <v>0</v>
      </c>
      <c r="AG162" s="2">
        <f t="shared" si="194"/>
        <v>0</v>
      </c>
      <c r="AH162" s="2">
        <f t="shared" si="180"/>
        <v>0</v>
      </c>
      <c r="AI162" s="2">
        <f t="shared" si="181"/>
        <v>0</v>
      </c>
      <c r="AJ162" s="2">
        <f t="shared" si="195"/>
        <v>0</v>
      </c>
      <c r="AK162" s="2">
        <v>227.12</v>
      </c>
      <c r="AL162" s="2">
        <v>227.12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106</v>
      </c>
      <c r="AU162" s="2">
        <v>65</v>
      </c>
      <c r="AV162" s="2">
        <v>1</v>
      </c>
      <c r="AW162" s="2">
        <v>1</v>
      </c>
      <c r="AX162" s="2"/>
      <c r="AY162" s="2"/>
      <c r="AZ162" s="2">
        <v>1</v>
      </c>
      <c r="BA162" s="2">
        <v>1</v>
      </c>
      <c r="BB162" s="2">
        <v>1</v>
      </c>
      <c r="BC162" s="2">
        <v>1</v>
      </c>
      <c r="BD162" s="2" t="s">
        <v>6</v>
      </c>
      <c r="BE162" s="2" t="s">
        <v>6</v>
      </c>
      <c r="BF162" s="2" t="s">
        <v>6</v>
      </c>
      <c r="BG162" s="2" t="s">
        <v>6</v>
      </c>
      <c r="BH162" s="2">
        <v>3</v>
      </c>
      <c r="BI162" s="2">
        <v>1</v>
      </c>
      <c r="BJ162" s="2" t="s">
        <v>6</v>
      </c>
      <c r="BK162" s="2"/>
      <c r="BL162" s="2"/>
      <c r="BM162" s="2">
        <v>0</v>
      </c>
      <c r="BN162" s="2">
        <v>0</v>
      </c>
      <c r="BO162" s="2" t="s">
        <v>6</v>
      </c>
      <c r="BP162" s="2">
        <v>0</v>
      </c>
      <c r="BQ162" s="2">
        <v>20</v>
      </c>
      <c r="BR162" s="2">
        <v>0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 t="s">
        <v>6</v>
      </c>
      <c r="BZ162" s="2">
        <v>106</v>
      </c>
      <c r="CA162" s="2">
        <v>65</v>
      </c>
      <c r="CB162" s="2"/>
      <c r="CC162" s="2"/>
      <c r="CD162" s="2"/>
      <c r="CE162" s="2"/>
      <c r="CF162" s="2">
        <v>0</v>
      </c>
      <c r="CG162" s="2">
        <v>0</v>
      </c>
      <c r="CH162" s="2"/>
      <c r="CI162" s="2"/>
      <c r="CJ162" s="2"/>
      <c r="CK162" s="2"/>
      <c r="CL162" s="2"/>
      <c r="CM162" s="2">
        <v>0</v>
      </c>
      <c r="CN162" s="2" t="s">
        <v>6</v>
      </c>
      <c r="CO162" s="2">
        <v>0</v>
      </c>
      <c r="CP162" s="2">
        <f t="shared" si="196"/>
        <v>908</v>
      </c>
      <c r="CQ162" s="2">
        <f t="shared" si="197"/>
        <v>227.12</v>
      </c>
      <c r="CR162" s="2">
        <f t="shared" si="198"/>
        <v>0</v>
      </c>
      <c r="CS162" s="2">
        <f t="shared" si="199"/>
        <v>0</v>
      </c>
      <c r="CT162" s="2">
        <f t="shared" si="200"/>
        <v>0</v>
      </c>
      <c r="CU162" s="2">
        <f t="shared" si="201"/>
        <v>0</v>
      </c>
      <c r="CV162" s="2">
        <f t="shared" si="202"/>
        <v>0</v>
      </c>
      <c r="CW162" s="2">
        <f t="shared" si="203"/>
        <v>0</v>
      </c>
      <c r="CX162" s="2">
        <f t="shared" si="204"/>
        <v>0</v>
      </c>
      <c r="CY162" s="2">
        <f t="shared" si="205"/>
        <v>0</v>
      </c>
      <c r="CZ162" s="2">
        <f t="shared" si="206"/>
        <v>0</v>
      </c>
      <c r="DA162" s="2"/>
      <c r="DB162" s="2"/>
      <c r="DC162" s="2" t="s">
        <v>6</v>
      </c>
      <c r="DD162" s="2" t="s">
        <v>6</v>
      </c>
      <c r="DE162" s="2" t="s">
        <v>6</v>
      </c>
      <c r="DF162" s="2" t="s">
        <v>6</v>
      </c>
      <c r="DG162" s="2" t="s">
        <v>6</v>
      </c>
      <c r="DH162" s="2" t="s">
        <v>6</v>
      </c>
      <c r="DI162" s="2" t="s">
        <v>6</v>
      </c>
      <c r="DJ162" s="2" t="s">
        <v>6</v>
      </c>
      <c r="DK162" s="2" t="s">
        <v>6</v>
      </c>
      <c r="DL162" s="2" t="s">
        <v>6</v>
      </c>
      <c r="DM162" s="2" t="s">
        <v>6</v>
      </c>
      <c r="DN162" s="2">
        <v>0</v>
      </c>
      <c r="DO162" s="2">
        <v>0</v>
      </c>
      <c r="DP162" s="2">
        <v>1</v>
      </c>
      <c r="DQ162" s="2">
        <v>1</v>
      </c>
      <c r="DR162" s="2"/>
      <c r="DS162" s="2"/>
      <c r="DT162" s="2"/>
      <c r="DU162" s="2">
        <v>1010</v>
      </c>
      <c r="DV162" s="2" t="s">
        <v>79</v>
      </c>
      <c r="DW162" s="2" t="s">
        <v>79</v>
      </c>
      <c r="DX162" s="2">
        <v>1</v>
      </c>
      <c r="DY162" s="2"/>
      <c r="DZ162" s="2"/>
      <c r="EA162" s="2"/>
      <c r="EB162" s="2"/>
      <c r="EC162" s="2"/>
      <c r="ED162" s="2"/>
      <c r="EE162" s="2">
        <v>32653299</v>
      </c>
      <c r="EF162" s="2">
        <v>20</v>
      </c>
      <c r="EG162" s="2" t="s">
        <v>60</v>
      </c>
      <c r="EH162" s="2">
        <v>0</v>
      </c>
      <c r="EI162" s="2" t="s">
        <v>6</v>
      </c>
      <c r="EJ162" s="2">
        <v>1</v>
      </c>
      <c r="EK162" s="2">
        <v>0</v>
      </c>
      <c r="EL162" s="2" t="s">
        <v>85</v>
      </c>
      <c r="EM162" s="2" t="s">
        <v>86</v>
      </c>
      <c r="EN162" s="2"/>
      <c r="EO162" s="2" t="s">
        <v>6</v>
      </c>
      <c r="EP162" s="2"/>
      <c r="EQ162" s="2">
        <v>0</v>
      </c>
      <c r="ER162" s="2">
        <v>0</v>
      </c>
      <c r="ES162" s="2">
        <v>227.12</v>
      </c>
      <c r="ET162" s="2">
        <v>0</v>
      </c>
      <c r="EU162" s="2">
        <v>0</v>
      </c>
      <c r="EV162" s="2">
        <v>0</v>
      </c>
      <c r="EW162" s="2">
        <v>0</v>
      </c>
      <c r="EX162" s="2">
        <v>0</v>
      </c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>
        <v>0</v>
      </c>
      <c r="FR162" s="2">
        <f t="shared" si="207"/>
        <v>0</v>
      </c>
      <c r="FS162" s="2">
        <v>0</v>
      </c>
      <c r="FT162" s="2"/>
      <c r="FU162" s="2"/>
      <c r="FV162" s="2"/>
      <c r="FW162" s="2"/>
      <c r="FX162" s="2">
        <v>106</v>
      </c>
      <c r="FY162" s="2">
        <v>65</v>
      </c>
      <c r="FZ162" s="2"/>
      <c r="GA162" s="2" t="s">
        <v>255</v>
      </c>
      <c r="GB162" s="2"/>
      <c r="GC162" s="2"/>
      <c r="GD162" s="2">
        <v>0</v>
      </c>
      <c r="GE162" s="2"/>
      <c r="GF162" s="2">
        <v>810700894</v>
      </c>
      <c r="GG162" s="2">
        <v>2</v>
      </c>
      <c r="GH162" s="2">
        <v>4</v>
      </c>
      <c r="GI162" s="2">
        <v>-2</v>
      </c>
      <c r="GJ162" s="2">
        <v>0</v>
      </c>
      <c r="GK162" s="2">
        <f>ROUND(R162*(R12)/100,0)</f>
        <v>0</v>
      </c>
      <c r="GL162" s="2">
        <f t="shared" si="208"/>
        <v>0</v>
      </c>
      <c r="GM162" s="2">
        <f t="shared" si="209"/>
        <v>908</v>
      </c>
      <c r="GN162" s="2">
        <f t="shared" si="210"/>
        <v>908</v>
      </c>
      <c r="GO162" s="2">
        <f t="shared" si="211"/>
        <v>0</v>
      </c>
      <c r="GP162" s="2">
        <f t="shared" si="212"/>
        <v>0</v>
      </c>
      <c r="GQ162" s="2"/>
      <c r="GR162" s="2">
        <v>0</v>
      </c>
      <c r="GS162" s="2">
        <v>2</v>
      </c>
      <c r="GT162" s="2">
        <v>0</v>
      </c>
      <c r="GU162" s="2" t="s">
        <v>6</v>
      </c>
      <c r="GV162" s="2">
        <f t="shared" si="213"/>
        <v>0</v>
      </c>
      <c r="GW162" s="2">
        <v>1</v>
      </c>
      <c r="GX162" s="2">
        <f t="shared" si="214"/>
        <v>0</v>
      </c>
      <c r="GY162" s="2"/>
      <c r="GZ162" s="2"/>
      <c r="HA162" s="2">
        <v>0</v>
      </c>
      <c r="HB162" s="2">
        <v>0</v>
      </c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>
        <v>0</v>
      </c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x14ac:dyDescent="0.2">
      <c r="A163">
        <v>18</v>
      </c>
      <c r="B163">
        <v>1</v>
      </c>
      <c r="C163">
        <v>218</v>
      </c>
      <c r="E163" t="s">
        <v>253</v>
      </c>
      <c r="F163" t="str">
        <f>'1.Смета.или.Акт'!B209</f>
        <v>Накладная</v>
      </c>
      <c r="G163" t="str">
        <f>'1.Смета.или.Акт'!C209</f>
        <v>Ограничитель перенапряжения ОР 600/28</v>
      </c>
      <c r="H163" t="s">
        <v>79</v>
      </c>
      <c r="I163">
        <f>I149*J163</f>
        <v>4</v>
      </c>
      <c r="J163">
        <v>0.4</v>
      </c>
      <c r="O163">
        <f t="shared" si="182"/>
        <v>6814</v>
      </c>
      <c r="P163">
        <f t="shared" si="183"/>
        <v>6814</v>
      </c>
      <c r="Q163">
        <f t="shared" si="184"/>
        <v>0</v>
      </c>
      <c r="R163">
        <f t="shared" si="185"/>
        <v>0</v>
      </c>
      <c r="S163">
        <f t="shared" si="186"/>
        <v>0</v>
      </c>
      <c r="T163">
        <f t="shared" si="187"/>
        <v>0</v>
      </c>
      <c r="U163">
        <f t="shared" si="188"/>
        <v>0</v>
      </c>
      <c r="V163">
        <f t="shared" si="189"/>
        <v>0</v>
      </c>
      <c r="W163">
        <f t="shared" si="190"/>
        <v>0</v>
      </c>
      <c r="X163">
        <f t="shared" si="191"/>
        <v>0</v>
      </c>
      <c r="Y163">
        <f t="shared" si="192"/>
        <v>0</v>
      </c>
      <c r="AA163">
        <v>34644601</v>
      </c>
      <c r="AB163">
        <f t="shared" si="193"/>
        <v>227.12</v>
      </c>
      <c r="AC163">
        <f t="shared" si="176"/>
        <v>227.12</v>
      </c>
      <c r="AD163">
        <f t="shared" si="177"/>
        <v>0</v>
      </c>
      <c r="AE163">
        <f t="shared" si="178"/>
        <v>0</v>
      </c>
      <c r="AF163">
        <f t="shared" si="179"/>
        <v>0</v>
      </c>
      <c r="AG163">
        <f t="shared" si="194"/>
        <v>0</v>
      </c>
      <c r="AH163">
        <f t="shared" si="180"/>
        <v>0</v>
      </c>
      <c r="AI163">
        <f t="shared" si="181"/>
        <v>0</v>
      </c>
      <c r="AJ163">
        <f t="shared" si="195"/>
        <v>0</v>
      </c>
      <c r="AK163">
        <v>227.12</v>
      </c>
      <c r="AL163" s="55">
        <f>'1.Смета.или.Акт'!F209</f>
        <v>227.12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90</v>
      </c>
      <c r="AU163">
        <v>52</v>
      </c>
      <c r="AV163">
        <v>1</v>
      </c>
      <c r="AW163">
        <v>1</v>
      </c>
      <c r="AZ163">
        <v>1</v>
      </c>
      <c r="BA163">
        <v>1</v>
      </c>
      <c r="BB163">
        <v>1</v>
      </c>
      <c r="BC163">
        <f>'1.Смета.или.Акт'!J209</f>
        <v>7.5</v>
      </c>
      <c r="BD163" t="s">
        <v>6</v>
      </c>
      <c r="BE163" t="s">
        <v>6</v>
      </c>
      <c r="BF163" t="s">
        <v>6</v>
      </c>
      <c r="BG163" t="s">
        <v>6</v>
      </c>
      <c r="BH163">
        <v>3</v>
      </c>
      <c r="BI163">
        <v>1</v>
      </c>
      <c r="BJ163" t="s">
        <v>6</v>
      </c>
      <c r="BM163">
        <v>0</v>
      </c>
      <c r="BN163">
        <v>0</v>
      </c>
      <c r="BO163" t="s">
        <v>6</v>
      </c>
      <c r="BP163">
        <v>0</v>
      </c>
      <c r="BQ163">
        <v>20</v>
      </c>
      <c r="BR163">
        <v>0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 t="s">
        <v>6</v>
      </c>
      <c r="BZ163">
        <v>106</v>
      </c>
      <c r="CA163">
        <v>65</v>
      </c>
      <c r="CF163">
        <v>0</v>
      </c>
      <c r="CG163">
        <v>0</v>
      </c>
      <c r="CM163">
        <v>0</v>
      </c>
      <c r="CN163" t="s">
        <v>6</v>
      </c>
      <c r="CO163">
        <v>0</v>
      </c>
      <c r="CP163">
        <f t="shared" si="196"/>
        <v>6814</v>
      </c>
      <c r="CQ163">
        <f t="shared" si="197"/>
        <v>1703.4</v>
      </c>
      <c r="CR163">
        <f t="shared" si="198"/>
        <v>0</v>
      </c>
      <c r="CS163">
        <f t="shared" si="199"/>
        <v>0</v>
      </c>
      <c r="CT163">
        <f t="shared" si="200"/>
        <v>0</v>
      </c>
      <c r="CU163">
        <f t="shared" si="201"/>
        <v>0</v>
      </c>
      <c r="CV163">
        <f t="shared" si="202"/>
        <v>0</v>
      </c>
      <c r="CW163">
        <f t="shared" si="203"/>
        <v>0</v>
      </c>
      <c r="CX163">
        <f t="shared" si="204"/>
        <v>0</v>
      </c>
      <c r="CY163">
        <f t="shared" si="205"/>
        <v>0</v>
      </c>
      <c r="CZ163">
        <f t="shared" si="206"/>
        <v>0</v>
      </c>
      <c r="DC163" t="s">
        <v>6</v>
      </c>
      <c r="DD163" t="s">
        <v>6</v>
      </c>
      <c r="DE163" t="s">
        <v>6</v>
      </c>
      <c r="DF163" t="s">
        <v>6</v>
      </c>
      <c r="DG163" t="s">
        <v>6</v>
      </c>
      <c r="DH163" t="s">
        <v>6</v>
      </c>
      <c r="DI163" t="s">
        <v>6</v>
      </c>
      <c r="DJ163" t="s">
        <v>6</v>
      </c>
      <c r="DK163" t="s">
        <v>6</v>
      </c>
      <c r="DL163" t="s">
        <v>6</v>
      </c>
      <c r="DM163" t="s">
        <v>6</v>
      </c>
      <c r="DN163">
        <v>0</v>
      </c>
      <c r="DO163">
        <v>0</v>
      </c>
      <c r="DP163">
        <v>1</v>
      </c>
      <c r="DQ163">
        <v>1</v>
      </c>
      <c r="DU163">
        <v>1010</v>
      </c>
      <c r="DV163" t="s">
        <v>79</v>
      </c>
      <c r="DW163" t="str">
        <f>'1.Смета.или.Акт'!D209</f>
        <v>шт.</v>
      </c>
      <c r="DX163">
        <v>1</v>
      </c>
      <c r="EE163">
        <v>32653299</v>
      </c>
      <c r="EF163">
        <v>20</v>
      </c>
      <c r="EG163" t="s">
        <v>60</v>
      </c>
      <c r="EH163">
        <v>0</v>
      </c>
      <c r="EI163" t="s">
        <v>6</v>
      </c>
      <c r="EJ163">
        <v>1</v>
      </c>
      <c r="EK163">
        <v>0</v>
      </c>
      <c r="EL163" t="s">
        <v>85</v>
      </c>
      <c r="EM163" t="s">
        <v>86</v>
      </c>
      <c r="EO163" t="s">
        <v>6</v>
      </c>
      <c r="EQ163">
        <v>0</v>
      </c>
      <c r="ER163">
        <v>246.87</v>
      </c>
      <c r="ES163" s="55">
        <f>'1.Смета.или.Акт'!F209</f>
        <v>227.12</v>
      </c>
      <c r="ET163">
        <v>0</v>
      </c>
      <c r="EU163">
        <v>0</v>
      </c>
      <c r="EV163">
        <v>0</v>
      </c>
      <c r="EW163">
        <v>0</v>
      </c>
      <c r="EX163">
        <v>0</v>
      </c>
      <c r="EZ163">
        <v>5</v>
      </c>
      <c r="FC163">
        <v>0</v>
      </c>
      <c r="FD163">
        <v>18</v>
      </c>
      <c r="FF163">
        <v>1703.38</v>
      </c>
      <c r="FQ163">
        <v>0</v>
      </c>
      <c r="FR163">
        <f t="shared" si="207"/>
        <v>0</v>
      </c>
      <c r="FS163">
        <v>0</v>
      </c>
      <c r="FV163" t="s">
        <v>22</v>
      </c>
      <c r="FW163" t="s">
        <v>23</v>
      </c>
      <c r="FX163">
        <v>106</v>
      </c>
      <c r="FY163">
        <v>65</v>
      </c>
      <c r="GA163" t="s">
        <v>255</v>
      </c>
      <c r="GD163">
        <v>0</v>
      </c>
      <c r="GF163">
        <v>810700894</v>
      </c>
      <c r="GG163">
        <v>2</v>
      </c>
      <c r="GH163">
        <v>3</v>
      </c>
      <c r="GI163">
        <v>4</v>
      </c>
      <c r="GJ163">
        <v>0</v>
      </c>
      <c r="GK163">
        <f>ROUND(R163*(S12)/100,0)</f>
        <v>0</v>
      </c>
      <c r="GL163">
        <f t="shared" si="208"/>
        <v>0</v>
      </c>
      <c r="GM163">
        <f t="shared" si="209"/>
        <v>6814</v>
      </c>
      <c r="GN163">
        <f t="shared" si="210"/>
        <v>6814</v>
      </c>
      <c r="GO163">
        <f t="shared" si="211"/>
        <v>0</v>
      </c>
      <c r="GP163">
        <f t="shared" si="212"/>
        <v>0</v>
      </c>
      <c r="GR163">
        <v>1</v>
      </c>
      <c r="GS163">
        <v>1</v>
      </c>
      <c r="GT163">
        <v>0</v>
      </c>
      <c r="GU163" t="s">
        <v>6</v>
      </c>
      <c r="GV163">
        <f t="shared" si="213"/>
        <v>0</v>
      </c>
      <c r="GW163">
        <v>1</v>
      </c>
      <c r="GX163">
        <f t="shared" si="214"/>
        <v>0</v>
      </c>
      <c r="HA163">
        <v>0</v>
      </c>
      <c r="HB163">
        <v>0</v>
      </c>
      <c r="IK163">
        <v>0</v>
      </c>
    </row>
    <row r="164" spans="1:255" x14ac:dyDescent="0.2">
      <c r="A164" s="2">
        <v>18</v>
      </c>
      <c r="B164" s="2">
        <v>1</v>
      </c>
      <c r="C164" s="2">
        <v>207</v>
      </c>
      <c r="D164" s="2"/>
      <c r="E164" s="2" t="s">
        <v>256</v>
      </c>
      <c r="F164" s="2" t="s">
        <v>237</v>
      </c>
      <c r="G164" s="2" t="s">
        <v>257</v>
      </c>
      <c r="H164" s="2" t="s">
        <v>58</v>
      </c>
      <c r="I164" s="2">
        <f>I148*J164</f>
        <v>0</v>
      </c>
      <c r="J164" s="2">
        <v>0</v>
      </c>
      <c r="K164" s="2"/>
      <c r="L164" s="2"/>
      <c r="M164" s="2"/>
      <c r="N164" s="2"/>
      <c r="O164" s="2">
        <f t="shared" si="182"/>
        <v>0</v>
      </c>
      <c r="P164" s="2">
        <f t="shared" si="183"/>
        <v>0</v>
      </c>
      <c r="Q164" s="2">
        <f t="shared" si="184"/>
        <v>0</v>
      </c>
      <c r="R164" s="2">
        <f t="shared" si="185"/>
        <v>0</v>
      </c>
      <c r="S164" s="2">
        <f t="shared" si="186"/>
        <v>0</v>
      </c>
      <c r="T164" s="2">
        <f t="shared" si="187"/>
        <v>0</v>
      </c>
      <c r="U164" s="2">
        <f t="shared" si="188"/>
        <v>0</v>
      </c>
      <c r="V164" s="2">
        <f t="shared" si="189"/>
        <v>0</v>
      </c>
      <c r="W164" s="2">
        <f t="shared" si="190"/>
        <v>0</v>
      </c>
      <c r="X164" s="2">
        <f t="shared" si="191"/>
        <v>0</v>
      </c>
      <c r="Y164" s="2">
        <f t="shared" si="192"/>
        <v>0</v>
      </c>
      <c r="Z164" s="2"/>
      <c r="AA164" s="2">
        <v>34644600</v>
      </c>
      <c r="AB164" s="2">
        <f t="shared" si="193"/>
        <v>0</v>
      </c>
      <c r="AC164" s="2">
        <f t="shared" si="176"/>
        <v>0</v>
      </c>
      <c r="AD164" s="2">
        <f t="shared" si="177"/>
        <v>0</v>
      </c>
      <c r="AE164" s="2">
        <f t="shared" si="178"/>
        <v>0</v>
      </c>
      <c r="AF164" s="2">
        <f t="shared" si="179"/>
        <v>0</v>
      </c>
      <c r="AG164" s="2">
        <f t="shared" si="194"/>
        <v>0</v>
      </c>
      <c r="AH164" s="2">
        <f t="shared" si="180"/>
        <v>0</v>
      </c>
      <c r="AI164" s="2">
        <f t="shared" si="181"/>
        <v>0</v>
      </c>
      <c r="AJ164" s="2">
        <f t="shared" si="195"/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106</v>
      </c>
      <c r="AU164" s="2">
        <v>65</v>
      </c>
      <c r="AV164" s="2">
        <v>1</v>
      </c>
      <c r="AW164" s="2">
        <v>1</v>
      </c>
      <c r="AX164" s="2"/>
      <c r="AY164" s="2"/>
      <c r="AZ164" s="2">
        <v>1</v>
      </c>
      <c r="BA164" s="2">
        <v>1</v>
      </c>
      <c r="BB164" s="2">
        <v>1</v>
      </c>
      <c r="BC164" s="2">
        <v>1</v>
      </c>
      <c r="BD164" s="2" t="s">
        <v>6</v>
      </c>
      <c r="BE164" s="2" t="s">
        <v>6</v>
      </c>
      <c r="BF164" s="2" t="s">
        <v>6</v>
      </c>
      <c r="BG164" s="2" t="s">
        <v>6</v>
      </c>
      <c r="BH164" s="2">
        <v>3</v>
      </c>
      <c r="BI164" s="2">
        <v>1</v>
      </c>
      <c r="BJ164" s="2" t="s">
        <v>6</v>
      </c>
      <c r="BK164" s="2"/>
      <c r="BL164" s="2"/>
      <c r="BM164" s="2">
        <v>0</v>
      </c>
      <c r="BN164" s="2">
        <v>0</v>
      </c>
      <c r="BO164" s="2" t="s">
        <v>6</v>
      </c>
      <c r="BP164" s="2">
        <v>0</v>
      </c>
      <c r="BQ164" s="2">
        <v>20</v>
      </c>
      <c r="BR164" s="2">
        <v>0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 t="s">
        <v>6</v>
      </c>
      <c r="BZ164" s="2">
        <v>106</v>
      </c>
      <c r="CA164" s="2">
        <v>65</v>
      </c>
      <c r="CB164" s="2"/>
      <c r="CC164" s="2"/>
      <c r="CD164" s="2"/>
      <c r="CE164" s="2"/>
      <c r="CF164" s="2">
        <v>0</v>
      </c>
      <c r="CG164" s="2">
        <v>0</v>
      </c>
      <c r="CH164" s="2"/>
      <c r="CI164" s="2"/>
      <c r="CJ164" s="2"/>
      <c r="CK164" s="2"/>
      <c r="CL164" s="2"/>
      <c r="CM164" s="2">
        <v>0</v>
      </c>
      <c r="CN164" s="2" t="s">
        <v>6</v>
      </c>
      <c r="CO164" s="2">
        <v>0</v>
      </c>
      <c r="CP164" s="2">
        <f t="shared" si="196"/>
        <v>0</v>
      </c>
      <c r="CQ164" s="2">
        <f t="shared" si="197"/>
        <v>0</v>
      </c>
      <c r="CR164" s="2">
        <f t="shared" si="198"/>
        <v>0</v>
      </c>
      <c r="CS164" s="2">
        <f t="shared" si="199"/>
        <v>0</v>
      </c>
      <c r="CT164" s="2">
        <f t="shared" si="200"/>
        <v>0</v>
      </c>
      <c r="CU164" s="2">
        <f t="shared" si="201"/>
        <v>0</v>
      </c>
      <c r="CV164" s="2">
        <f t="shared" si="202"/>
        <v>0</v>
      </c>
      <c r="CW164" s="2">
        <f t="shared" si="203"/>
        <v>0</v>
      </c>
      <c r="CX164" s="2">
        <f t="shared" si="204"/>
        <v>0</v>
      </c>
      <c r="CY164" s="2">
        <f t="shared" si="205"/>
        <v>0</v>
      </c>
      <c r="CZ164" s="2">
        <f t="shared" si="206"/>
        <v>0</v>
      </c>
      <c r="DA164" s="2"/>
      <c r="DB164" s="2"/>
      <c r="DC164" s="2" t="s">
        <v>6</v>
      </c>
      <c r="DD164" s="2" t="s">
        <v>6</v>
      </c>
      <c r="DE164" s="2" t="s">
        <v>6</v>
      </c>
      <c r="DF164" s="2" t="s">
        <v>6</v>
      </c>
      <c r="DG164" s="2" t="s">
        <v>6</v>
      </c>
      <c r="DH164" s="2" t="s">
        <v>6</v>
      </c>
      <c r="DI164" s="2" t="s">
        <v>6</v>
      </c>
      <c r="DJ164" s="2" t="s">
        <v>6</v>
      </c>
      <c r="DK164" s="2" t="s">
        <v>6</v>
      </c>
      <c r="DL164" s="2" t="s">
        <v>6</v>
      </c>
      <c r="DM164" s="2" t="s">
        <v>6</v>
      </c>
      <c r="DN164" s="2">
        <v>0</v>
      </c>
      <c r="DO164" s="2">
        <v>0</v>
      </c>
      <c r="DP164" s="2">
        <v>1</v>
      </c>
      <c r="DQ164" s="2">
        <v>1</v>
      </c>
      <c r="DR164" s="2"/>
      <c r="DS164" s="2"/>
      <c r="DT164" s="2"/>
      <c r="DU164" s="2">
        <v>1009</v>
      </c>
      <c r="DV164" s="2" t="s">
        <v>58</v>
      </c>
      <c r="DW164" s="2" t="s">
        <v>58</v>
      </c>
      <c r="DX164" s="2">
        <v>1</v>
      </c>
      <c r="DY164" s="2"/>
      <c r="DZ164" s="2"/>
      <c r="EA164" s="2"/>
      <c r="EB164" s="2"/>
      <c r="EC164" s="2"/>
      <c r="ED164" s="2"/>
      <c r="EE164" s="2">
        <v>32653299</v>
      </c>
      <c r="EF164" s="2">
        <v>20</v>
      </c>
      <c r="EG164" s="2" t="s">
        <v>60</v>
      </c>
      <c r="EH164" s="2">
        <v>0</v>
      </c>
      <c r="EI164" s="2" t="s">
        <v>6</v>
      </c>
      <c r="EJ164" s="2">
        <v>1</v>
      </c>
      <c r="EK164" s="2">
        <v>0</v>
      </c>
      <c r="EL164" s="2" t="s">
        <v>85</v>
      </c>
      <c r="EM164" s="2" t="s">
        <v>86</v>
      </c>
      <c r="EN164" s="2"/>
      <c r="EO164" s="2" t="s">
        <v>6</v>
      </c>
      <c r="EP164" s="2"/>
      <c r="EQ164" s="2">
        <v>0</v>
      </c>
      <c r="ER164" s="2">
        <v>0</v>
      </c>
      <c r="ES164" s="2">
        <v>0</v>
      </c>
      <c r="ET164" s="2">
        <v>0</v>
      </c>
      <c r="EU164" s="2">
        <v>0</v>
      </c>
      <c r="EV164" s="2">
        <v>0</v>
      </c>
      <c r="EW164" s="2">
        <v>0</v>
      </c>
      <c r="EX164" s="2">
        <v>0</v>
      </c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>
        <v>0</v>
      </c>
      <c r="FR164" s="2">
        <f t="shared" si="207"/>
        <v>0</v>
      </c>
      <c r="FS164" s="2">
        <v>0</v>
      </c>
      <c r="FT164" s="2"/>
      <c r="FU164" s="2"/>
      <c r="FV164" s="2"/>
      <c r="FW164" s="2"/>
      <c r="FX164" s="2">
        <v>106</v>
      </c>
      <c r="FY164" s="2">
        <v>65</v>
      </c>
      <c r="FZ164" s="2"/>
      <c r="GA164" s="2" t="s">
        <v>6</v>
      </c>
      <c r="GB164" s="2"/>
      <c r="GC164" s="2"/>
      <c r="GD164" s="2">
        <v>0</v>
      </c>
      <c r="GE164" s="2"/>
      <c r="GF164" s="2">
        <v>86920782</v>
      </c>
      <c r="GG164" s="2">
        <v>2</v>
      </c>
      <c r="GH164" s="2">
        <v>1</v>
      </c>
      <c r="GI164" s="2">
        <v>-2</v>
      </c>
      <c r="GJ164" s="2">
        <v>0</v>
      </c>
      <c r="GK164" s="2">
        <f>ROUND(R164*(R12)/100,0)</f>
        <v>0</v>
      </c>
      <c r="GL164" s="2">
        <f t="shared" si="208"/>
        <v>0</v>
      </c>
      <c r="GM164" s="2">
        <f t="shared" si="209"/>
        <v>0</v>
      </c>
      <c r="GN164" s="2">
        <f t="shared" si="210"/>
        <v>0</v>
      </c>
      <c r="GO164" s="2">
        <f t="shared" si="211"/>
        <v>0</v>
      </c>
      <c r="GP164" s="2">
        <f t="shared" si="212"/>
        <v>0</v>
      </c>
      <c r="GQ164" s="2"/>
      <c r="GR164" s="2">
        <v>0</v>
      </c>
      <c r="GS164" s="2">
        <v>3</v>
      </c>
      <c r="GT164" s="2">
        <v>0</v>
      </c>
      <c r="GU164" s="2" t="s">
        <v>6</v>
      </c>
      <c r="GV164" s="2">
        <f t="shared" si="213"/>
        <v>0</v>
      </c>
      <c r="GW164" s="2">
        <v>1</v>
      </c>
      <c r="GX164" s="2">
        <f t="shared" si="214"/>
        <v>0</v>
      </c>
      <c r="GY164" s="2"/>
      <c r="GZ164" s="2"/>
      <c r="HA164" s="2">
        <v>0</v>
      </c>
      <c r="HB164" s="2">
        <v>0</v>
      </c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>
        <v>0</v>
      </c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pans="1:255" x14ac:dyDescent="0.2">
      <c r="A165">
        <v>18</v>
      </c>
      <c r="B165">
        <v>1</v>
      </c>
      <c r="C165">
        <v>219</v>
      </c>
      <c r="E165" t="s">
        <v>256</v>
      </c>
      <c r="F165" t="s">
        <v>237</v>
      </c>
      <c r="G165" t="s">
        <v>257</v>
      </c>
      <c r="H165" t="s">
        <v>58</v>
      </c>
      <c r="I165">
        <f>I149*J165</f>
        <v>0</v>
      </c>
      <c r="J165">
        <v>0</v>
      </c>
      <c r="O165">
        <f t="shared" si="182"/>
        <v>0</v>
      </c>
      <c r="P165">
        <f t="shared" si="183"/>
        <v>0</v>
      </c>
      <c r="Q165">
        <f t="shared" si="184"/>
        <v>0</v>
      </c>
      <c r="R165">
        <f t="shared" si="185"/>
        <v>0</v>
      </c>
      <c r="S165">
        <f t="shared" si="186"/>
        <v>0</v>
      </c>
      <c r="T165">
        <f t="shared" si="187"/>
        <v>0</v>
      </c>
      <c r="U165">
        <f t="shared" si="188"/>
        <v>0</v>
      </c>
      <c r="V165">
        <f t="shared" si="189"/>
        <v>0</v>
      </c>
      <c r="W165">
        <f t="shared" si="190"/>
        <v>0</v>
      </c>
      <c r="X165">
        <f t="shared" si="191"/>
        <v>0</v>
      </c>
      <c r="Y165">
        <f t="shared" si="192"/>
        <v>0</v>
      </c>
      <c r="AA165">
        <v>34644601</v>
      </c>
      <c r="AB165">
        <f t="shared" si="193"/>
        <v>0</v>
      </c>
      <c r="AC165">
        <f t="shared" si="176"/>
        <v>0</v>
      </c>
      <c r="AD165">
        <f t="shared" si="177"/>
        <v>0</v>
      </c>
      <c r="AE165">
        <f t="shared" si="178"/>
        <v>0</v>
      </c>
      <c r="AF165">
        <f t="shared" si="179"/>
        <v>0</v>
      </c>
      <c r="AG165">
        <f t="shared" si="194"/>
        <v>0</v>
      </c>
      <c r="AH165">
        <f t="shared" si="180"/>
        <v>0</v>
      </c>
      <c r="AI165">
        <f t="shared" si="181"/>
        <v>0</v>
      </c>
      <c r="AJ165">
        <f t="shared" si="195"/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90</v>
      </c>
      <c r="AU165">
        <v>52</v>
      </c>
      <c r="AV165">
        <v>1</v>
      </c>
      <c r="AW165">
        <v>1</v>
      </c>
      <c r="AZ165">
        <v>1</v>
      </c>
      <c r="BA165">
        <v>1</v>
      </c>
      <c r="BB165">
        <v>1</v>
      </c>
      <c r="BC165">
        <v>7.5</v>
      </c>
      <c r="BD165" t="s">
        <v>6</v>
      </c>
      <c r="BE165" t="s">
        <v>6</v>
      </c>
      <c r="BF165" t="s">
        <v>6</v>
      </c>
      <c r="BG165" t="s">
        <v>6</v>
      </c>
      <c r="BH165">
        <v>3</v>
      </c>
      <c r="BI165">
        <v>1</v>
      </c>
      <c r="BJ165" t="s">
        <v>6</v>
      </c>
      <c r="BM165">
        <v>0</v>
      </c>
      <c r="BN165">
        <v>0</v>
      </c>
      <c r="BO165" t="s">
        <v>6</v>
      </c>
      <c r="BP165">
        <v>0</v>
      </c>
      <c r="BQ165">
        <v>20</v>
      </c>
      <c r="BR165">
        <v>0</v>
      </c>
      <c r="BS165">
        <v>1</v>
      </c>
      <c r="BT165">
        <v>1</v>
      </c>
      <c r="BU165">
        <v>1</v>
      </c>
      <c r="BV165">
        <v>1</v>
      </c>
      <c r="BW165">
        <v>1</v>
      </c>
      <c r="BX165">
        <v>1</v>
      </c>
      <c r="BY165" t="s">
        <v>6</v>
      </c>
      <c r="BZ165">
        <v>106</v>
      </c>
      <c r="CA165">
        <v>65</v>
      </c>
      <c r="CF165">
        <v>0</v>
      </c>
      <c r="CG165">
        <v>0</v>
      </c>
      <c r="CM165">
        <v>0</v>
      </c>
      <c r="CN165" t="s">
        <v>6</v>
      </c>
      <c r="CO165">
        <v>0</v>
      </c>
      <c r="CP165">
        <f t="shared" si="196"/>
        <v>0</v>
      </c>
      <c r="CQ165">
        <f t="shared" si="197"/>
        <v>0</v>
      </c>
      <c r="CR165">
        <f t="shared" si="198"/>
        <v>0</v>
      </c>
      <c r="CS165">
        <f t="shared" si="199"/>
        <v>0</v>
      </c>
      <c r="CT165">
        <f t="shared" si="200"/>
        <v>0</v>
      </c>
      <c r="CU165">
        <f t="shared" si="201"/>
        <v>0</v>
      </c>
      <c r="CV165">
        <f t="shared" si="202"/>
        <v>0</v>
      </c>
      <c r="CW165">
        <f t="shared" si="203"/>
        <v>0</v>
      </c>
      <c r="CX165">
        <f t="shared" si="204"/>
        <v>0</v>
      </c>
      <c r="CY165">
        <f t="shared" si="205"/>
        <v>0</v>
      </c>
      <c r="CZ165">
        <f t="shared" si="206"/>
        <v>0</v>
      </c>
      <c r="DC165" t="s">
        <v>6</v>
      </c>
      <c r="DD165" t="s">
        <v>6</v>
      </c>
      <c r="DE165" t="s">
        <v>6</v>
      </c>
      <c r="DF165" t="s">
        <v>6</v>
      </c>
      <c r="DG165" t="s">
        <v>6</v>
      </c>
      <c r="DH165" t="s">
        <v>6</v>
      </c>
      <c r="DI165" t="s">
        <v>6</v>
      </c>
      <c r="DJ165" t="s">
        <v>6</v>
      </c>
      <c r="DK165" t="s">
        <v>6</v>
      </c>
      <c r="DL165" t="s">
        <v>6</v>
      </c>
      <c r="DM165" t="s">
        <v>6</v>
      </c>
      <c r="DN165">
        <v>0</v>
      </c>
      <c r="DO165">
        <v>0</v>
      </c>
      <c r="DP165">
        <v>1</v>
      </c>
      <c r="DQ165">
        <v>1</v>
      </c>
      <c r="DU165">
        <v>1009</v>
      </c>
      <c r="DV165" t="s">
        <v>58</v>
      </c>
      <c r="DW165" t="s">
        <v>58</v>
      </c>
      <c r="DX165">
        <v>1</v>
      </c>
      <c r="EE165">
        <v>32653299</v>
      </c>
      <c r="EF165">
        <v>20</v>
      </c>
      <c r="EG165" t="s">
        <v>60</v>
      </c>
      <c r="EH165">
        <v>0</v>
      </c>
      <c r="EI165" t="s">
        <v>6</v>
      </c>
      <c r="EJ165">
        <v>1</v>
      </c>
      <c r="EK165">
        <v>0</v>
      </c>
      <c r="EL165" t="s">
        <v>85</v>
      </c>
      <c r="EM165" t="s">
        <v>86</v>
      </c>
      <c r="EO165" t="s">
        <v>6</v>
      </c>
      <c r="EQ165">
        <v>0</v>
      </c>
      <c r="ER165">
        <v>0</v>
      </c>
      <c r="ES165">
        <v>0</v>
      </c>
      <c r="ET165">
        <v>0</v>
      </c>
      <c r="EU165">
        <v>0</v>
      </c>
      <c r="EV165">
        <v>0</v>
      </c>
      <c r="EW165">
        <v>0</v>
      </c>
      <c r="EX165">
        <v>0</v>
      </c>
      <c r="FQ165">
        <v>0</v>
      </c>
      <c r="FR165">
        <f t="shared" si="207"/>
        <v>0</v>
      </c>
      <c r="FS165">
        <v>0</v>
      </c>
      <c r="FV165" t="s">
        <v>22</v>
      </c>
      <c r="FW165" t="s">
        <v>23</v>
      </c>
      <c r="FX165">
        <v>106</v>
      </c>
      <c r="FY165">
        <v>65</v>
      </c>
      <c r="GA165" t="s">
        <v>6</v>
      </c>
      <c r="GD165">
        <v>0</v>
      </c>
      <c r="GF165">
        <v>86920782</v>
      </c>
      <c r="GG165">
        <v>2</v>
      </c>
      <c r="GH165">
        <v>1</v>
      </c>
      <c r="GI165">
        <v>4</v>
      </c>
      <c r="GJ165">
        <v>0</v>
      </c>
      <c r="GK165">
        <f>ROUND(R165*(S12)/100,0)</f>
        <v>0</v>
      </c>
      <c r="GL165">
        <f t="shared" si="208"/>
        <v>0</v>
      </c>
      <c r="GM165">
        <f t="shared" si="209"/>
        <v>0</v>
      </c>
      <c r="GN165">
        <f t="shared" si="210"/>
        <v>0</v>
      </c>
      <c r="GO165">
        <f t="shared" si="211"/>
        <v>0</v>
      </c>
      <c r="GP165">
        <f t="shared" si="212"/>
        <v>0</v>
      </c>
      <c r="GR165">
        <v>0</v>
      </c>
      <c r="GS165">
        <v>3</v>
      </c>
      <c r="GT165">
        <v>0</v>
      </c>
      <c r="GU165" t="s">
        <v>6</v>
      </c>
      <c r="GV165">
        <f t="shared" si="213"/>
        <v>0</v>
      </c>
      <c r="GW165">
        <v>1</v>
      </c>
      <c r="GX165">
        <f t="shared" si="214"/>
        <v>0</v>
      </c>
      <c r="HA165">
        <v>0</v>
      </c>
      <c r="HB165">
        <v>0</v>
      </c>
      <c r="IK165">
        <v>0</v>
      </c>
    </row>
    <row r="166" spans="1:255" x14ac:dyDescent="0.2">
      <c r="A166" s="2">
        <v>17</v>
      </c>
      <c r="B166" s="2">
        <v>1</v>
      </c>
      <c r="C166" s="2">
        <f>ROW(SmtRes!A227)</f>
        <v>227</v>
      </c>
      <c r="D166" s="2">
        <f>ROW(EtalonRes!A211)</f>
        <v>211</v>
      </c>
      <c r="E166" s="2" t="s">
        <v>258</v>
      </c>
      <c r="F166" s="2" t="s">
        <v>259</v>
      </c>
      <c r="G166" s="2" t="s">
        <v>260</v>
      </c>
      <c r="H166" s="2" t="s">
        <v>17</v>
      </c>
      <c r="I166" s="2">
        <f>'1.Смета.или.Акт'!E212</f>
        <v>14</v>
      </c>
      <c r="J166" s="2">
        <v>0</v>
      </c>
      <c r="K166" s="2"/>
      <c r="L166" s="2"/>
      <c r="M166" s="2"/>
      <c r="N166" s="2"/>
      <c r="O166" s="2">
        <f t="shared" si="182"/>
        <v>1680</v>
      </c>
      <c r="P166" s="2">
        <f t="shared" si="183"/>
        <v>0</v>
      </c>
      <c r="Q166" s="2">
        <f t="shared" si="184"/>
        <v>1584</v>
      </c>
      <c r="R166" s="2">
        <f t="shared" si="185"/>
        <v>86</v>
      </c>
      <c r="S166" s="2">
        <f t="shared" si="186"/>
        <v>96</v>
      </c>
      <c r="T166" s="2">
        <f t="shared" si="187"/>
        <v>0</v>
      </c>
      <c r="U166" s="2">
        <f t="shared" si="188"/>
        <v>11.34</v>
      </c>
      <c r="V166" s="2">
        <f t="shared" si="189"/>
        <v>8.5399999999999991</v>
      </c>
      <c r="W166" s="2">
        <f t="shared" si="190"/>
        <v>0</v>
      </c>
      <c r="X166" s="2">
        <f t="shared" si="191"/>
        <v>191</v>
      </c>
      <c r="Y166" s="2">
        <f t="shared" si="192"/>
        <v>109</v>
      </c>
      <c r="Z166" s="2"/>
      <c r="AA166" s="2">
        <v>34644600</v>
      </c>
      <c r="AB166" s="2">
        <f t="shared" si="193"/>
        <v>120</v>
      </c>
      <c r="AC166" s="2">
        <f>ROUND((ES166+(SUM(SmtRes!BC221:'SmtRes'!BC227)+SUM(EtalonRes!AL205:'EtalonRes'!AL211))),2)</f>
        <v>0</v>
      </c>
      <c r="AD166" s="2">
        <f t="shared" si="177"/>
        <v>113.15</v>
      </c>
      <c r="AE166" s="2">
        <f t="shared" si="178"/>
        <v>6.14</v>
      </c>
      <c r="AF166" s="2">
        <f t="shared" si="179"/>
        <v>6.85</v>
      </c>
      <c r="AG166" s="2">
        <f t="shared" si="194"/>
        <v>0</v>
      </c>
      <c r="AH166" s="2">
        <f t="shared" si="180"/>
        <v>0.81</v>
      </c>
      <c r="AI166" s="2">
        <f t="shared" si="181"/>
        <v>0.61</v>
      </c>
      <c r="AJ166" s="2">
        <f t="shared" si="195"/>
        <v>0</v>
      </c>
      <c r="AK166" s="2">
        <v>152.85</v>
      </c>
      <c r="AL166" s="2">
        <v>32.85</v>
      </c>
      <c r="AM166" s="2">
        <v>113.15</v>
      </c>
      <c r="AN166" s="2">
        <v>6.14</v>
      </c>
      <c r="AO166" s="2">
        <v>6.85</v>
      </c>
      <c r="AP166" s="2">
        <v>0</v>
      </c>
      <c r="AQ166" s="2">
        <v>0.81</v>
      </c>
      <c r="AR166" s="2">
        <v>0.61</v>
      </c>
      <c r="AS166" s="2">
        <v>0</v>
      </c>
      <c r="AT166" s="2">
        <v>105</v>
      </c>
      <c r="AU166" s="2">
        <v>60</v>
      </c>
      <c r="AV166" s="2">
        <v>1</v>
      </c>
      <c r="AW166" s="2">
        <v>1</v>
      </c>
      <c r="AX166" s="2"/>
      <c r="AY166" s="2"/>
      <c r="AZ166" s="2">
        <v>1</v>
      </c>
      <c r="BA166" s="2">
        <v>1</v>
      </c>
      <c r="BB166" s="2">
        <v>1</v>
      </c>
      <c r="BC166" s="2">
        <v>1</v>
      </c>
      <c r="BD166" s="2" t="s">
        <v>6</v>
      </c>
      <c r="BE166" s="2" t="s">
        <v>6</v>
      </c>
      <c r="BF166" s="2" t="s">
        <v>6</v>
      </c>
      <c r="BG166" s="2" t="s">
        <v>6</v>
      </c>
      <c r="BH166" s="2">
        <v>0</v>
      </c>
      <c r="BI166" s="2">
        <v>1</v>
      </c>
      <c r="BJ166" s="2" t="s">
        <v>261</v>
      </c>
      <c r="BK166" s="2"/>
      <c r="BL166" s="2"/>
      <c r="BM166" s="2">
        <v>33001</v>
      </c>
      <c r="BN166" s="2">
        <v>0</v>
      </c>
      <c r="BO166" s="2" t="s">
        <v>6</v>
      </c>
      <c r="BP166" s="2">
        <v>0</v>
      </c>
      <c r="BQ166" s="2">
        <v>1</v>
      </c>
      <c r="BR166" s="2">
        <v>0</v>
      </c>
      <c r="BS166" s="2">
        <v>1</v>
      </c>
      <c r="BT166" s="2">
        <v>1</v>
      </c>
      <c r="BU166" s="2">
        <v>1</v>
      </c>
      <c r="BV166" s="2">
        <v>1</v>
      </c>
      <c r="BW166" s="2">
        <v>1</v>
      </c>
      <c r="BX166" s="2">
        <v>1</v>
      </c>
      <c r="BY166" s="2" t="s">
        <v>6</v>
      </c>
      <c r="BZ166" s="2">
        <v>105</v>
      </c>
      <c r="CA166" s="2">
        <v>60</v>
      </c>
      <c r="CB166" s="2"/>
      <c r="CC166" s="2"/>
      <c r="CD166" s="2"/>
      <c r="CE166" s="2"/>
      <c r="CF166" s="2">
        <v>0</v>
      </c>
      <c r="CG166" s="2">
        <v>0</v>
      </c>
      <c r="CH166" s="2"/>
      <c r="CI166" s="2"/>
      <c r="CJ166" s="2"/>
      <c r="CK166" s="2"/>
      <c r="CL166" s="2"/>
      <c r="CM166" s="2">
        <v>0</v>
      </c>
      <c r="CN166" s="2" t="s">
        <v>6</v>
      </c>
      <c r="CO166" s="2">
        <v>0</v>
      </c>
      <c r="CP166" s="2">
        <f t="shared" si="196"/>
        <v>1680</v>
      </c>
      <c r="CQ166" s="2">
        <f t="shared" si="197"/>
        <v>0</v>
      </c>
      <c r="CR166" s="2">
        <f t="shared" si="198"/>
        <v>113.15</v>
      </c>
      <c r="CS166" s="2">
        <f t="shared" si="199"/>
        <v>6.14</v>
      </c>
      <c r="CT166" s="2">
        <f t="shared" si="200"/>
        <v>6.85</v>
      </c>
      <c r="CU166" s="2">
        <f t="shared" si="201"/>
        <v>0</v>
      </c>
      <c r="CV166" s="2">
        <f t="shared" si="202"/>
        <v>0.81</v>
      </c>
      <c r="CW166" s="2">
        <f t="shared" si="203"/>
        <v>0.61</v>
      </c>
      <c r="CX166" s="2">
        <f t="shared" si="204"/>
        <v>0</v>
      </c>
      <c r="CY166" s="2">
        <f t="shared" si="205"/>
        <v>191.1</v>
      </c>
      <c r="CZ166" s="2">
        <f t="shared" si="206"/>
        <v>109.2</v>
      </c>
      <c r="DA166" s="2"/>
      <c r="DB166" s="2"/>
      <c r="DC166" s="2" t="s">
        <v>6</v>
      </c>
      <c r="DD166" s="2" t="s">
        <v>6</v>
      </c>
      <c r="DE166" s="2" t="s">
        <v>6</v>
      </c>
      <c r="DF166" s="2" t="s">
        <v>6</v>
      </c>
      <c r="DG166" s="2" t="s">
        <v>6</v>
      </c>
      <c r="DH166" s="2" t="s">
        <v>6</v>
      </c>
      <c r="DI166" s="2" t="s">
        <v>6</v>
      </c>
      <c r="DJ166" s="2" t="s">
        <v>6</v>
      </c>
      <c r="DK166" s="2" t="s">
        <v>6</v>
      </c>
      <c r="DL166" s="2" t="s">
        <v>6</v>
      </c>
      <c r="DM166" s="2" t="s">
        <v>6</v>
      </c>
      <c r="DN166" s="2">
        <v>0</v>
      </c>
      <c r="DO166" s="2">
        <v>0</v>
      </c>
      <c r="DP166" s="2">
        <v>1</v>
      </c>
      <c r="DQ166" s="2">
        <v>1</v>
      </c>
      <c r="DR166" s="2"/>
      <c r="DS166" s="2"/>
      <c r="DT166" s="2"/>
      <c r="DU166" s="2">
        <v>1013</v>
      </c>
      <c r="DV166" s="2" t="s">
        <v>17</v>
      </c>
      <c r="DW166" s="2" t="s">
        <v>17</v>
      </c>
      <c r="DX166" s="2">
        <v>1</v>
      </c>
      <c r="DY166" s="2"/>
      <c r="DZ166" s="2"/>
      <c r="EA166" s="2"/>
      <c r="EB166" s="2"/>
      <c r="EC166" s="2"/>
      <c r="ED166" s="2"/>
      <c r="EE166" s="2">
        <v>32653413</v>
      </c>
      <c r="EF166" s="2">
        <v>1</v>
      </c>
      <c r="EG166" s="2" t="s">
        <v>19</v>
      </c>
      <c r="EH166" s="2">
        <v>0</v>
      </c>
      <c r="EI166" s="2" t="s">
        <v>6</v>
      </c>
      <c r="EJ166" s="2">
        <v>1</v>
      </c>
      <c r="EK166" s="2">
        <v>33001</v>
      </c>
      <c r="EL166" s="2" t="s">
        <v>20</v>
      </c>
      <c r="EM166" s="2" t="s">
        <v>21</v>
      </c>
      <c r="EN166" s="2"/>
      <c r="EO166" s="2" t="s">
        <v>6</v>
      </c>
      <c r="EP166" s="2"/>
      <c r="EQ166" s="2">
        <v>0</v>
      </c>
      <c r="ER166" s="2">
        <v>152.85</v>
      </c>
      <c r="ES166" s="2">
        <v>32.85</v>
      </c>
      <c r="ET166" s="2">
        <v>113.15</v>
      </c>
      <c r="EU166" s="2">
        <v>6.14</v>
      </c>
      <c r="EV166" s="2">
        <v>6.85</v>
      </c>
      <c r="EW166" s="2">
        <v>0.81</v>
      </c>
      <c r="EX166" s="2">
        <v>0.61</v>
      </c>
      <c r="EY166" s="2">
        <v>1</v>
      </c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>
        <v>0</v>
      </c>
      <c r="FR166" s="2">
        <f t="shared" si="207"/>
        <v>0</v>
      </c>
      <c r="FS166" s="2">
        <v>0</v>
      </c>
      <c r="FT166" s="2"/>
      <c r="FU166" s="2"/>
      <c r="FV166" s="2"/>
      <c r="FW166" s="2"/>
      <c r="FX166" s="2">
        <v>105</v>
      </c>
      <c r="FY166" s="2">
        <v>60</v>
      </c>
      <c r="FZ166" s="2"/>
      <c r="GA166" s="2" t="s">
        <v>6</v>
      </c>
      <c r="GB166" s="2"/>
      <c r="GC166" s="2"/>
      <c r="GD166" s="2">
        <v>0</v>
      </c>
      <c r="GE166" s="2"/>
      <c r="GF166" s="2">
        <v>-2035564384</v>
      </c>
      <c r="GG166" s="2">
        <v>2</v>
      </c>
      <c r="GH166" s="2">
        <v>1</v>
      </c>
      <c r="GI166" s="2">
        <v>-2</v>
      </c>
      <c r="GJ166" s="2">
        <v>0</v>
      </c>
      <c r="GK166" s="2">
        <f>ROUND(R166*(R12)/100,0)</f>
        <v>0</v>
      </c>
      <c r="GL166" s="2">
        <f t="shared" si="208"/>
        <v>0</v>
      </c>
      <c r="GM166" s="2">
        <f t="shared" si="209"/>
        <v>1980</v>
      </c>
      <c r="GN166" s="2">
        <f t="shared" si="210"/>
        <v>1980</v>
      </c>
      <c r="GO166" s="2">
        <f t="shared" si="211"/>
        <v>0</v>
      </c>
      <c r="GP166" s="2">
        <f t="shared" si="212"/>
        <v>0</v>
      </c>
      <c r="GQ166" s="2"/>
      <c r="GR166" s="2">
        <v>0</v>
      </c>
      <c r="GS166" s="2">
        <v>3</v>
      </c>
      <c r="GT166" s="2">
        <v>0</v>
      </c>
      <c r="GU166" s="2" t="s">
        <v>6</v>
      </c>
      <c r="GV166" s="2">
        <f t="shared" si="213"/>
        <v>0</v>
      </c>
      <c r="GW166" s="2">
        <v>1</v>
      </c>
      <c r="GX166" s="2">
        <f t="shared" si="214"/>
        <v>0</v>
      </c>
      <c r="GY166" s="2"/>
      <c r="GZ166" s="2"/>
      <c r="HA166" s="2">
        <v>0</v>
      </c>
      <c r="HB166" s="2">
        <v>0</v>
      </c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>
        <v>0</v>
      </c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1:255" x14ac:dyDescent="0.2">
      <c r="A167">
        <v>17</v>
      </c>
      <c r="B167">
        <v>1</v>
      </c>
      <c r="C167">
        <f>ROW(SmtRes!A234)</f>
        <v>234</v>
      </c>
      <c r="D167">
        <f>ROW(EtalonRes!A218)</f>
        <v>218</v>
      </c>
      <c r="E167" t="s">
        <v>258</v>
      </c>
      <c r="F167" t="s">
        <v>259</v>
      </c>
      <c r="G167" t="s">
        <v>260</v>
      </c>
      <c r="H167" t="s">
        <v>17</v>
      </c>
      <c r="I167">
        <f>'1.Смета.или.Акт'!E212</f>
        <v>14</v>
      </c>
      <c r="J167">
        <v>0</v>
      </c>
      <c r="O167">
        <f t="shared" si="182"/>
        <v>21556</v>
      </c>
      <c r="P167">
        <f t="shared" si="183"/>
        <v>0</v>
      </c>
      <c r="Q167">
        <f t="shared" si="184"/>
        <v>19801</v>
      </c>
      <c r="R167">
        <f t="shared" si="185"/>
        <v>1573</v>
      </c>
      <c r="S167">
        <f t="shared" si="186"/>
        <v>1755</v>
      </c>
      <c r="T167">
        <f t="shared" si="187"/>
        <v>0</v>
      </c>
      <c r="U167">
        <f t="shared" si="188"/>
        <v>11.34</v>
      </c>
      <c r="V167">
        <f t="shared" si="189"/>
        <v>8.5399999999999991</v>
      </c>
      <c r="W167">
        <f t="shared" si="190"/>
        <v>0</v>
      </c>
      <c r="X167">
        <f t="shared" si="191"/>
        <v>2962</v>
      </c>
      <c r="Y167">
        <f t="shared" si="192"/>
        <v>1597</v>
      </c>
      <c r="AA167">
        <v>34644601</v>
      </c>
      <c r="AB167">
        <f t="shared" si="193"/>
        <v>120</v>
      </c>
      <c r="AC167">
        <f>ROUND((ES167+(SUM(SmtRes!BC228:'SmtRes'!BC234)+SUM(EtalonRes!AL212:'EtalonRes'!AL218))),2)</f>
        <v>0</v>
      </c>
      <c r="AD167">
        <f t="shared" si="177"/>
        <v>113.15</v>
      </c>
      <c r="AE167">
        <f t="shared" si="178"/>
        <v>6.14</v>
      </c>
      <c r="AF167">
        <f t="shared" si="179"/>
        <v>6.85</v>
      </c>
      <c r="AG167">
        <f t="shared" si="194"/>
        <v>0</v>
      </c>
      <c r="AH167">
        <f t="shared" si="180"/>
        <v>0.81</v>
      </c>
      <c r="AI167">
        <f t="shared" si="181"/>
        <v>0.61</v>
      </c>
      <c r="AJ167">
        <f t="shared" si="195"/>
        <v>0</v>
      </c>
      <c r="AK167">
        <f>AL167+AM167+AO167</f>
        <v>152.85</v>
      </c>
      <c r="AL167">
        <v>32.85</v>
      </c>
      <c r="AM167" s="55">
        <f>'1.Смета.или.Акт'!F214</f>
        <v>113.15</v>
      </c>
      <c r="AN167" s="55">
        <f>'1.Смета.или.Акт'!F215</f>
        <v>6.14</v>
      </c>
      <c r="AO167" s="55">
        <f>'1.Смета.или.Акт'!F213</f>
        <v>6.85</v>
      </c>
      <c r="AP167">
        <v>0</v>
      </c>
      <c r="AQ167">
        <f>'1.Смета.или.Акт'!E218</f>
        <v>0.81</v>
      </c>
      <c r="AR167">
        <v>0.61</v>
      </c>
      <c r="AS167">
        <v>0</v>
      </c>
      <c r="AT167">
        <v>89</v>
      </c>
      <c r="AU167">
        <v>48</v>
      </c>
      <c r="AV167">
        <v>1</v>
      </c>
      <c r="AW167">
        <v>1</v>
      </c>
      <c r="AZ167">
        <v>1</v>
      </c>
      <c r="BA167">
        <f>'1.Смета.или.Акт'!J213</f>
        <v>18.3</v>
      </c>
      <c r="BB167">
        <f>'1.Смета.или.Акт'!J214</f>
        <v>12.5</v>
      </c>
      <c r="BC167">
        <v>7.5</v>
      </c>
      <c r="BD167" t="s">
        <v>6</v>
      </c>
      <c r="BE167" t="s">
        <v>6</v>
      </c>
      <c r="BF167" t="s">
        <v>6</v>
      </c>
      <c r="BG167" t="s">
        <v>6</v>
      </c>
      <c r="BH167">
        <v>0</v>
      </c>
      <c r="BI167">
        <v>1</v>
      </c>
      <c r="BJ167" t="s">
        <v>261</v>
      </c>
      <c r="BM167">
        <v>33001</v>
      </c>
      <c r="BN167">
        <v>0</v>
      </c>
      <c r="BO167" t="s">
        <v>6</v>
      </c>
      <c r="BP167">
        <v>0</v>
      </c>
      <c r="BQ167">
        <v>1</v>
      </c>
      <c r="BR167">
        <v>0</v>
      </c>
      <c r="BS167">
        <f>'1.Смета.или.Акт'!J215</f>
        <v>18.3</v>
      </c>
      <c r="BT167">
        <v>1</v>
      </c>
      <c r="BU167">
        <v>1</v>
      </c>
      <c r="BV167">
        <v>1</v>
      </c>
      <c r="BW167">
        <v>1</v>
      </c>
      <c r="BX167">
        <v>1</v>
      </c>
      <c r="BY167" t="s">
        <v>6</v>
      </c>
      <c r="BZ167">
        <v>105</v>
      </c>
      <c r="CA167">
        <v>60</v>
      </c>
      <c r="CF167">
        <v>0</v>
      </c>
      <c r="CG167">
        <v>0</v>
      </c>
      <c r="CM167">
        <v>0</v>
      </c>
      <c r="CN167" t="s">
        <v>6</v>
      </c>
      <c r="CO167">
        <v>0</v>
      </c>
      <c r="CP167">
        <f t="shared" si="196"/>
        <v>21556</v>
      </c>
      <c r="CQ167">
        <f t="shared" si="197"/>
        <v>0</v>
      </c>
      <c r="CR167">
        <f t="shared" si="198"/>
        <v>1414.375</v>
      </c>
      <c r="CS167">
        <f t="shared" si="199"/>
        <v>112.36199999999999</v>
      </c>
      <c r="CT167">
        <f t="shared" si="200"/>
        <v>125.355</v>
      </c>
      <c r="CU167">
        <f t="shared" si="201"/>
        <v>0</v>
      </c>
      <c r="CV167">
        <f t="shared" si="202"/>
        <v>0.81</v>
      </c>
      <c r="CW167">
        <f t="shared" si="203"/>
        <v>0.61</v>
      </c>
      <c r="CX167">
        <f t="shared" si="204"/>
        <v>0</v>
      </c>
      <c r="CY167">
        <f t="shared" si="205"/>
        <v>2961.92</v>
      </c>
      <c r="CZ167">
        <f t="shared" si="206"/>
        <v>1597.44</v>
      </c>
      <c r="DC167" t="s">
        <v>6</v>
      </c>
      <c r="DD167" t="s">
        <v>6</v>
      </c>
      <c r="DE167" t="s">
        <v>6</v>
      </c>
      <c r="DF167" t="s">
        <v>6</v>
      </c>
      <c r="DG167" t="s">
        <v>6</v>
      </c>
      <c r="DH167" t="s">
        <v>6</v>
      </c>
      <c r="DI167" t="s">
        <v>6</v>
      </c>
      <c r="DJ167" t="s">
        <v>6</v>
      </c>
      <c r="DK167" t="s">
        <v>6</v>
      </c>
      <c r="DL167" t="s">
        <v>6</v>
      </c>
      <c r="DM167" t="s">
        <v>6</v>
      </c>
      <c r="DN167">
        <v>0</v>
      </c>
      <c r="DO167">
        <v>0</v>
      </c>
      <c r="DP167">
        <v>1</v>
      </c>
      <c r="DQ167">
        <v>1</v>
      </c>
      <c r="DU167">
        <v>1013</v>
      </c>
      <c r="DV167" t="s">
        <v>17</v>
      </c>
      <c r="DW167" t="str">
        <f>'1.Смета.или.Акт'!D212</f>
        <v>ШТ</v>
      </c>
      <c r="DX167">
        <v>1</v>
      </c>
      <c r="EE167">
        <v>32653413</v>
      </c>
      <c r="EF167">
        <v>1</v>
      </c>
      <c r="EG167" t="s">
        <v>19</v>
      </c>
      <c r="EH167">
        <v>0</v>
      </c>
      <c r="EI167" t="s">
        <v>6</v>
      </c>
      <c r="EJ167">
        <v>1</v>
      </c>
      <c r="EK167">
        <v>33001</v>
      </c>
      <c r="EL167" t="s">
        <v>20</v>
      </c>
      <c r="EM167" t="s">
        <v>21</v>
      </c>
      <c r="EO167" t="s">
        <v>6</v>
      </c>
      <c r="EQ167">
        <v>0</v>
      </c>
      <c r="ER167">
        <f>ES167+ET167+EV167</f>
        <v>152.85</v>
      </c>
      <c r="ES167">
        <v>32.85</v>
      </c>
      <c r="ET167" s="55">
        <f>'1.Смета.или.Акт'!F214</f>
        <v>113.15</v>
      </c>
      <c r="EU167" s="55">
        <f>'1.Смета.или.Акт'!F215</f>
        <v>6.14</v>
      </c>
      <c r="EV167" s="55">
        <f>'1.Смета.или.Акт'!F213</f>
        <v>6.85</v>
      </c>
      <c r="EW167">
        <f>'1.Смета.или.Акт'!E218</f>
        <v>0.81</v>
      </c>
      <c r="EX167">
        <v>0.61</v>
      </c>
      <c r="EY167">
        <v>1</v>
      </c>
      <c r="FQ167">
        <v>0</v>
      </c>
      <c r="FR167">
        <f t="shared" si="207"/>
        <v>0</v>
      </c>
      <c r="FS167">
        <v>0</v>
      </c>
      <c r="FV167" t="s">
        <v>22</v>
      </c>
      <c r="FW167" t="s">
        <v>23</v>
      </c>
      <c r="FX167">
        <v>105</v>
      </c>
      <c r="FY167">
        <v>60</v>
      </c>
      <c r="GA167" t="s">
        <v>6</v>
      </c>
      <c r="GD167">
        <v>0</v>
      </c>
      <c r="GF167">
        <v>-2035564384</v>
      </c>
      <c r="GG167">
        <v>2</v>
      </c>
      <c r="GH167">
        <v>1</v>
      </c>
      <c r="GI167">
        <v>4</v>
      </c>
      <c r="GJ167">
        <v>0</v>
      </c>
      <c r="GK167">
        <f>ROUND(R167*(S12)/100,0)</f>
        <v>0</v>
      </c>
      <c r="GL167">
        <f t="shared" si="208"/>
        <v>0</v>
      </c>
      <c r="GM167">
        <f t="shared" si="209"/>
        <v>26115</v>
      </c>
      <c r="GN167">
        <f t="shared" si="210"/>
        <v>26115</v>
      </c>
      <c r="GO167">
        <f t="shared" si="211"/>
        <v>0</v>
      </c>
      <c r="GP167">
        <f t="shared" si="212"/>
        <v>0</v>
      </c>
      <c r="GR167">
        <v>0</v>
      </c>
      <c r="GS167">
        <v>3</v>
      </c>
      <c r="GT167">
        <v>0</v>
      </c>
      <c r="GU167" t="s">
        <v>6</v>
      </c>
      <c r="GV167">
        <f t="shared" si="213"/>
        <v>0</v>
      </c>
      <c r="GW167">
        <v>18.3</v>
      </c>
      <c r="GX167">
        <f t="shared" si="214"/>
        <v>0</v>
      </c>
      <c r="HA167">
        <v>0</v>
      </c>
      <c r="HB167">
        <v>0</v>
      </c>
      <c r="IK167">
        <v>0</v>
      </c>
    </row>
    <row r="168" spans="1:255" x14ac:dyDescent="0.2">
      <c r="A168" s="2">
        <v>18</v>
      </c>
      <c r="B168" s="2">
        <v>1</v>
      </c>
      <c r="C168" s="2">
        <v>226</v>
      </c>
      <c r="D168" s="2"/>
      <c r="E168" s="2" t="s">
        <v>262</v>
      </c>
      <c r="F168" s="2" t="s">
        <v>263</v>
      </c>
      <c r="G168" s="2" t="s">
        <v>264</v>
      </c>
      <c r="H168" s="2" t="s">
        <v>79</v>
      </c>
      <c r="I168" s="2">
        <f>I166*J168</f>
        <v>14</v>
      </c>
      <c r="J168" s="2">
        <v>1</v>
      </c>
      <c r="K168" s="2"/>
      <c r="L168" s="2"/>
      <c r="M168" s="2"/>
      <c r="N168" s="2"/>
      <c r="O168" s="2">
        <f t="shared" si="182"/>
        <v>740</v>
      </c>
      <c r="P168" s="2">
        <f t="shared" si="183"/>
        <v>740</v>
      </c>
      <c r="Q168" s="2">
        <f t="shared" si="184"/>
        <v>0</v>
      </c>
      <c r="R168" s="2">
        <f t="shared" si="185"/>
        <v>0</v>
      </c>
      <c r="S168" s="2">
        <f t="shared" si="186"/>
        <v>0</v>
      </c>
      <c r="T168" s="2">
        <f t="shared" si="187"/>
        <v>0</v>
      </c>
      <c r="U168" s="2">
        <f t="shared" si="188"/>
        <v>0</v>
      </c>
      <c r="V168" s="2">
        <f t="shared" si="189"/>
        <v>0</v>
      </c>
      <c r="W168" s="2">
        <f t="shared" si="190"/>
        <v>0</v>
      </c>
      <c r="X168" s="2">
        <f t="shared" si="191"/>
        <v>0</v>
      </c>
      <c r="Y168" s="2">
        <f t="shared" si="192"/>
        <v>0</v>
      </c>
      <c r="Z168" s="2"/>
      <c r="AA168" s="2">
        <v>34644600</v>
      </c>
      <c r="AB168" s="2">
        <f t="shared" si="193"/>
        <v>52.84</v>
      </c>
      <c r="AC168" s="2">
        <f t="shared" ref="AC168:AC177" si="215">ROUND((ES168),2)</f>
        <v>52.84</v>
      </c>
      <c r="AD168" s="2">
        <f t="shared" si="177"/>
        <v>0</v>
      </c>
      <c r="AE168" s="2">
        <f t="shared" si="178"/>
        <v>0</v>
      </c>
      <c r="AF168" s="2">
        <f t="shared" si="179"/>
        <v>0</v>
      </c>
      <c r="AG168" s="2">
        <f t="shared" si="194"/>
        <v>0</v>
      </c>
      <c r="AH168" s="2">
        <f t="shared" si="180"/>
        <v>0</v>
      </c>
      <c r="AI168" s="2">
        <f t="shared" si="181"/>
        <v>0</v>
      </c>
      <c r="AJ168" s="2">
        <f t="shared" si="195"/>
        <v>0</v>
      </c>
      <c r="AK168" s="2">
        <v>52.84</v>
      </c>
      <c r="AL168" s="2">
        <v>52.84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1</v>
      </c>
      <c r="AW168" s="2">
        <v>1</v>
      </c>
      <c r="AX168" s="2"/>
      <c r="AY168" s="2"/>
      <c r="AZ168" s="2">
        <v>1</v>
      </c>
      <c r="BA168" s="2">
        <v>1</v>
      </c>
      <c r="BB168" s="2">
        <v>1</v>
      </c>
      <c r="BC168" s="2">
        <v>1</v>
      </c>
      <c r="BD168" s="2" t="s">
        <v>6</v>
      </c>
      <c r="BE168" s="2" t="s">
        <v>6</v>
      </c>
      <c r="BF168" s="2" t="s">
        <v>6</v>
      </c>
      <c r="BG168" s="2" t="s">
        <v>6</v>
      </c>
      <c r="BH168" s="2">
        <v>3</v>
      </c>
      <c r="BI168" s="2">
        <v>1</v>
      </c>
      <c r="BJ168" s="2" t="s">
        <v>265</v>
      </c>
      <c r="BK168" s="2"/>
      <c r="BL168" s="2"/>
      <c r="BM168" s="2">
        <v>500001</v>
      </c>
      <c r="BN168" s="2">
        <v>0</v>
      </c>
      <c r="BO168" s="2" t="s">
        <v>6</v>
      </c>
      <c r="BP168" s="2">
        <v>0</v>
      </c>
      <c r="BQ168" s="2">
        <v>20</v>
      </c>
      <c r="BR168" s="2">
        <v>0</v>
      </c>
      <c r="BS168" s="2">
        <v>1</v>
      </c>
      <c r="BT168" s="2">
        <v>1</v>
      </c>
      <c r="BU168" s="2">
        <v>1</v>
      </c>
      <c r="BV168" s="2">
        <v>1</v>
      </c>
      <c r="BW168" s="2">
        <v>1</v>
      </c>
      <c r="BX168" s="2">
        <v>1</v>
      </c>
      <c r="BY168" s="2" t="s">
        <v>6</v>
      </c>
      <c r="BZ168" s="2">
        <v>0</v>
      </c>
      <c r="CA168" s="2">
        <v>0</v>
      </c>
      <c r="CB168" s="2"/>
      <c r="CC168" s="2"/>
      <c r="CD168" s="2"/>
      <c r="CE168" s="2"/>
      <c r="CF168" s="2">
        <v>0</v>
      </c>
      <c r="CG168" s="2">
        <v>0</v>
      </c>
      <c r="CH168" s="2"/>
      <c r="CI168" s="2"/>
      <c r="CJ168" s="2"/>
      <c r="CK168" s="2"/>
      <c r="CL168" s="2"/>
      <c r="CM168" s="2">
        <v>0</v>
      </c>
      <c r="CN168" s="2" t="s">
        <v>6</v>
      </c>
      <c r="CO168" s="2">
        <v>0</v>
      </c>
      <c r="CP168" s="2">
        <f t="shared" si="196"/>
        <v>740</v>
      </c>
      <c r="CQ168" s="2">
        <f t="shared" si="197"/>
        <v>52.84</v>
      </c>
      <c r="CR168" s="2">
        <f t="shared" si="198"/>
        <v>0</v>
      </c>
      <c r="CS168" s="2">
        <f t="shared" si="199"/>
        <v>0</v>
      </c>
      <c r="CT168" s="2">
        <f t="shared" si="200"/>
        <v>0</v>
      </c>
      <c r="CU168" s="2">
        <f t="shared" si="201"/>
        <v>0</v>
      </c>
      <c r="CV168" s="2">
        <f t="shared" si="202"/>
        <v>0</v>
      </c>
      <c r="CW168" s="2">
        <f t="shared" si="203"/>
        <v>0</v>
      </c>
      <c r="CX168" s="2">
        <f t="shared" si="204"/>
        <v>0</v>
      </c>
      <c r="CY168" s="2">
        <f t="shared" si="205"/>
        <v>0</v>
      </c>
      <c r="CZ168" s="2">
        <f t="shared" si="206"/>
        <v>0</v>
      </c>
      <c r="DA168" s="2"/>
      <c r="DB168" s="2"/>
      <c r="DC168" s="2" t="s">
        <v>6</v>
      </c>
      <c r="DD168" s="2" t="s">
        <v>6</v>
      </c>
      <c r="DE168" s="2" t="s">
        <v>6</v>
      </c>
      <c r="DF168" s="2" t="s">
        <v>6</v>
      </c>
      <c r="DG168" s="2" t="s">
        <v>6</v>
      </c>
      <c r="DH168" s="2" t="s">
        <v>6</v>
      </c>
      <c r="DI168" s="2" t="s">
        <v>6</v>
      </c>
      <c r="DJ168" s="2" t="s">
        <v>6</v>
      </c>
      <c r="DK168" s="2" t="s">
        <v>6</v>
      </c>
      <c r="DL168" s="2" t="s">
        <v>6</v>
      </c>
      <c r="DM168" s="2" t="s">
        <v>6</v>
      </c>
      <c r="DN168" s="2">
        <v>0</v>
      </c>
      <c r="DO168" s="2">
        <v>0</v>
      </c>
      <c r="DP168" s="2">
        <v>1</v>
      </c>
      <c r="DQ168" s="2">
        <v>1</v>
      </c>
      <c r="DR168" s="2"/>
      <c r="DS168" s="2"/>
      <c r="DT168" s="2"/>
      <c r="DU168" s="2">
        <v>1010</v>
      </c>
      <c r="DV168" s="2" t="s">
        <v>79</v>
      </c>
      <c r="DW168" s="2" t="s">
        <v>79</v>
      </c>
      <c r="DX168" s="2">
        <v>1</v>
      </c>
      <c r="DY168" s="2"/>
      <c r="DZ168" s="2"/>
      <c r="EA168" s="2"/>
      <c r="EB168" s="2"/>
      <c r="EC168" s="2"/>
      <c r="ED168" s="2"/>
      <c r="EE168" s="2">
        <v>32653291</v>
      </c>
      <c r="EF168" s="2">
        <v>20</v>
      </c>
      <c r="EG168" s="2" t="s">
        <v>60</v>
      </c>
      <c r="EH168" s="2">
        <v>0</v>
      </c>
      <c r="EI168" s="2" t="s">
        <v>6</v>
      </c>
      <c r="EJ168" s="2">
        <v>1</v>
      </c>
      <c r="EK168" s="2">
        <v>500001</v>
      </c>
      <c r="EL168" s="2" t="s">
        <v>61</v>
      </c>
      <c r="EM168" s="2" t="s">
        <v>62</v>
      </c>
      <c r="EN168" s="2"/>
      <c r="EO168" s="2" t="s">
        <v>6</v>
      </c>
      <c r="EP168" s="2"/>
      <c r="EQ168" s="2">
        <v>0</v>
      </c>
      <c r="ER168" s="2">
        <v>10315.01</v>
      </c>
      <c r="ES168" s="2">
        <v>52.84</v>
      </c>
      <c r="ET168" s="2">
        <v>0</v>
      </c>
      <c r="EU168" s="2">
        <v>0</v>
      </c>
      <c r="EV168" s="2">
        <v>0</v>
      </c>
      <c r="EW168" s="2">
        <v>0</v>
      </c>
      <c r="EX168" s="2">
        <v>0</v>
      </c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>
        <v>0</v>
      </c>
      <c r="FR168" s="2">
        <f t="shared" si="207"/>
        <v>0</v>
      </c>
      <c r="FS168" s="2">
        <v>0</v>
      </c>
      <c r="FT168" s="2"/>
      <c r="FU168" s="2"/>
      <c r="FV168" s="2"/>
      <c r="FW168" s="2"/>
      <c r="FX168" s="2">
        <v>0</v>
      </c>
      <c r="FY168" s="2">
        <v>0</v>
      </c>
      <c r="FZ168" s="2"/>
      <c r="GA168" s="2" t="s">
        <v>266</v>
      </c>
      <c r="GB168" s="2"/>
      <c r="GC168" s="2"/>
      <c r="GD168" s="2">
        <v>0</v>
      </c>
      <c r="GE168" s="2"/>
      <c r="GF168" s="2">
        <v>-957910865</v>
      </c>
      <c r="GG168" s="2">
        <v>2</v>
      </c>
      <c r="GH168" s="2">
        <v>4</v>
      </c>
      <c r="GI168" s="2">
        <v>-2</v>
      </c>
      <c r="GJ168" s="2">
        <v>0</v>
      </c>
      <c r="GK168" s="2">
        <f>ROUND(R168*(R12)/100,0)</f>
        <v>0</v>
      </c>
      <c r="GL168" s="2">
        <f t="shared" si="208"/>
        <v>0</v>
      </c>
      <c r="GM168" s="2">
        <f t="shared" si="209"/>
        <v>740</v>
      </c>
      <c r="GN168" s="2">
        <f t="shared" si="210"/>
        <v>740</v>
      </c>
      <c r="GO168" s="2">
        <f t="shared" si="211"/>
        <v>0</v>
      </c>
      <c r="GP168" s="2">
        <f t="shared" si="212"/>
        <v>0</v>
      </c>
      <c r="GQ168" s="2"/>
      <c r="GR168" s="2">
        <v>0</v>
      </c>
      <c r="GS168" s="2">
        <v>2</v>
      </c>
      <c r="GT168" s="2">
        <v>0</v>
      </c>
      <c r="GU168" s="2" t="s">
        <v>6</v>
      </c>
      <c r="GV168" s="2">
        <f t="shared" si="213"/>
        <v>0</v>
      </c>
      <c r="GW168" s="2">
        <v>1</v>
      </c>
      <c r="GX168" s="2">
        <f t="shared" si="214"/>
        <v>0</v>
      </c>
      <c r="GY168" s="2"/>
      <c r="GZ168" s="2"/>
      <c r="HA168" s="2">
        <v>0</v>
      </c>
      <c r="HB168" s="2">
        <v>0</v>
      </c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>
        <v>0</v>
      </c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1:255" x14ac:dyDescent="0.2">
      <c r="A169">
        <v>18</v>
      </c>
      <c r="B169">
        <v>1</v>
      </c>
      <c r="C169">
        <v>233</v>
      </c>
      <c r="E169" t="s">
        <v>262</v>
      </c>
      <c r="F169" t="str">
        <f>'1.Смета.или.Акт'!B219</f>
        <v>Накладная</v>
      </c>
      <c r="G169" t="str">
        <f>'1.Смета.или.Акт'!C219</f>
        <v>Повторное заземление</v>
      </c>
      <c r="H169" t="s">
        <v>79</v>
      </c>
      <c r="I169">
        <f>I167*J169</f>
        <v>14</v>
      </c>
      <c r="J169">
        <v>1</v>
      </c>
      <c r="O169">
        <f t="shared" si="182"/>
        <v>5548</v>
      </c>
      <c r="P169">
        <f t="shared" si="183"/>
        <v>5548</v>
      </c>
      <c r="Q169">
        <f t="shared" si="184"/>
        <v>0</v>
      </c>
      <c r="R169">
        <f t="shared" si="185"/>
        <v>0</v>
      </c>
      <c r="S169">
        <f t="shared" si="186"/>
        <v>0</v>
      </c>
      <c r="T169">
        <f t="shared" si="187"/>
        <v>0</v>
      </c>
      <c r="U169">
        <f t="shared" si="188"/>
        <v>0</v>
      </c>
      <c r="V169">
        <f t="shared" si="189"/>
        <v>0</v>
      </c>
      <c r="W169">
        <f t="shared" si="190"/>
        <v>0</v>
      </c>
      <c r="X169">
        <f t="shared" si="191"/>
        <v>0</v>
      </c>
      <c r="Y169">
        <f t="shared" si="192"/>
        <v>0</v>
      </c>
      <c r="AA169">
        <v>34644601</v>
      </c>
      <c r="AB169">
        <f t="shared" si="193"/>
        <v>52.84</v>
      </c>
      <c r="AC169">
        <f t="shared" si="215"/>
        <v>52.84</v>
      </c>
      <c r="AD169">
        <f t="shared" si="177"/>
        <v>0</v>
      </c>
      <c r="AE169">
        <f t="shared" si="178"/>
        <v>0</v>
      </c>
      <c r="AF169">
        <f t="shared" si="179"/>
        <v>0</v>
      </c>
      <c r="AG169">
        <f t="shared" si="194"/>
        <v>0</v>
      </c>
      <c r="AH169">
        <f t="shared" si="180"/>
        <v>0</v>
      </c>
      <c r="AI169">
        <f t="shared" si="181"/>
        <v>0</v>
      </c>
      <c r="AJ169">
        <f t="shared" si="195"/>
        <v>0</v>
      </c>
      <c r="AK169">
        <v>52.84</v>
      </c>
      <c r="AL169" s="55">
        <f>'1.Смета.или.Акт'!F219</f>
        <v>52.84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</v>
      </c>
      <c r="AW169">
        <v>1</v>
      </c>
      <c r="AZ169">
        <v>1</v>
      </c>
      <c r="BA169">
        <v>1</v>
      </c>
      <c r="BB169">
        <v>1</v>
      </c>
      <c r="BC169">
        <f>'1.Смета.или.Акт'!J219</f>
        <v>7.5</v>
      </c>
      <c r="BD169" t="s">
        <v>6</v>
      </c>
      <c r="BE169" t="s">
        <v>6</v>
      </c>
      <c r="BF169" t="s">
        <v>6</v>
      </c>
      <c r="BG169" t="s">
        <v>6</v>
      </c>
      <c r="BH169">
        <v>3</v>
      </c>
      <c r="BI169">
        <v>1</v>
      </c>
      <c r="BJ169" t="s">
        <v>265</v>
      </c>
      <c r="BM169">
        <v>500001</v>
      </c>
      <c r="BN169">
        <v>0</v>
      </c>
      <c r="BO169" t="s">
        <v>6</v>
      </c>
      <c r="BP169">
        <v>0</v>
      </c>
      <c r="BQ169">
        <v>20</v>
      </c>
      <c r="BR169">
        <v>0</v>
      </c>
      <c r="BS169">
        <v>1</v>
      </c>
      <c r="BT169">
        <v>1</v>
      </c>
      <c r="BU169">
        <v>1</v>
      </c>
      <c r="BV169">
        <v>1</v>
      </c>
      <c r="BW169">
        <v>1</v>
      </c>
      <c r="BX169">
        <v>1</v>
      </c>
      <c r="BY169" t="s">
        <v>6</v>
      </c>
      <c r="BZ169">
        <v>0</v>
      </c>
      <c r="CA169">
        <v>0</v>
      </c>
      <c r="CF169">
        <v>0</v>
      </c>
      <c r="CG169">
        <v>0</v>
      </c>
      <c r="CM169">
        <v>0</v>
      </c>
      <c r="CN169" t="s">
        <v>6</v>
      </c>
      <c r="CO169">
        <v>0</v>
      </c>
      <c r="CP169">
        <f t="shared" si="196"/>
        <v>5548</v>
      </c>
      <c r="CQ169">
        <f t="shared" si="197"/>
        <v>396.3</v>
      </c>
      <c r="CR169">
        <f t="shared" si="198"/>
        <v>0</v>
      </c>
      <c r="CS169">
        <f t="shared" si="199"/>
        <v>0</v>
      </c>
      <c r="CT169">
        <f t="shared" si="200"/>
        <v>0</v>
      </c>
      <c r="CU169">
        <f t="shared" si="201"/>
        <v>0</v>
      </c>
      <c r="CV169">
        <f t="shared" si="202"/>
        <v>0</v>
      </c>
      <c r="CW169">
        <f t="shared" si="203"/>
        <v>0</v>
      </c>
      <c r="CX169">
        <f t="shared" si="204"/>
        <v>0</v>
      </c>
      <c r="CY169">
        <f t="shared" si="205"/>
        <v>0</v>
      </c>
      <c r="CZ169">
        <f t="shared" si="206"/>
        <v>0</v>
      </c>
      <c r="DC169" t="s">
        <v>6</v>
      </c>
      <c r="DD169" t="s">
        <v>6</v>
      </c>
      <c r="DE169" t="s">
        <v>6</v>
      </c>
      <c r="DF169" t="s">
        <v>6</v>
      </c>
      <c r="DG169" t="s">
        <v>6</v>
      </c>
      <c r="DH169" t="s">
        <v>6</v>
      </c>
      <c r="DI169" t="s">
        <v>6</v>
      </c>
      <c r="DJ169" t="s">
        <v>6</v>
      </c>
      <c r="DK169" t="s">
        <v>6</v>
      </c>
      <c r="DL169" t="s">
        <v>6</v>
      </c>
      <c r="DM169" t="s">
        <v>6</v>
      </c>
      <c r="DN169">
        <v>0</v>
      </c>
      <c r="DO169">
        <v>0</v>
      </c>
      <c r="DP169">
        <v>1</v>
      </c>
      <c r="DQ169">
        <v>1</v>
      </c>
      <c r="DU169">
        <v>1010</v>
      </c>
      <c r="DV169" t="s">
        <v>79</v>
      </c>
      <c r="DW169" t="str">
        <f>'1.Смета.или.Акт'!D219</f>
        <v>шт.</v>
      </c>
      <c r="DX169">
        <v>1</v>
      </c>
      <c r="EE169">
        <v>32653291</v>
      </c>
      <c r="EF169">
        <v>20</v>
      </c>
      <c r="EG169" t="s">
        <v>60</v>
      </c>
      <c r="EH169">
        <v>0</v>
      </c>
      <c r="EI169" t="s">
        <v>6</v>
      </c>
      <c r="EJ169">
        <v>1</v>
      </c>
      <c r="EK169">
        <v>500001</v>
      </c>
      <c r="EL169" t="s">
        <v>61</v>
      </c>
      <c r="EM169" t="s">
        <v>62</v>
      </c>
      <c r="EO169" t="s">
        <v>6</v>
      </c>
      <c r="EQ169">
        <v>0</v>
      </c>
      <c r="ER169">
        <v>57.43</v>
      </c>
      <c r="ES169" s="55">
        <f>'1.Смета.или.Акт'!F219</f>
        <v>52.84</v>
      </c>
      <c r="ET169">
        <v>0</v>
      </c>
      <c r="EU169">
        <v>0</v>
      </c>
      <c r="EV169">
        <v>0</v>
      </c>
      <c r="EW169">
        <v>0</v>
      </c>
      <c r="EX169">
        <v>0</v>
      </c>
      <c r="EZ169">
        <v>5</v>
      </c>
      <c r="FC169">
        <v>0</v>
      </c>
      <c r="FD169">
        <v>18</v>
      </c>
      <c r="FF169">
        <v>396.28</v>
      </c>
      <c r="FQ169">
        <v>0</v>
      </c>
      <c r="FR169">
        <f t="shared" si="207"/>
        <v>0</v>
      </c>
      <c r="FS169">
        <v>0</v>
      </c>
      <c r="FX169">
        <v>0</v>
      </c>
      <c r="FY169">
        <v>0</v>
      </c>
      <c r="GA169" t="s">
        <v>266</v>
      </c>
      <c r="GD169">
        <v>0</v>
      </c>
      <c r="GF169">
        <v>-957910865</v>
      </c>
      <c r="GG169">
        <v>2</v>
      </c>
      <c r="GH169">
        <v>3</v>
      </c>
      <c r="GI169">
        <v>4</v>
      </c>
      <c r="GJ169">
        <v>0</v>
      </c>
      <c r="GK169">
        <f>ROUND(R169*(S12)/100,0)</f>
        <v>0</v>
      </c>
      <c r="GL169">
        <f t="shared" si="208"/>
        <v>0</v>
      </c>
      <c r="GM169">
        <f t="shared" si="209"/>
        <v>5548</v>
      </c>
      <c r="GN169">
        <f t="shared" si="210"/>
        <v>5548</v>
      </c>
      <c r="GO169">
        <f t="shared" si="211"/>
        <v>0</v>
      </c>
      <c r="GP169">
        <f t="shared" si="212"/>
        <v>0</v>
      </c>
      <c r="GR169">
        <v>1</v>
      </c>
      <c r="GS169">
        <v>1</v>
      </c>
      <c r="GT169">
        <v>0</v>
      </c>
      <c r="GU169" t="s">
        <v>6</v>
      </c>
      <c r="GV169">
        <f t="shared" si="213"/>
        <v>0</v>
      </c>
      <c r="GW169">
        <v>1</v>
      </c>
      <c r="GX169">
        <f t="shared" si="214"/>
        <v>0</v>
      </c>
      <c r="HA169">
        <v>0</v>
      </c>
      <c r="HB169">
        <v>0</v>
      </c>
      <c r="IK169">
        <v>0</v>
      </c>
    </row>
    <row r="170" spans="1:255" x14ac:dyDescent="0.2">
      <c r="A170" s="2">
        <v>18</v>
      </c>
      <c r="B170" s="2">
        <v>1</v>
      </c>
      <c r="C170" s="2">
        <v>227</v>
      </c>
      <c r="D170" s="2"/>
      <c r="E170" s="2" t="s">
        <v>267</v>
      </c>
      <c r="F170" s="2" t="s">
        <v>268</v>
      </c>
      <c r="G170" s="2" t="s">
        <v>269</v>
      </c>
      <c r="H170" s="2" t="s">
        <v>58</v>
      </c>
      <c r="I170" s="2">
        <f>I166*J170</f>
        <v>35.4</v>
      </c>
      <c r="J170" s="2">
        <v>2.5285714285714285</v>
      </c>
      <c r="K170" s="2"/>
      <c r="L170" s="2"/>
      <c r="M170" s="2"/>
      <c r="N170" s="2"/>
      <c r="O170" s="2">
        <f t="shared" si="182"/>
        <v>207</v>
      </c>
      <c r="P170" s="2">
        <f t="shared" si="183"/>
        <v>207</v>
      </c>
      <c r="Q170" s="2">
        <f t="shared" si="184"/>
        <v>0</v>
      </c>
      <c r="R170" s="2">
        <f t="shared" si="185"/>
        <v>0</v>
      </c>
      <c r="S170" s="2">
        <f t="shared" si="186"/>
        <v>0</v>
      </c>
      <c r="T170" s="2">
        <f t="shared" si="187"/>
        <v>0</v>
      </c>
      <c r="U170" s="2">
        <f t="shared" si="188"/>
        <v>0</v>
      </c>
      <c r="V170" s="2">
        <f t="shared" si="189"/>
        <v>0</v>
      </c>
      <c r="W170" s="2">
        <f t="shared" si="190"/>
        <v>0</v>
      </c>
      <c r="X170" s="2">
        <f t="shared" si="191"/>
        <v>0</v>
      </c>
      <c r="Y170" s="2">
        <f t="shared" si="192"/>
        <v>0</v>
      </c>
      <c r="Z170" s="2"/>
      <c r="AA170" s="2">
        <v>34644600</v>
      </c>
      <c r="AB170" s="2">
        <f t="shared" si="193"/>
        <v>5.86</v>
      </c>
      <c r="AC170" s="2">
        <f t="shared" si="215"/>
        <v>5.86</v>
      </c>
      <c r="AD170" s="2">
        <f t="shared" si="177"/>
        <v>0</v>
      </c>
      <c r="AE170" s="2">
        <f t="shared" si="178"/>
        <v>0</v>
      </c>
      <c r="AF170" s="2">
        <f t="shared" si="179"/>
        <v>0</v>
      </c>
      <c r="AG170" s="2">
        <f t="shared" si="194"/>
        <v>0</v>
      </c>
      <c r="AH170" s="2">
        <f t="shared" si="180"/>
        <v>0</v>
      </c>
      <c r="AI170" s="2">
        <f t="shared" si="181"/>
        <v>0</v>
      </c>
      <c r="AJ170" s="2">
        <f t="shared" si="195"/>
        <v>0</v>
      </c>
      <c r="AK170" s="2">
        <v>5.86</v>
      </c>
      <c r="AL170" s="2">
        <v>5.86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1</v>
      </c>
      <c r="AW170" s="2">
        <v>1</v>
      </c>
      <c r="AX170" s="2"/>
      <c r="AY170" s="2"/>
      <c r="AZ170" s="2">
        <v>1</v>
      </c>
      <c r="BA170" s="2">
        <v>1</v>
      </c>
      <c r="BB170" s="2">
        <v>1</v>
      </c>
      <c r="BC170" s="2">
        <v>1</v>
      </c>
      <c r="BD170" s="2" t="s">
        <v>6</v>
      </c>
      <c r="BE170" s="2" t="s">
        <v>6</v>
      </c>
      <c r="BF170" s="2" t="s">
        <v>6</v>
      </c>
      <c r="BG170" s="2" t="s">
        <v>6</v>
      </c>
      <c r="BH170" s="2">
        <v>3</v>
      </c>
      <c r="BI170" s="2">
        <v>1</v>
      </c>
      <c r="BJ170" s="2" t="s">
        <v>270</v>
      </c>
      <c r="BK170" s="2"/>
      <c r="BL170" s="2"/>
      <c r="BM170" s="2">
        <v>500001</v>
      </c>
      <c r="BN170" s="2">
        <v>0</v>
      </c>
      <c r="BO170" s="2" t="s">
        <v>6</v>
      </c>
      <c r="BP170" s="2">
        <v>0</v>
      </c>
      <c r="BQ170" s="2">
        <v>20</v>
      </c>
      <c r="BR170" s="2">
        <v>0</v>
      </c>
      <c r="BS170" s="2">
        <v>1</v>
      </c>
      <c r="BT170" s="2">
        <v>1</v>
      </c>
      <c r="BU170" s="2">
        <v>1</v>
      </c>
      <c r="BV170" s="2">
        <v>1</v>
      </c>
      <c r="BW170" s="2">
        <v>1</v>
      </c>
      <c r="BX170" s="2">
        <v>1</v>
      </c>
      <c r="BY170" s="2" t="s">
        <v>6</v>
      </c>
      <c r="BZ170" s="2">
        <v>0</v>
      </c>
      <c r="CA170" s="2">
        <v>0</v>
      </c>
      <c r="CB170" s="2"/>
      <c r="CC170" s="2"/>
      <c r="CD170" s="2"/>
      <c r="CE170" s="2"/>
      <c r="CF170" s="2">
        <v>0</v>
      </c>
      <c r="CG170" s="2">
        <v>0</v>
      </c>
      <c r="CH170" s="2"/>
      <c r="CI170" s="2"/>
      <c r="CJ170" s="2"/>
      <c r="CK170" s="2"/>
      <c r="CL170" s="2"/>
      <c r="CM170" s="2">
        <v>0</v>
      </c>
      <c r="CN170" s="2" t="s">
        <v>6</v>
      </c>
      <c r="CO170" s="2">
        <v>0</v>
      </c>
      <c r="CP170" s="2">
        <f t="shared" si="196"/>
        <v>207</v>
      </c>
      <c r="CQ170" s="2">
        <f t="shared" si="197"/>
        <v>5.86</v>
      </c>
      <c r="CR170" s="2">
        <f t="shared" si="198"/>
        <v>0</v>
      </c>
      <c r="CS170" s="2">
        <f t="shared" si="199"/>
        <v>0</v>
      </c>
      <c r="CT170" s="2">
        <f t="shared" si="200"/>
        <v>0</v>
      </c>
      <c r="CU170" s="2">
        <f t="shared" si="201"/>
        <v>0</v>
      </c>
      <c r="CV170" s="2">
        <f t="shared" si="202"/>
        <v>0</v>
      </c>
      <c r="CW170" s="2">
        <f t="shared" si="203"/>
        <v>0</v>
      </c>
      <c r="CX170" s="2">
        <f t="shared" si="204"/>
        <v>0</v>
      </c>
      <c r="CY170" s="2">
        <f t="shared" si="205"/>
        <v>0</v>
      </c>
      <c r="CZ170" s="2">
        <f t="shared" si="206"/>
        <v>0</v>
      </c>
      <c r="DA170" s="2"/>
      <c r="DB170" s="2"/>
      <c r="DC170" s="2" t="s">
        <v>6</v>
      </c>
      <c r="DD170" s="2" t="s">
        <v>6</v>
      </c>
      <c r="DE170" s="2" t="s">
        <v>6</v>
      </c>
      <c r="DF170" s="2" t="s">
        <v>6</v>
      </c>
      <c r="DG170" s="2" t="s">
        <v>6</v>
      </c>
      <c r="DH170" s="2" t="s">
        <v>6</v>
      </c>
      <c r="DI170" s="2" t="s">
        <v>6</v>
      </c>
      <c r="DJ170" s="2" t="s">
        <v>6</v>
      </c>
      <c r="DK170" s="2" t="s">
        <v>6</v>
      </c>
      <c r="DL170" s="2" t="s">
        <v>6</v>
      </c>
      <c r="DM170" s="2" t="s">
        <v>6</v>
      </c>
      <c r="DN170" s="2">
        <v>0</v>
      </c>
      <c r="DO170" s="2">
        <v>0</v>
      </c>
      <c r="DP170" s="2">
        <v>1</v>
      </c>
      <c r="DQ170" s="2">
        <v>1</v>
      </c>
      <c r="DR170" s="2"/>
      <c r="DS170" s="2"/>
      <c r="DT170" s="2"/>
      <c r="DU170" s="2">
        <v>1009</v>
      </c>
      <c r="DV170" s="2" t="s">
        <v>58</v>
      </c>
      <c r="DW170" s="2" t="s">
        <v>58</v>
      </c>
      <c r="DX170" s="2">
        <v>1</v>
      </c>
      <c r="DY170" s="2"/>
      <c r="DZ170" s="2"/>
      <c r="EA170" s="2"/>
      <c r="EB170" s="2"/>
      <c r="EC170" s="2"/>
      <c r="ED170" s="2"/>
      <c r="EE170" s="2">
        <v>32653291</v>
      </c>
      <c r="EF170" s="2">
        <v>20</v>
      </c>
      <c r="EG170" s="2" t="s">
        <v>60</v>
      </c>
      <c r="EH170" s="2">
        <v>0</v>
      </c>
      <c r="EI170" s="2" t="s">
        <v>6</v>
      </c>
      <c r="EJ170" s="2">
        <v>1</v>
      </c>
      <c r="EK170" s="2">
        <v>500001</v>
      </c>
      <c r="EL170" s="2" t="s">
        <v>61</v>
      </c>
      <c r="EM170" s="2" t="s">
        <v>62</v>
      </c>
      <c r="EN170" s="2"/>
      <c r="EO170" s="2" t="s">
        <v>6</v>
      </c>
      <c r="EP170" s="2"/>
      <c r="EQ170" s="2">
        <v>0</v>
      </c>
      <c r="ER170" s="2">
        <v>6.50875</v>
      </c>
      <c r="ES170" s="2">
        <v>5.86</v>
      </c>
      <c r="ET170" s="2">
        <v>0</v>
      </c>
      <c r="EU170" s="2">
        <v>0</v>
      </c>
      <c r="EV170" s="2">
        <v>0</v>
      </c>
      <c r="EW170" s="2">
        <v>0</v>
      </c>
      <c r="EX170" s="2">
        <v>0</v>
      </c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>
        <v>0</v>
      </c>
      <c r="FR170" s="2">
        <f t="shared" si="207"/>
        <v>0</v>
      </c>
      <c r="FS170" s="2">
        <v>0</v>
      </c>
      <c r="FT170" s="2"/>
      <c r="FU170" s="2"/>
      <c r="FV170" s="2"/>
      <c r="FW170" s="2"/>
      <c r="FX170" s="2">
        <v>0</v>
      </c>
      <c r="FY170" s="2">
        <v>0</v>
      </c>
      <c r="FZ170" s="2"/>
      <c r="GA170" s="2" t="s">
        <v>271</v>
      </c>
      <c r="GB170" s="2"/>
      <c r="GC170" s="2"/>
      <c r="GD170" s="2">
        <v>0</v>
      </c>
      <c r="GE170" s="2"/>
      <c r="GF170" s="2">
        <v>-819471024</v>
      </c>
      <c r="GG170" s="2">
        <v>2</v>
      </c>
      <c r="GH170" s="2">
        <v>4</v>
      </c>
      <c r="GI170" s="2">
        <v>-2</v>
      </c>
      <c r="GJ170" s="2">
        <v>0</v>
      </c>
      <c r="GK170" s="2">
        <f>ROUND(R170*(R12)/100,0)</f>
        <v>0</v>
      </c>
      <c r="GL170" s="2">
        <f t="shared" si="208"/>
        <v>0</v>
      </c>
      <c r="GM170" s="2">
        <f t="shared" si="209"/>
        <v>207</v>
      </c>
      <c r="GN170" s="2">
        <f t="shared" si="210"/>
        <v>207</v>
      </c>
      <c r="GO170" s="2">
        <f t="shared" si="211"/>
        <v>0</v>
      </c>
      <c r="GP170" s="2">
        <f t="shared" si="212"/>
        <v>0</v>
      </c>
      <c r="GQ170" s="2"/>
      <c r="GR170" s="2">
        <v>0</v>
      </c>
      <c r="GS170" s="2">
        <v>2</v>
      </c>
      <c r="GT170" s="2">
        <v>0</v>
      </c>
      <c r="GU170" s="2" t="s">
        <v>6</v>
      </c>
      <c r="GV170" s="2">
        <f t="shared" si="213"/>
        <v>0</v>
      </c>
      <c r="GW170" s="2">
        <v>1</v>
      </c>
      <c r="GX170" s="2">
        <f t="shared" si="214"/>
        <v>0</v>
      </c>
      <c r="GY170" s="2"/>
      <c r="GZ170" s="2"/>
      <c r="HA170" s="2">
        <v>0</v>
      </c>
      <c r="HB170" s="2">
        <v>0</v>
      </c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>
        <v>0</v>
      </c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1:255" x14ac:dyDescent="0.2">
      <c r="A171">
        <v>18</v>
      </c>
      <c r="B171">
        <v>1</v>
      </c>
      <c r="C171">
        <v>234</v>
      </c>
      <c r="E171" t="s">
        <v>267</v>
      </c>
      <c r="F171" t="str">
        <f>'1.Смета.или.Акт'!B221</f>
        <v>Накладная</v>
      </c>
      <c r="G171" t="str">
        <f>'1.Смета.или.Акт'!C221</f>
        <v>Катанка 6,5мм</v>
      </c>
      <c r="H171" t="s">
        <v>58</v>
      </c>
      <c r="I171">
        <f>I167*J171</f>
        <v>35.4</v>
      </c>
      <c r="J171">
        <v>2.5285714285714285</v>
      </c>
      <c r="O171">
        <f t="shared" si="182"/>
        <v>1556</v>
      </c>
      <c r="P171">
        <f t="shared" si="183"/>
        <v>1556</v>
      </c>
      <c r="Q171">
        <f t="shared" si="184"/>
        <v>0</v>
      </c>
      <c r="R171">
        <f t="shared" si="185"/>
        <v>0</v>
      </c>
      <c r="S171">
        <f t="shared" si="186"/>
        <v>0</v>
      </c>
      <c r="T171">
        <f t="shared" si="187"/>
        <v>0</v>
      </c>
      <c r="U171">
        <f t="shared" si="188"/>
        <v>0</v>
      </c>
      <c r="V171">
        <f t="shared" si="189"/>
        <v>0</v>
      </c>
      <c r="W171">
        <f t="shared" si="190"/>
        <v>0</v>
      </c>
      <c r="X171">
        <f t="shared" si="191"/>
        <v>0</v>
      </c>
      <c r="Y171">
        <f t="shared" si="192"/>
        <v>0</v>
      </c>
      <c r="AA171">
        <v>34644601</v>
      </c>
      <c r="AB171">
        <f t="shared" si="193"/>
        <v>5.86</v>
      </c>
      <c r="AC171">
        <f t="shared" si="215"/>
        <v>5.86</v>
      </c>
      <c r="AD171">
        <f t="shared" si="177"/>
        <v>0</v>
      </c>
      <c r="AE171">
        <f t="shared" si="178"/>
        <v>0</v>
      </c>
      <c r="AF171">
        <f t="shared" si="179"/>
        <v>0</v>
      </c>
      <c r="AG171">
        <f t="shared" si="194"/>
        <v>0</v>
      </c>
      <c r="AH171">
        <f t="shared" si="180"/>
        <v>0</v>
      </c>
      <c r="AI171">
        <f t="shared" si="181"/>
        <v>0</v>
      </c>
      <c r="AJ171">
        <f t="shared" si="195"/>
        <v>0</v>
      </c>
      <c r="AK171">
        <v>5.86</v>
      </c>
      <c r="AL171" s="55">
        <f>'1.Смета.или.Акт'!F221</f>
        <v>5.86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1</v>
      </c>
      <c r="AW171">
        <v>1</v>
      </c>
      <c r="AZ171">
        <v>1</v>
      </c>
      <c r="BA171">
        <v>1</v>
      </c>
      <c r="BB171">
        <v>1</v>
      </c>
      <c r="BC171">
        <f>'1.Смета.или.Акт'!J221</f>
        <v>7.5</v>
      </c>
      <c r="BD171" t="s">
        <v>6</v>
      </c>
      <c r="BE171" t="s">
        <v>6</v>
      </c>
      <c r="BF171" t="s">
        <v>6</v>
      </c>
      <c r="BG171" t="s">
        <v>6</v>
      </c>
      <c r="BH171">
        <v>3</v>
      </c>
      <c r="BI171">
        <v>1</v>
      </c>
      <c r="BJ171" t="s">
        <v>270</v>
      </c>
      <c r="BM171">
        <v>500001</v>
      </c>
      <c r="BN171">
        <v>0</v>
      </c>
      <c r="BO171" t="s">
        <v>6</v>
      </c>
      <c r="BP171">
        <v>0</v>
      </c>
      <c r="BQ171">
        <v>20</v>
      </c>
      <c r="BR171">
        <v>0</v>
      </c>
      <c r="BS171">
        <v>1</v>
      </c>
      <c r="BT171">
        <v>1</v>
      </c>
      <c r="BU171">
        <v>1</v>
      </c>
      <c r="BV171">
        <v>1</v>
      </c>
      <c r="BW171">
        <v>1</v>
      </c>
      <c r="BX171">
        <v>1</v>
      </c>
      <c r="BY171" t="s">
        <v>6</v>
      </c>
      <c r="BZ171">
        <v>0</v>
      </c>
      <c r="CA171">
        <v>0</v>
      </c>
      <c r="CF171">
        <v>0</v>
      </c>
      <c r="CG171">
        <v>0</v>
      </c>
      <c r="CM171">
        <v>0</v>
      </c>
      <c r="CN171" t="s">
        <v>6</v>
      </c>
      <c r="CO171">
        <v>0</v>
      </c>
      <c r="CP171">
        <f t="shared" si="196"/>
        <v>1556</v>
      </c>
      <c r="CQ171">
        <f t="shared" si="197"/>
        <v>43.95</v>
      </c>
      <c r="CR171">
        <f t="shared" si="198"/>
        <v>0</v>
      </c>
      <c r="CS171">
        <f t="shared" si="199"/>
        <v>0</v>
      </c>
      <c r="CT171">
        <f t="shared" si="200"/>
        <v>0</v>
      </c>
      <c r="CU171">
        <f t="shared" si="201"/>
        <v>0</v>
      </c>
      <c r="CV171">
        <f t="shared" si="202"/>
        <v>0</v>
      </c>
      <c r="CW171">
        <f t="shared" si="203"/>
        <v>0</v>
      </c>
      <c r="CX171">
        <f t="shared" si="204"/>
        <v>0</v>
      </c>
      <c r="CY171">
        <f t="shared" si="205"/>
        <v>0</v>
      </c>
      <c r="CZ171">
        <f t="shared" si="206"/>
        <v>0</v>
      </c>
      <c r="DC171" t="s">
        <v>6</v>
      </c>
      <c r="DD171" t="s">
        <v>6</v>
      </c>
      <c r="DE171" t="s">
        <v>6</v>
      </c>
      <c r="DF171" t="s">
        <v>6</v>
      </c>
      <c r="DG171" t="s">
        <v>6</v>
      </c>
      <c r="DH171" t="s">
        <v>6</v>
      </c>
      <c r="DI171" t="s">
        <v>6</v>
      </c>
      <c r="DJ171" t="s">
        <v>6</v>
      </c>
      <c r="DK171" t="s">
        <v>6</v>
      </c>
      <c r="DL171" t="s">
        <v>6</v>
      </c>
      <c r="DM171" t="s">
        <v>6</v>
      </c>
      <c r="DN171">
        <v>0</v>
      </c>
      <c r="DO171">
        <v>0</v>
      </c>
      <c r="DP171">
        <v>1</v>
      </c>
      <c r="DQ171">
        <v>1</v>
      </c>
      <c r="DU171">
        <v>1009</v>
      </c>
      <c r="DV171" t="s">
        <v>58</v>
      </c>
      <c r="DW171" t="str">
        <f>'1.Смета.или.Акт'!D221</f>
        <v>кг</v>
      </c>
      <c r="DX171">
        <v>1</v>
      </c>
      <c r="EE171">
        <v>32653291</v>
      </c>
      <c r="EF171">
        <v>20</v>
      </c>
      <c r="EG171" t="s">
        <v>60</v>
      </c>
      <c r="EH171">
        <v>0</v>
      </c>
      <c r="EI171" t="s">
        <v>6</v>
      </c>
      <c r="EJ171">
        <v>1</v>
      </c>
      <c r="EK171">
        <v>500001</v>
      </c>
      <c r="EL171" t="s">
        <v>61</v>
      </c>
      <c r="EM171" t="s">
        <v>62</v>
      </c>
      <c r="EO171" t="s">
        <v>6</v>
      </c>
      <c r="EQ171">
        <v>0</v>
      </c>
      <c r="ER171">
        <v>6.37</v>
      </c>
      <c r="ES171" s="55">
        <f>'1.Смета.или.Акт'!F221</f>
        <v>5.86</v>
      </c>
      <c r="ET171">
        <v>0</v>
      </c>
      <c r="EU171">
        <v>0</v>
      </c>
      <c r="EV171">
        <v>0</v>
      </c>
      <c r="EW171">
        <v>0</v>
      </c>
      <c r="EX171">
        <v>0</v>
      </c>
      <c r="EZ171">
        <v>5</v>
      </c>
      <c r="FC171">
        <v>0</v>
      </c>
      <c r="FD171">
        <v>18</v>
      </c>
      <c r="FF171">
        <v>43.96</v>
      </c>
      <c r="FQ171">
        <v>0</v>
      </c>
      <c r="FR171">
        <f t="shared" si="207"/>
        <v>0</v>
      </c>
      <c r="FS171">
        <v>0</v>
      </c>
      <c r="FX171">
        <v>0</v>
      </c>
      <c r="FY171">
        <v>0</v>
      </c>
      <c r="GA171" t="s">
        <v>271</v>
      </c>
      <c r="GD171">
        <v>0</v>
      </c>
      <c r="GF171">
        <v>-819471024</v>
      </c>
      <c r="GG171">
        <v>2</v>
      </c>
      <c r="GH171">
        <v>3</v>
      </c>
      <c r="GI171">
        <v>4</v>
      </c>
      <c r="GJ171">
        <v>0</v>
      </c>
      <c r="GK171">
        <f>ROUND(R171*(S12)/100,0)</f>
        <v>0</v>
      </c>
      <c r="GL171">
        <f t="shared" si="208"/>
        <v>0</v>
      </c>
      <c r="GM171">
        <f t="shared" si="209"/>
        <v>1556</v>
      </c>
      <c r="GN171">
        <f t="shared" si="210"/>
        <v>1556</v>
      </c>
      <c r="GO171">
        <f t="shared" si="211"/>
        <v>0</v>
      </c>
      <c r="GP171">
        <f t="shared" si="212"/>
        <v>0</v>
      </c>
      <c r="GR171">
        <v>1</v>
      </c>
      <c r="GS171">
        <v>1</v>
      </c>
      <c r="GT171">
        <v>0</v>
      </c>
      <c r="GU171" t="s">
        <v>6</v>
      </c>
      <c r="GV171">
        <f t="shared" si="213"/>
        <v>0</v>
      </c>
      <c r="GW171">
        <v>1</v>
      </c>
      <c r="GX171">
        <f t="shared" si="214"/>
        <v>0</v>
      </c>
      <c r="HA171">
        <v>0</v>
      </c>
      <c r="HB171">
        <v>0</v>
      </c>
      <c r="IK171">
        <v>0</v>
      </c>
    </row>
    <row r="172" spans="1:255" x14ac:dyDescent="0.2">
      <c r="A172" s="2">
        <v>17</v>
      </c>
      <c r="B172" s="2">
        <v>1</v>
      </c>
      <c r="C172" s="2">
        <f>ROW(SmtRes!A236)</f>
        <v>236</v>
      </c>
      <c r="D172" s="2">
        <f>ROW(EtalonRes!A220)</f>
        <v>220</v>
      </c>
      <c r="E172" s="2" t="s">
        <v>272</v>
      </c>
      <c r="F172" s="2" t="s">
        <v>273</v>
      </c>
      <c r="G172" s="2" t="s">
        <v>274</v>
      </c>
      <c r="H172" s="2" t="s">
        <v>17</v>
      </c>
      <c r="I172" s="2">
        <f>'1.Смета.или.Акт'!E224</f>
        <v>1</v>
      </c>
      <c r="J172" s="2">
        <v>0</v>
      </c>
      <c r="K172" s="2"/>
      <c r="L172" s="2"/>
      <c r="M172" s="2"/>
      <c r="N172" s="2"/>
      <c r="O172" s="2">
        <f t="shared" si="182"/>
        <v>11</v>
      </c>
      <c r="P172" s="2">
        <f t="shared" si="183"/>
        <v>0</v>
      </c>
      <c r="Q172" s="2">
        <f t="shared" si="184"/>
        <v>0</v>
      </c>
      <c r="R172" s="2">
        <f t="shared" si="185"/>
        <v>0</v>
      </c>
      <c r="S172" s="2">
        <f t="shared" si="186"/>
        <v>11</v>
      </c>
      <c r="T172" s="2">
        <f t="shared" si="187"/>
        <v>0</v>
      </c>
      <c r="U172" s="2">
        <f t="shared" si="188"/>
        <v>0.82</v>
      </c>
      <c r="V172" s="2">
        <f t="shared" si="189"/>
        <v>0</v>
      </c>
      <c r="W172" s="2">
        <f t="shared" si="190"/>
        <v>0</v>
      </c>
      <c r="X172" s="2">
        <f t="shared" si="191"/>
        <v>7</v>
      </c>
      <c r="Y172" s="2">
        <f t="shared" si="192"/>
        <v>4</v>
      </c>
      <c r="Z172" s="2"/>
      <c r="AA172" s="2">
        <v>34644600</v>
      </c>
      <c r="AB172" s="2">
        <f t="shared" si="193"/>
        <v>10.5</v>
      </c>
      <c r="AC172" s="2">
        <f t="shared" si="215"/>
        <v>0</v>
      </c>
      <c r="AD172" s="2">
        <f t="shared" si="177"/>
        <v>0</v>
      </c>
      <c r="AE172" s="2">
        <f t="shared" si="178"/>
        <v>0</v>
      </c>
      <c r="AF172" s="2">
        <f t="shared" si="179"/>
        <v>10.5</v>
      </c>
      <c r="AG172" s="2">
        <f t="shared" si="194"/>
        <v>0</v>
      </c>
      <c r="AH172" s="2">
        <f t="shared" si="180"/>
        <v>0.82</v>
      </c>
      <c r="AI172" s="2">
        <f t="shared" si="181"/>
        <v>0</v>
      </c>
      <c r="AJ172" s="2">
        <f t="shared" si="195"/>
        <v>0</v>
      </c>
      <c r="AK172" s="2">
        <v>10.5</v>
      </c>
      <c r="AL172" s="2">
        <v>0</v>
      </c>
      <c r="AM172" s="2">
        <v>0</v>
      </c>
      <c r="AN172" s="2">
        <v>0</v>
      </c>
      <c r="AO172" s="2">
        <v>10.5</v>
      </c>
      <c r="AP172" s="2">
        <v>0</v>
      </c>
      <c r="AQ172" s="2">
        <v>0.82</v>
      </c>
      <c r="AR172" s="2">
        <v>0</v>
      </c>
      <c r="AS172" s="2">
        <v>0</v>
      </c>
      <c r="AT172" s="2">
        <v>65</v>
      </c>
      <c r="AU172" s="2">
        <v>40</v>
      </c>
      <c r="AV172" s="2">
        <v>1</v>
      </c>
      <c r="AW172" s="2">
        <v>1</v>
      </c>
      <c r="AX172" s="2"/>
      <c r="AY172" s="2"/>
      <c r="AZ172" s="2">
        <v>1</v>
      </c>
      <c r="BA172" s="2">
        <v>1</v>
      </c>
      <c r="BB172" s="2">
        <v>1</v>
      </c>
      <c r="BC172" s="2">
        <v>1</v>
      </c>
      <c r="BD172" s="2" t="s">
        <v>6</v>
      </c>
      <c r="BE172" s="2" t="s">
        <v>6</v>
      </c>
      <c r="BF172" s="2" t="s">
        <v>6</v>
      </c>
      <c r="BG172" s="2" t="s">
        <v>6</v>
      </c>
      <c r="BH172" s="2">
        <v>0</v>
      </c>
      <c r="BI172" s="2">
        <v>4</v>
      </c>
      <c r="BJ172" s="2" t="s">
        <v>275</v>
      </c>
      <c r="BK172" s="2"/>
      <c r="BL172" s="2"/>
      <c r="BM172" s="2">
        <v>200001</v>
      </c>
      <c r="BN172" s="2">
        <v>0</v>
      </c>
      <c r="BO172" s="2" t="s">
        <v>6</v>
      </c>
      <c r="BP172" s="2">
        <v>0</v>
      </c>
      <c r="BQ172" s="2">
        <v>5</v>
      </c>
      <c r="BR172" s="2">
        <v>0</v>
      </c>
      <c r="BS172" s="2">
        <v>1</v>
      </c>
      <c r="BT172" s="2">
        <v>1</v>
      </c>
      <c r="BU172" s="2">
        <v>1</v>
      </c>
      <c r="BV172" s="2">
        <v>1</v>
      </c>
      <c r="BW172" s="2">
        <v>1</v>
      </c>
      <c r="BX172" s="2">
        <v>1</v>
      </c>
      <c r="BY172" s="2" t="s">
        <v>6</v>
      </c>
      <c r="BZ172" s="2">
        <v>65</v>
      </c>
      <c r="CA172" s="2">
        <v>40</v>
      </c>
      <c r="CB172" s="2"/>
      <c r="CC172" s="2"/>
      <c r="CD172" s="2"/>
      <c r="CE172" s="2"/>
      <c r="CF172" s="2">
        <v>0</v>
      </c>
      <c r="CG172" s="2">
        <v>0</v>
      </c>
      <c r="CH172" s="2"/>
      <c r="CI172" s="2"/>
      <c r="CJ172" s="2"/>
      <c r="CK172" s="2"/>
      <c r="CL172" s="2"/>
      <c r="CM172" s="2">
        <v>0</v>
      </c>
      <c r="CN172" s="2" t="s">
        <v>6</v>
      </c>
      <c r="CO172" s="2">
        <v>0</v>
      </c>
      <c r="CP172" s="2">
        <f t="shared" si="196"/>
        <v>11</v>
      </c>
      <c r="CQ172" s="2">
        <f t="shared" si="197"/>
        <v>0</v>
      </c>
      <c r="CR172" s="2">
        <f t="shared" si="198"/>
        <v>0</v>
      </c>
      <c r="CS172" s="2">
        <f t="shared" si="199"/>
        <v>0</v>
      </c>
      <c r="CT172" s="2">
        <f t="shared" si="200"/>
        <v>10.5</v>
      </c>
      <c r="CU172" s="2">
        <f t="shared" si="201"/>
        <v>0</v>
      </c>
      <c r="CV172" s="2">
        <f t="shared" si="202"/>
        <v>0.82</v>
      </c>
      <c r="CW172" s="2">
        <f t="shared" si="203"/>
        <v>0</v>
      </c>
      <c r="CX172" s="2">
        <f t="shared" si="204"/>
        <v>0</v>
      </c>
      <c r="CY172" s="2">
        <f t="shared" si="205"/>
        <v>7.15</v>
      </c>
      <c r="CZ172" s="2">
        <f t="shared" si="206"/>
        <v>4.4000000000000004</v>
      </c>
      <c r="DA172" s="2"/>
      <c r="DB172" s="2"/>
      <c r="DC172" s="2" t="s">
        <v>6</v>
      </c>
      <c r="DD172" s="2" t="s">
        <v>6</v>
      </c>
      <c r="DE172" s="2" t="s">
        <v>6</v>
      </c>
      <c r="DF172" s="2" t="s">
        <v>6</v>
      </c>
      <c r="DG172" s="2" t="s">
        <v>6</v>
      </c>
      <c r="DH172" s="2" t="s">
        <v>6</v>
      </c>
      <c r="DI172" s="2" t="s">
        <v>6</v>
      </c>
      <c r="DJ172" s="2" t="s">
        <v>6</v>
      </c>
      <c r="DK172" s="2" t="s">
        <v>6</v>
      </c>
      <c r="DL172" s="2" t="s">
        <v>6</v>
      </c>
      <c r="DM172" s="2" t="s">
        <v>6</v>
      </c>
      <c r="DN172" s="2">
        <v>0</v>
      </c>
      <c r="DO172" s="2">
        <v>0</v>
      </c>
      <c r="DP172" s="2">
        <v>1</v>
      </c>
      <c r="DQ172" s="2">
        <v>1</v>
      </c>
      <c r="DR172" s="2"/>
      <c r="DS172" s="2"/>
      <c r="DT172" s="2"/>
      <c r="DU172" s="2">
        <v>1013</v>
      </c>
      <c r="DV172" s="2" t="s">
        <v>17</v>
      </c>
      <c r="DW172" s="2" t="s">
        <v>17</v>
      </c>
      <c r="DX172" s="2">
        <v>1</v>
      </c>
      <c r="DY172" s="2"/>
      <c r="DZ172" s="2"/>
      <c r="EA172" s="2"/>
      <c r="EB172" s="2"/>
      <c r="EC172" s="2"/>
      <c r="ED172" s="2"/>
      <c r="EE172" s="2">
        <v>32653283</v>
      </c>
      <c r="EF172" s="2">
        <v>5</v>
      </c>
      <c r="EG172" s="2" t="s">
        <v>276</v>
      </c>
      <c r="EH172" s="2">
        <v>0</v>
      </c>
      <c r="EI172" s="2" t="s">
        <v>6</v>
      </c>
      <c r="EJ172" s="2">
        <v>4</v>
      </c>
      <c r="EK172" s="2">
        <v>200001</v>
      </c>
      <c r="EL172" s="2" t="s">
        <v>277</v>
      </c>
      <c r="EM172" s="2" t="s">
        <v>278</v>
      </c>
      <c r="EN172" s="2"/>
      <c r="EO172" s="2" t="s">
        <v>6</v>
      </c>
      <c r="EP172" s="2"/>
      <c r="EQ172" s="2">
        <v>0</v>
      </c>
      <c r="ER172" s="2">
        <v>10.5</v>
      </c>
      <c r="ES172" s="2">
        <v>0</v>
      </c>
      <c r="ET172" s="2">
        <v>0</v>
      </c>
      <c r="EU172" s="2">
        <v>0</v>
      </c>
      <c r="EV172" s="2">
        <v>10.5</v>
      </c>
      <c r="EW172" s="2">
        <v>0.82</v>
      </c>
      <c r="EX172" s="2">
        <v>0</v>
      </c>
      <c r="EY172" s="2">
        <v>0</v>
      </c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>
        <v>0</v>
      </c>
      <c r="FR172" s="2">
        <f t="shared" si="207"/>
        <v>0</v>
      </c>
      <c r="FS172" s="2">
        <v>0</v>
      </c>
      <c r="FT172" s="2"/>
      <c r="FU172" s="2"/>
      <c r="FV172" s="2"/>
      <c r="FW172" s="2"/>
      <c r="FX172" s="2">
        <v>65</v>
      </c>
      <c r="FY172" s="2">
        <v>40</v>
      </c>
      <c r="FZ172" s="2"/>
      <c r="GA172" s="2" t="s">
        <v>6</v>
      </c>
      <c r="GB172" s="2"/>
      <c r="GC172" s="2"/>
      <c r="GD172" s="2">
        <v>0</v>
      </c>
      <c r="GE172" s="2"/>
      <c r="GF172" s="2">
        <v>-1118003811</v>
      </c>
      <c r="GG172" s="2">
        <v>2</v>
      </c>
      <c r="GH172" s="2">
        <v>1</v>
      </c>
      <c r="GI172" s="2">
        <v>-2</v>
      </c>
      <c r="GJ172" s="2">
        <v>0</v>
      </c>
      <c r="GK172" s="2">
        <f>ROUND(R172*(R12)/100,0)</f>
        <v>0</v>
      </c>
      <c r="GL172" s="2">
        <f t="shared" si="208"/>
        <v>0</v>
      </c>
      <c r="GM172" s="2">
        <f t="shared" si="209"/>
        <v>22</v>
      </c>
      <c r="GN172" s="2">
        <f t="shared" si="210"/>
        <v>0</v>
      </c>
      <c r="GO172" s="2">
        <f t="shared" si="211"/>
        <v>0</v>
      </c>
      <c r="GP172" s="2">
        <f t="shared" si="212"/>
        <v>22</v>
      </c>
      <c r="GQ172" s="2"/>
      <c r="GR172" s="2">
        <v>0</v>
      </c>
      <c r="GS172" s="2">
        <v>3</v>
      </c>
      <c r="GT172" s="2">
        <v>0</v>
      </c>
      <c r="GU172" s="2" t="s">
        <v>6</v>
      </c>
      <c r="GV172" s="2">
        <f t="shared" si="213"/>
        <v>0</v>
      </c>
      <c r="GW172" s="2">
        <v>1</v>
      </c>
      <c r="GX172" s="2">
        <f t="shared" si="214"/>
        <v>0</v>
      </c>
      <c r="GY172" s="2"/>
      <c r="GZ172" s="2"/>
      <c r="HA172" s="2">
        <v>0</v>
      </c>
      <c r="HB172" s="2">
        <v>0</v>
      </c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>
        <v>0</v>
      </c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1:255" x14ac:dyDescent="0.2">
      <c r="A173">
        <v>17</v>
      </c>
      <c r="B173">
        <v>1</v>
      </c>
      <c r="C173">
        <f>ROW(SmtRes!A238)</f>
        <v>238</v>
      </c>
      <c r="D173">
        <f>ROW(EtalonRes!A222)</f>
        <v>222</v>
      </c>
      <c r="E173" t="s">
        <v>272</v>
      </c>
      <c r="F173" t="s">
        <v>273</v>
      </c>
      <c r="G173" t="s">
        <v>274</v>
      </c>
      <c r="H173" t="s">
        <v>17</v>
      </c>
      <c r="I173">
        <f>'1.Смета.или.Акт'!E224</f>
        <v>1</v>
      </c>
      <c r="J173">
        <v>0</v>
      </c>
      <c r="O173">
        <f t="shared" si="182"/>
        <v>192</v>
      </c>
      <c r="P173">
        <f t="shared" si="183"/>
        <v>0</v>
      </c>
      <c r="Q173">
        <f t="shared" si="184"/>
        <v>0</v>
      </c>
      <c r="R173">
        <f t="shared" si="185"/>
        <v>0</v>
      </c>
      <c r="S173">
        <f t="shared" si="186"/>
        <v>192</v>
      </c>
      <c r="T173">
        <f t="shared" si="187"/>
        <v>0</v>
      </c>
      <c r="U173">
        <f t="shared" si="188"/>
        <v>0.82</v>
      </c>
      <c r="V173">
        <f t="shared" si="189"/>
        <v>0</v>
      </c>
      <c r="W173">
        <f t="shared" si="190"/>
        <v>0</v>
      </c>
      <c r="X173">
        <f t="shared" si="191"/>
        <v>106</v>
      </c>
      <c r="Y173">
        <f t="shared" si="192"/>
        <v>61</v>
      </c>
      <c r="AA173">
        <v>34644601</v>
      </c>
      <c r="AB173">
        <f t="shared" si="193"/>
        <v>10.5</v>
      </c>
      <c r="AC173">
        <f t="shared" si="215"/>
        <v>0</v>
      </c>
      <c r="AD173">
        <f t="shared" si="177"/>
        <v>0</v>
      </c>
      <c r="AE173">
        <f t="shared" si="178"/>
        <v>0</v>
      </c>
      <c r="AF173">
        <f t="shared" si="179"/>
        <v>10.5</v>
      </c>
      <c r="AG173">
        <f t="shared" si="194"/>
        <v>0</v>
      </c>
      <c r="AH173">
        <f t="shared" si="180"/>
        <v>0.82</v>
      </c>
      <c r="AI173">
        <f t="shared" si="181"/>
        <v>0</v>
      </c>
      <c r="AJ173">
        <f t="shared" si="195"/>
        <v>0</v>
      </c>
      <c r="AK173">
        <f>AL173+AM173+AO173</f>
        <v>10.5</v>
      </c>
      <c r="AL173">
        <v>0</v>
      </c>
      <c r="AM173">
        <v>0</v>
      </c>
      <c r="AN173">
        <v>0</v>
      </c>
      <c r="AO173" s="55">
        <f>'1.Смета.или.Акт'!F225</f>
        <v>10.5</v>
      </c>
      <c r="AP173">
        <v>0</v>
      </c>
      <c r="AQ173">
        <f>'1.Смета.или.Акт'!E228</f>
        <v>0.82</v>
      </c>
      <c r="AR173">
        <v>0</v>
      </c>
      <c r="AS173">
        <v>0</v>
      </c>
      <c r="AT173">
        <v>55</v>
      </c>
      <c r="AU173">
        <v>32</v>
      </c>
      <c r="AV173">
        <v>1</v>
      </c>
      <c r="AW173">
        <v>1</v>
      </c>
      <c r="AZ173">
        <v>1</v>
      </c>
      <c r="BA173">
        <f>'1.Смета.или.Акт'!J225</f>
        <v>18.3</v>
      </c>
      <c r="BB173">
        <v>18.3</v>
      </c>
      <c r="BC173">
        <v>18.3</v>
      </c>
      <c r="BD173" t="s">
        <v>6</v>
      </c>
      <c r="BE173" t="s">
        <v>6</v>
      </c>
      <c r="BF173" t="s">
        <v>6</v>
      </c>
      <c r="BG173" t="s">
        <v>6</v>
      </c>
      <c r="BH173">
        <v>0</v>
      </c>
      <c r="BI173">
        <v>4</v>
      </c>
      <c r="BJ173" t="s">
        <v>275</v>
      </c>
      <c r="BM173">
        <v>200001</v>
      </c>
      <c r="BN173">
        <v>0</v>
      </c>
      <c r="BO173" t="s">
        <v>6</v>
      </c>
      <c r="BP173">
        <v>0</v>
      </c>
      <c r="BQ173">
        <v>5</v>
      </c>
      <c r="BR173">
        <v>0</v>
      </c>
      <c r="BS173">
        <v>18.3</v>
      </c>
      <c r="BT173">
        <v>1</v>
      </c>
      <c r="BU173">
        <v>1</v>
      </c>
      <c r="BV173">
        <v>1</v>
      </c>
      <c r="BW173">
        <v>1</v>
      </c>
      <c r="BX173">
        <v>1</v>
      </c>
      <c r="BY173" t="s">
        <v>6</v>
      </c>
      <c r="BZ173">
        <v>65</v>
      </c>
      <c r="CA173">
        <v>40</v>
      </c>
      <c r="CF173">
        <v>0</v>
      </c>
      <c r="CG173">
        <v>0</v>
      </c>
      <c r="CM173">
        <v>0</v>
      </c>
      <c r="CN173" t="s">
        <v>6</v>
      </c>
      <c r="CO173">
        <v>0</v>
      </c>
      <c r="CP173">
        <f t="shared" si="196"/>
        <v>192</v>
      </c>
      <c r="CQ173">
        <f t="shared" si="197"/>
        <v>0</v>
      </c>
      <c r="CR173">
        <f t="shared" si="198"/>
        <v>0</v>
      </c>
      <c r="CS173">
        <f t="shared" si="199"/>
        <v>0</v>
      </c>
      <c r="CT173">
        <f t="shared" si="200"/>
        <v>192.15</v>
      </c>
      <c r="CU173">
        <f t="shared" si="201"/>
        <v>0</v>
      </c>
      <c r="CV173">
        <f t="shared" si="202"/>
        <v>0.82</v>
      </c>
      <c r="CW173">
        <f t="shared" si="203"/>
        <v>0</v>
      </c>
      <c r="CX173">
        <f t="shared" si="204"/>
        <v>0</v>
      </c>
      <c r="CY173">
        <f t="shared" si="205"/>
        <v>105.6</v>
      </c>
      <c r="CZ173">
        <f t="shared" si="206"/>
        <v>61.44</v>
      </c>
      <c r="DC173" t="s">
        <v>6</v>
      </c>
      <c r="DD173" t="s">
        <v>6</v>
      </c>
      <c r="DE173" t="s">
        <v>6</v>
      </c>
      <c r="DF173" t="s">
        <v>6</v>
      </c>
      <c r="DG173" t="s">
        <v>6</v>
      </c>
      <c r="DH173" t="s">
        <v>6</v>
      </c>
      <c r="DI173" t="s">
        <v>6</v>
      </c>
      <c r="DJ173" t="s">
        <v>6</v>
      </c>
      <c r="DK173" t="s">
        <v>6</v>
      </c>
      <c r="DL173" t="s">
        <v>6</v>
      </c>
      <c r="DM173" t="s">
        <v>6</v>
      </c>
      <c r="DN173">
        <v>0</v>
      </c>
      <c r="DO173">
        <v>0</v>
      </c>
      <c r="DP173">
        <v>1</v>
      </c>
      <c r="DQ173">
        <v>1</v>
      </c>
      <c r="DU173">
        <v>1013</v>
      </c>
      <c r="DV173" t="s">
        <v>17</v>
      </c>
      <c r="DW173" t="str">
        <f>'1.Смета.или.Акт'!D224</f>
        <v>ШТ</v>
      </c>
      <c r="DX173">
        <v>1</v>
      </c>
      <c r="EE173">
        <v>32653283</v>
      </c>
      <c r="EF173">
        <v>5</v>
      </c>
      <c r="EG173" t="s">
        <v>276</v>
      </c>
      <c r="EH173">
        <v>0</v>
      </c>
      <c r="EI173" t="s">
        <v>6</v>
      </c>
      <c r="EJ173">
        <v>4</v>
      </c>
      <c r="EK173">
        <v>200001</v>
      </c>
      <c r="EL173" t="s">
        <v>277</v>
      </c>
      <c r="EM173" t="s">
        <v>278</v>
      </c>
      <c r="EO173" t="s">
        <v>6</v>
      </c>
      <c r="EQ173">
        <v>0</v>
      </c>
      <c r="ER173">
        <f>ES173+ET173+EV173</f>
        <v>10.5</v>
      </c>
      <c r="ES173">
        <v>0</v>
      </c>
      <c r="ET173">
        <v>0</v>
      </c>
      <c r="EU173">
        <v>0</v>
      </c>
      <c r="EV173" s="55">
        <f>'1.Смета.или.Акт'!F225</f>
        <v>10.5</v>
      </c>
      <c r="EW173">
        <f>'1.Смета.или.Акт'!E228</f>
        <v>0.82</v>
      </c>
      <c r="EX173">
        <v>0</v>
      </c>
      <c r="EY173">
        <v>0</v>
      </c>
      <c r="FQ173">
        <v>0</v>
      </c>
      <c r="FR173">
        <f t="shared" si="207"/>
        <v>0</v>
      </c>
      <c r="FS173">
        <v>0</v>
      </c>
      <c r="FV173" t="s">
        <v>22</v>
      </c>
      <c r="FW173" t="s">
        <v>23</v>
      </c>
      <c r="FX173">
        <v>65</v>
      </c>
      <c r="FY173">
        <v>40</v>
      </c>
      <c r="GA173" t="s">
        <v>6</v>
      </c>
      <c r="GD173">
        <v>0</v>
      </c>
      <c r="GF173">
        <v>-1118003811</v>
      </c>
      <c r="GG173">
        <v>2</v>
      </c>
      <c r="GH173">
        <v>1</v>
      </c>
      <c r="GI173">
        <v>4</v>
      </c>
      <c r="GJ173">
        <v>0</v>
      </c>
      <c r="GK173">
        <f>ROUND(R173*(S12)/100,0)</f>
        <v>0</v>
      </c>
      <c r="GL173">
        <f t="shared" si="208"/>
        <v>0</v>
      </c>
      <c r="GM173">
        <f t="shared" si="209"/>
        <v>359</v>
      </c>
      <c r="GN173">
        <f t="shared" si="210"/>
        <v>0</v>
      </c>
      <c r="GO173">
        <f t="shared" si="211"/>
        <v>0</v>
      </c>
      <c r="GP173">
        <f t="shared" si="212"/>
        <v>359</v>
      </c>
      <c r="GR173">
        <v>0</v>
      </c>
      <c r="GS173">
        <v>3</v>
      </c>
      <c r="GT173">
        <v>0</v>
      </c>
      <c r="GU173" t="s">
        <v>6</v>
      </c>
      <c r="GV173">
        <f t="shared" si="213"/>
        <v>0</v>
      </c>
      <c r="GW173">
        <v>18.3</v>
      </c>
      <c r="GX173">
        <f t="shared" si="214"/>
        <v>0</v>
      </c>
      <c r="HA173">
        <v>0</v>
      </c>
      <c r="HB173">
        <v>0</v>
      </c>
      <c r="IK173">
        <v>0</v>
      </c>
    </row>
    <row r="174" spans="1:255" x14ac:dyDescent="0.2">
      <c r="A174" s="2">
        <v>17</v>
      </c>
      <c r="B174" s="2">
        <v>1</v>
      </c>
      <c r="C174" s="2">
        <f>ROW(SmtRes!A240)</f>
        <v>240</v>
      </c>
      <c r="D174" s="2">
        <f>ROW(EtalonRes!A224)</f>
        <v>224</v>
      </c>
      <c r="E174" s="2" t="s">
        <v>279</v>
      </c>
      <c r="F174" s="2" t="s">
        <v>280</v>
      </c>
      <c r="G174" s="2" t="s">
        <v>281</v>
      </c>
      <c r="H174" s="2" t="s">
        <v>17</v>
      </c>
      <c r="I174" s="2">
        <f>'1.Смета.или.Акт'!E230</f>
        <v>1</v>
      </c>
      <c r="J174" s="2">
        <v>0</v>
      </c>
      <c r="K174" s="2"/>
      <c r="L174" s="2"/>
      <c r="M174" s="2"/>
      <c r="N174" s="2"/>
      <c r="O174" s="2">
        <f t="shared" si="182"/>
        <v>16</v>
      </c>
      <c r="P174" s="2">
        <f t="shared" si="183"/>
        <v>0</v>
      </c>
      <c r="Q174" s="2">
        <f t="shared" si="184"/>
        <v>0</v>
      </c>
      <c r="R174" s="2">
        <f t="shared" si="185"/>
        <v>0</v>
      </c>
      <c r="S174" s="2">
        <f t="shared" si="186"/>
        <v>16</v>
      </c>
      <c r="T174" s="2">
        <f t="shared" si="187"/>
        <v>0</v>
      </c>
      <c r="U174" s="2">
        <f t="shared" si="188"/>
        <v>1.22</v>
      </c>
      <c r="V174" s="2">
        <f t="shared" si="189"/>
        <v>0</v>
      </c>
      <c r="W174" s="2">
        <f t="shared" si="190"/>
        <v>0</v>
      </c>
      <c r="X174" s="2">
        <f t="shared" si="191"/>
        <v>10</v>
      </c>
      <c r="Y174" s="2">
        <f t="shared" si="192"/>
        <v>6</v>
      </c>
      <c r="Z174" s="2"/>
      <c r="AA174" s="2">
        <v>34644600</v>
      </c>
      <c r="AB174" s="2">
        <f t="shared" si="193"/>
        <v>15.62</v>
      </c>
      <c r="AC174" s="2">
        <f t="shared" si="215"/>
        <v>0</v>
      </c>
      <c r="AD174" s="2">
        <f t="shared" si="177"/>
        <v>0</v>
      </c>
      <c r="AE174" s="2">
        <f t="shared" si="178"/>
        <v>0</v>
      </c>
      <c r="AF174" s="2">
        <f t="shared" si="179"/>
        <v>15.62</v>
      </c>
      <c r="AG174" s="2">
        <f t="shared" si="194"/>
        <v>0</v>
      </c>
      <c r="AH174" s="2">
        <f t="shared" si="180"/>
        <v>1.22</v>
      </c>
      <c r="AI174" s="2">
        <f t="shared" si="181"/>
        <v>0</v>
      </c>
      <c r="AJ174" s="2">
        <f t="shared" si="195"/>
        <v>0</v>
      </c>
      <c r="AK174" s="2">
        <v>15.62</v>
      </c>
      <c r="AL174" s="2">
        <v>0</v>
      </c>
      <c r="AM174" s="2">
        <v>0</v>
      </c>
      <c r="AN174" s="2">
        <v>0</v>
      </c>
      <c r="AO174" s="2">
        <v>15.62</v>
      </c>
      <c r="AP174" s="2">
        <v>0</v>
      </c>
      <c r="AQ174" s="2">
        <v>1.22</v>
      </c>
      <c r="AR174" s="2">
        <v>0</v>
      </c>
      <c r="AS174" s="2">
        <v>0</v>
      </c>
      <c r="AT174" s="2">
        <v>65</v>
      </c>
      <c r="AU174" s="2">
        <v>40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6</v>
      </c>
      <c r="BE174" s="2" t="s">
        <v>6</v>
      </c>
      <c r="BF174" s="2" t="s">
        <v>6</v>
      </c>
      <c r="BG174" s="2" t="s">
        <v>6</v>
      </c>
      <c r="BH174" s="2">
        <v>0</v>
      </c>
      <c r="BI174" s="2">
        <v>4</v>
      </c>
      <c r="BJ174" s="2" t="s">
        <v>282</v>
      </c>
      <c r="BK174" s="2"/>
      <c r="BL174" s="2"/>
      <c r="BM174" s="2">
        <v>200001</v>
      </c>
      <c r="BN174" s="2">
        <v>0</v>
      </c>
      <c r="BO174" s="2" t="s">
        <v>6</v>
      </c>
      <c r="BP174" s="2">
        <v>0</v>
      </c>
      <c r="BQ174" s="2">
        <v>5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6</v>
      </c>
      <c r="BZ174" s="2">
        <v>65</v>
      </c>
      <c r="CA174" s="2">
        <v>40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6</v>
      </c>
      <c r="CO174" s="2">
        <v>0</v>
      </c>
      <c r="CP174" s="2">
        <f t="shared" si="196"/>
        <v>16</v>
      </c>
      <c r="CQ174" s="2">
        <f t="shared" si="197"/>
        <v>0</v>
      </c>
      <c r="CR174" s="2">
        <f t="shared" si="198"/>
        <v>0</v>
      </c>
      <c r="CS174" s="2">
        <f t="shared" si="199"/>
        <v>0</v>
      </c>
      <c r="CT174" s="2">
        <f t="shared" si="200"/>
        <v>15.62</v>
      </c>
      <c r="CU174" s="2">
        <f t="shared" si="201"/>
        <v>0</v>
      </c>
      <c r="CV174" s="2">
        <f t="shared" si="202"/>
        <v>1.22</v>
      </c>
      <c r="CW174" s="2">
        <f t="shared" si="203"/>
        <v>0</v>
      </c>
      <c r="CX174" s="2">
        <f t="shared" si="204"/>
        <v>0</v>
      </c>
      <c r="CY174" s="2">
        <f t="shared" si="205"/>
        <v>10.4</v>
      </c>
      <c r="CZ174" s="2">
        <f t="shared" si="206"/>
        <v>6.4</v>
      </c>
      <c r="DA174" s="2"/>
      <c r="DB174" s="2"/>
      <c r="DC174" s="2" t="s">
        <v>6</v>
      </c>
      <c r="DD174" s="2" t="s">
        <v>6</v>
      </c>
      <c r="DE174" s="2" t="s">
        <v>6</v>
      </c>
      <c r="DF174" s="2" t="s">
        <v>6</v>
      </c>
      <c r="DG174" s="2" t="s">
        <v>6</v>
      </c>
      <c r="DH174" s="2" t="s">
        <v>6</v>
      </c>
      <c r="DI174" s="2" t="s">
        <v>6</v>
      </c>
      <c r="DJ174" s="2" t="s">
        <v>6</v>
      </c>
      <c r="DK174" s="2" t="s">
        <v>6</v>
      </c>
      <c r="DL174" s="2" t="s">
        <v>6</v>
      </c>
      <c r="DM174" s="2" t="s">
        <v>6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1013</v>
      </c>
      <c r="DV174" s="2" t="s">
        <v>17</v>
      </c>
      <c r="DW174" s="2" t="s">
        <v>17</v>
      </c>
      <c r="DX174" s="2">
        <v>1</v>
      </c>
      <c r="DY174" s="2"/>
      <c r="DZ174" s="2"/>
      <c r="EA174" s="2"/>
      <c r="EB174" s="2"/>
      <c r="EC174" s="2"/>
      <c r="ED174" s="2"/>
      <c r="EE174" s="2">
        <v>32653283</v>
      </c>
      <c r="EF174" s="2">
        <v>5</v>
      </c>
      <c r="EG174" s="2" t="s">
        <v>276</v>
      </c>
      <c r="EH174" s="2">
        <v>0</v>
      </c>
      <c r="EI174" s="2" t="s">
        <v>6</v>
      </c>
      <c r="EJ174" s="2">
        <v>4</v>
      </c>
      <c r="EK174" s="2">
        <v>200001</v>
      </c>
      <c r="EL174" s="2" t="s">
        <v>277</v>
      </c>
      <c r="EM174" s="2" t="s">
        <v>278</v>
      </c>
      <c r="EN174" s="2"/>
      <c r="EO174" s="2" t="s">
        <v>6</v>
      </c>
      <c r="EP174" s="2"/>
      <c r="EQ174" s="2">
        <v>0</v>
      </c>
      <c r="ER174" s="2">
        <v>15.62</v>
      </c>
      <c r="ES174" s="2">
        <v>0</v>
      </c>
      <c r="ET174" s="2">
        <v>0</v>
      </c>
      <c r="EU174" s="2">
        <v>0</v>
      </c>
      <c r="EV174" s="2">
        <v>15.62</v>
      </c>
      <c r="EW174" s="2">
        <v>1.22</v>
      </c>
      <c r="EX174" s="2">
        <v>0</v>
      </c>
      <c r="EY174" s="2">
        <v>0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t="shared" si="207"/>
        <v>0</v>
      </c>
      <c r="FS174" s="2">
        <v>0</v>
      </c>
      <c r="FT174" s="2"/>
      <c r="FU174" s="2"/>
      <c r="FV174" s="2"/>
      <c r="FW174" s="2"/>
      <c r="FX174" s="2">
        <v>65</v>
      </c>
      <c r="FY174" s="2">
        <v>40</v>
      </c>
      <c r="FZ174" s="2"/>
      <c r="GA174" s="2" t="s">
        <v>6</v>
      </c>
      <c r="GB174" s="2"/>
      <c r="GC174" s="2"/>
      <c r="GD174" s="2">
        <v>0</v>
      </c>
      <c r="GE174" s="2"/>
      <c r="GF174" s="2">
        <v>-829332442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ROUND(R174*(R12)/100,0)</f>
        <v>0</v>
      </c>
      <c r="GL174" s="2">
        <f t="shared" si="208"/>
        <v>0</v>
      </c>
      <c r="GM174" s="2">
        <f t="shared" si="209"/>
        <v>32</v>
      </c>
      <c r="GN174" s="2">
        <f t="shared" si="210"/>
        <v>0</v>
      </c>
      <c r="GO174" s="2">
        <f t="shared" si="211"/>
        <v>0</v>
      </c>
      <c r="GP174" s="2">
        <f t="shared" si="212"/>
        <v>32</v>
      </c>
      <c r="GQ174" s="2"/>
      <c r="GR174" s="2">
        <v>0</v>
      </c>
      <c r="GS174" s="2">
        <v>3</v>
      </c>
      <c r="GT174" s="2">
        <v>0</v>
      </c>
      <c r="GU174" s="2" t="s">
        <v>6</v>
      </c>
      <c r="GV174" s="2">
        <f t="shared" si="213"/>
        <v>0</v>
      </c>
      <c r="GW174" s="2">
        <v>1</v>
      </c>
      <c r="GX174" s="2">
        <f t="shared" si="214"/>
        <v>0</v>
      </c>
      <c r="GY174" s="2"/>
      <c r="GZ174" s="2"/>
      <c r="HA174" s="2">
        <v>0</v>
      </c>
      <c r="HB174" s="2">
        <v>0</v>
      </c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>
        <v>0</v>
      </c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55" x14ac:dyDescent="0.2">
      <c r="A175">
        <v>17</v>
      </c>
      <c r="B175">
        <v>1</v>
      </c>
      <c r="C175">
        <f>ROW(SmtRes!A242)</f>
        <v>242</v>
      </c>
      <c r="D175">
        <f>ROW(EtalonRes!A226)</f>
        <v>226</v>
      </c>
      <c r="E175" t="s">
        <v>279</v>
      </c>
      <c r="F175" t="s">
        <v>280</v>
      </c>
      <c r="G175" t="s">
        <v>281</v>
      </c>
      <c r="H175" t="s">
        <v>17</v>
      </c>
      <c r="I175">
        <f>'1.Смета.или.Акт'!E230</f>
        <v>1</v>
      </c>
      <c r="J175">
        <v>0</v>
      </c>
      <c r="O175">
        <f t="shared" si="182"/>
        <v>286</v>
      </c>
      <c r="P175">
        <f t="shared" si="183"/>
        <v>0</v>
      </c>
      <c r="Q175">
        <f t="shared" si="184"/>
        <v>0</v>
      </c>
      <c r="R175">
        <f t="shared" si="185"/>
        <v>0</v>
      </c>
      <c r="S175">
        <f t="shared" si="186"/>
        <v>286</v>
      </c>
      <c r="T175">
        <f t="shared" si="187"/>
        <v>0</v>
      </c>
      <c r="U175">
        <f t="shared" si="188"/>
        <v>1.22</v>
      </c>
      <c r="V175">
        <f t="shared" si="189"/>
        <v>0</v>
      </c>
      <c r="W175">
        <f t="shared" si="190"/>
        <v>0</v>
      </c>
      <c r="X175">
        <f t="shared" si="191"/>
        <v>157</v>
      </c>
      <c r="Y175">
        <f t="shared" si="192"/>
        <v>92</v>
      </c>
      <c r="AA175">
        <v>34644601</v>
      </c>
      <c r="AB175">
        <f t="shared" si="193"/>
        <v>15.62</v>
      </c>
      <c r="AC175">
        <f t="shared" si="215"/>
        <v>0</v>
      </c>
      <c r="AD175">
        <f t="shared" si="177"/>
        <v>0</v>
      </c>
      <c r="AE175">
        <f t="shared" si="178"/>
        <v>0</v>
      </c>
      <c r="AF175">
        <f t="shared" si="179"/>
        <v>15.62</v>
      </c>
      <c r="AG175">
        <f t="shared" si="194"/>
        <v>0</v>
      </c>
      <c r="AH175">
        <f t="shared" si="180"/>
        <v>1.22</v>
      </c>
      <c r="AI175">
        <f t="shared" si="181"/>
        <v>0</v>
      </c>
      <c r="AJ175">
        <f t="shared" si="195"/>
        <v>0</v>
      </c>
      <c r="AK175">
        <f>AL175+AM175+AO175</f>
        <v>15.62</v>
      </c>
      <c r="AL175">
        <v>0</v>
      </c>
      <c r="AM175">
        <v>0</v>
      </c>
      <c r="AN175">
        <v>0</v>
      </c>
      <c r="AO175" s="55">
        <f>'1.Смета.или.Акт'!F231</f>
        <v>15.62</v>
      </c>
      <c r="AP175">
        <v>0</v>
      </c>
      <c r="AQ175">
        <f>'1.Смета.или.Акт'!E234</f>
        <v>1.22</v>
      </c>
      <c r="AR175">
        <v>0</v>
      </c>
      <c r="AS175">
        <v>0</v>
      </c>
      <c r="AT175">
        <v>55</v>
      </c>
      <c r="AU175">
        <v>32</v>
      </c>
      <c r="AV175">
        <v>1</v>
      </c>
      <c r="AW175">
        <v>1</v>
      </c>
      <c r="AZ175">
        <v>1</v>
      </c>
      <c r="BA175">
        <f>'1.Смета.или.Акт'!J231</f>
        <v>18.3</v>
      </c>
      <c r="BB175">
        <v>18.3</v>
      </c>
      <c r="BC175">
        <v>18.3</v>
      </c>
      <c r="BD175" t="s">
        <v>6</v>
      </c>
      <c r="BE175" t="s">
        <v>6</v>
      </c>
      <c r="BF175" t="s">
        <v>6</v>
      </c>
      <c r="BG175" t="s">
        <v>6</v>
      </c>
      <c r="BH175">
        <v>0</v>
      </c>
      <c r="BI175">
        <v>4</v>
      </c>
      <c r="BJ175" t="s">
        <v>282</v>
      </c>
      <c r="BM175">
        <v>200001</v>
      </c>
      <c r="BN175">
        <v>0</v>
      </c>
      <c r="BO175" t="s">
        <v>6</v>
      </c>
      <c r="BP175">
        <v>0</v>
      </c>
      <c r="BQ175">
        <v>5</v>
      </c>
      <c r="BR175">
        <v>0</v>
      </c>
      <c r="BS175">
        <v>18.3</v>
      </c>
      <c r="BT175">
        <v>1</v>
      </c>
      <c r="BU175">
        <v>1</v>
      </c>
      <c r="BV175">
        <v>1</v>
      </c>
      <c r="BW175">
        <v>1</v>
      </c>
      <c r="BX175">
        <v>1</v>
      </c>
      <c r="BY175" t="s">
        <v>6</v>
      </c>
      <c r="BZ175">
        <v>65</v>
      </c>
      <c r="CA175">
        <v>40</v>
      </c>
      <c r="CF175">
        <v>0</v>
      </c>
      <c r="CG175">
        <v>0</v>
      </c>
      <c r="CM175">
        <v>0</v>
      </c>
      <c r="CN175" t="s">
        <v>6</v>
      </c>
      <c r="CO175">
        <v>0</v>
      </c>
      <c r="CP175">
        <f t="shared" si="196"/>
        <v>286</v>
      </c>
      <c r="CQ175">
        <f t="shared" si="197"/>
        <v>0</v>
      </c>
      <c r="CR175">
        <f t="shared" si="198"/>
        <v>0</v>
      </c>
      <c r="CS175">
        <f t="shared" si="199"/>
        <v>0</v>
      </c>
      <c r="CT175">
        <f t="shared" si="200"/>
        <v>285.846</v>
      </c>
      <c r="CU175">
        <f t="shared" si="201"/>
        <v>0</v>
      </c>
      <c r="CV175">
        <f t="shared" si="202"/>
        <v>1.22</v>
      </c>
      <c r="CW175">
        <f t="shared" si="203"/>
        <v>0</v>
      </c>
      <c r="CX175">
        <f t="shared" si="204"/>
        <v>0</v>
      </c>
      <c r="CY175">
        <f t="shared" si="205"/>
        <v>157.30000000000001</v>
      </c>
      <c r="CZ175">
        <f t="shared" si="206"/>
        <v>91.52</v>
      </c>
      <c r="DC175" t="s">
        <v>6</v>
      </c>
      <c r="DD175" t="s">
        <v>6</v>
      </c>
      <c r="DE175" t="s">
        <v>6</v>
      </c>
      <c r="DF175" t="s">
        <v>6</v>
      </c>
      <c r="DG175" t="s">
        <v>6</v>
      </c>
      <c r="DH175" t="s">
        <v>6</v>
      </c>
      <c r="DI175" t="s">
        <v>6</v>
      </c>
      <c r="DJ175" t="s">
        <v>6</v>
      </c>
      <c r="DK175" t="s">
        <v>6</v>
      </c>
      <c r="DL175" t="s">
        <v>6</v>
      </c>
      <c r="DM175" t="s">
        <v>6</v>
      </c>
      <c r="DN175">
        <v>0</v>
      </c>
      <c r="DO175">
        <v>0</v>
      </c>
      <c r="DP175">
        <v>1</v>
      </c>
      <c r="DQ175">
        <v>1</v>
      </c>
      <c r="DU175">
        <v>1013</v>
      </c>
      <c r="DV175" t="s">
        <v>17</v>
      </c>
      <c r="DW175" t="str">
        <f>'1.Смета.или.Акт'!D230</f>
        <v>ШТ</v>
      </c>
      <c r="DX175">
        <v>1</v>
      </c>
      <c r="EE175">
        <v>32653283</v>
      </c>
      <c r="EF175">
        <v>5</v>
      </c>
      <c r="EG175" t="s">
        <v>276</v>
      </c>
      <c r="EH175">
        <v>0</v>
      </c>
      <c r="EI175" t="s">
        <v>6</v>
      </c>
      <c r="EJ175">
        <v>4</v>
      </c>
      <c r="EK175">
        <v>200001</v>
      </c>
      <c r="EL175" t="s">
        <v>277</v>
      </c>
      <c r="EM175" t="s">
        <v>278</v>
      </c>
      <c r="EO175" t="s">
        <v>6</v>
      </c>
      <c r="EQ175">
        <v>0</v>
      </c>
      <c r="ER175">
        <f>ES175+ET175+EV175</f>
        <v>15.62</v>
      </c>
      <c r="ES175">
        <v>0</v>
      </c>
      <c r="ET175">
        <v>0</v>
      </c>
      <c r="EU175">
        <v>0</v>
      </c>
      <c r="EV175" s="55">
        <f>'1.Смета.или.Акт'!F231</f>
        <v>15.62</v>
      </c>
      <c r="EW175">
        <f>'1.Смета.или.Акт'!E234</f>
        <v>1.22</v>
      </c>
      <c r="EX175">
        <v>0</v>
      </c>
      <c r="EY175">
        <v>0</v>
      </c>
      <c r="FQ175">
        <v>0</v>
      </c>
      <c r="FR175">
        <f t="shared" si="207"/>
        <v>0</v>
      </c>
      <c r="FS175">
        <v>0</v>
      </c>
      <c r="FV175" t="s">
        <v>22</v>
      </c>
      <c r="FW175" t="s">
        <v>23</v>
      </c>
      <c r="FX175">
        <v>65</v>
      </c>
      <c r="FY175">
        <v>40</v>
      </c>
      <c r="GA175" t="s">
        <v>6</v>
      </c>
      <c r="GD175">
        <v>0</v>
      </c>
      <c r="GF175">
        <v>-829332442</v>
      </c>
      <c r="GG175">
        <v>2</v>
      </c>
      <c r="GH175">
        <v>1</v>
      </c>
      <c r="GI175">
        <v>4</v>
      </c>
      <c r="GJ175">
        <v>0</v>
      </c>
      <c r="GK175">
        <f>ROUND(R175*(S12)/100,0)</f>
        <v>0</v>
      </c>
      <c r="GL175">
        <f t="shared" si="208"/>
        <v>0</v>
      </c>
      <c r="GM175">
        <f t="shared" si="209"/>
        <v>535</v>
      </c>
      <c r="GN175">
        <f t="shared" si="210"/>
        <v>0</v>
      </c>
      <c r="GO175">
        <f t="shared" si="211"/>
        <v>0</v>
      </c>
      <c r="GP175">
        <f t="shared" si="212"/>
        <v>535</v>
      </c>
      <c r="GR175">
        <v>0</v>
      </c>
      <c r="GS175">
        <v>3</v>
      </c>
      <c r="GT175">
        <v>0</v>
      </c>
      <c r="GU175" t="s">
        <v>6</v>
      </c>
      <c r="GV175">
        <f t="shared" si="213"/>
        <v>0</v>
      </c>
      <c r="GW175">
        <v>18.3</v>
      </c>
      <c r="GX175">
        <f t="shared" si="214"/>
        <v>0</v>
      </c>
      <c r="HA175">
        <v>0</v>
      </c>
      <c r="HB175">
        <v>0</v>
      </c>
      <c r="IK175">
        <v>0</v>
      </c>
    </row>
    <row r="176" spans="1:255" x14ac:dyDescent="0.2">
      <c r="A176" s="2">
        <v>17</v>
      </c>
      <c r="B176" s="2">
        <v>1</v>
      </c>
      <c r="C176" s="2">
        <f>ROW(SmtRes!A244)</f>
        <v>244</v>
      </c>
      <c r="D176" s="2">
        <f>ROW(EtalonRes!A228)</f>
        <v>228</v>
      </c>
      <c r="E176" s="2" t="s">
        <v>283</v>
      </c>
      <c r="F176" s="2" t="s">
        <v>284</v>
      </c>
      <c r="G176" s="2" t="s">
        <v>285</v>
      </c>
      <c r="H176" s="2" t="s">
        <v>286</v>
      </c>
      <c r="I176" s="2">
        <f>'1.Смета.или.Акт'!E236</f>
        <v>0.4</v>
      </c>
      <c r="J176" s="2">
        <v>0</v>
      </c>
      <c r="K176" s="2"/>
      <c r="L176" s="2"/>
      <c r="M176" s="2"/>
      <c r="N176" s="2"/>
      <c r="O176" s="2">
        <f t="shared" si="182"/>
        <v>66</v>
      </c>
      <c r="P176" s="2">
        <f t="shared" si="183"/>
        <v>0</v>
      </c>
      <c r="Q176" s="2">
        <f t="shared" si="184"/>
        <v>0</v>
      </c>
      <c r="R176" s="2">
        <f t="shared" si="185"/>
        <v>0</v>
      </c>
      <c r="S176" s="2">
        <f t="shared" si="186"/>
        <v>66</v>
      </c>
      <c r="T176" s="2">
        <f t="shared" si="187"/>
        <v>0</v>
      </c>
      <c r="U176" s="2">
        <f t="shared" si="188"/>
        <v>5.1840000000000011</v>
      </c>
      <c r="V176" s="2">
        <f t="shared" si="189"/>
        <v>0</v>
      </c>
      <c r="W176" s="2">
        <f t="shared" si="190"/>
        <v>0</v>
      </c>
      <c r="X176" s="2">
        <f t="shared" si="191"/>
        <v>43</v>
      </c>
      <c r="Y176" s="2">
        <f t="shared" si="192"/>
        <v>26</v>
      </c>
      <c r="Z176" s="2"/>
      <c r="AA176" s="2">
        <v>34644600</v>
      </c>
      <c r="AB176" s="2">
        <f t="shared" si="193"/>
        <v>165.95</v>
      </c>
      <c r="AC176" s="2">
        <f t="shared" si="215"/>
        <v>0</v>
      </c>
      <c r="AD176" s="2">
        <f t="shared" si="177"/>
        <v>0</v>
      </c>
      <c r="AE176" s="2">
        <f t="shared" si="178"/>
        <v>0</v>
      </c>
      <c r="AF176" s="2">
        <f t="shared" si="179"/>
        <v>165.95</v>
      </c>
      <c r="AG176" s="2">
        <f t="shared" si="194"/>
        <v>0</v>
      </c>
      <c r="AH176" s="2">
        <f t="shared" si="180"/>
        <v>12.96</v>
      </c>
      <c r="AI176" s="2">
        <f t="shared" si="181"/>
        <v>0</v>
      </c>
      <c r="AJ176" s="2">
        <f t="shared" si="195"/>
        <v>0</v>
      </c>
      <c r="AK176" s="2">
        <v>165.95</v>
      </c>
      <c r="AL176" s="2">
        <v>0</v>
      </c>
      <c r="AM176" s="2">
        <v>0</v>
      </c>
      <c r="AN176" s="2">
        <v>0</v>
      </c>
      <c r="AO176" s="2">
        <v>165.95</v>
      </c>
      <c r="AP176" s="2">
        <v>0</v>
      </c>
      <c r="AQ176" s="2">
        <v>12.96</v>
      </c>
      <c r="AR176" s="2">
        <v>0</v>
      </c>
      <c r="AS176" s="2">
        <v>0</v>
      </c>
      <c r="AT176" s="2">
        <v>65</v>
      </c>
      <c r="AU176" s="2">
        <v>40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6</v>
      </c>
      <c r="BE176" s="2" t="s">
        <v>6</v>
      </c>
      <c r="BF176" s="2" t="s">
        <v>6</v>
      </c>
      <c r="BG176" s="2" t="s">
        <v>6</v>
      </c>
      <c r="BH176" s="2">
        <v>0</v>
      </c>
      <c r="BI176" s="2">
        <v>4</v>
      </c>
      <c r="BJ176" s="2" t="s">
        <v>287</v>
      </c>
      <c r="BK176" s="2"/>
      <c r="BL176" s="2"/>
      <c r="BM176" s="2">
        <v>200001</v>
      </c>
      <c r="BN176" s="2">
        <v>0</v>
      </c>
      <c r="BO176" s="2" t="s">
        <v>6</v>
      </c>
      <c r="BP176" s="2">
        <v>0</v>
      </c>
      <c r="BQ176" s="2">
        <v>5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6</v>
      </c>
      <c r="BZ176" s="2">
        <v>65</v>
      </c>
      <c r="CA176" s="2">
        <v>40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6</v>
      </c>
      <c r="CO176" s="2">
        <v>0</v>
      </c>
      <c r="CP176" s="2">
        <f t="shared" si="196"/>
        <v>66</v>
      </c>
      <c r="CQ176" s="2">
        <f t="shared" si="197"/>
        <v>0</v>
      </c>
      <c r="CR176" s="2">
        <f t="shared" si="198"/>
        <v>0</v>
      </c>
      <c r="CS176" s="2">
        <f t="shared" si="199"/>
        <v>0</v>
      </c>
      <c r="CT176" s="2">
        <f t="shared" si="200"/>
        <v>165.95</v>
      </c>
      <c r="CU176" s="2">
        <f t="shared" si="201"/>
        <v>0</v>
      </c>
      <c r="CV176" s="2">
        <f t="shared" si="202"/>
        <v>12.96</v>
      </c>
      <c r="CW176" s="2">
        <f t="shared" si="203"/>
        <v>0</v>
      </c>
      <c r="CX176" s="2">
        <f t="shared" si="204"/>
        <v>0</v>
      </c>
      <c r="CY176" s="2">
        <f t="shared" si="205"/>
        <v>42.9</v>
      </c>
      <c r="CZ176" s="2">
        <f t="shared" si="206"/>
        <v>26.4</v>
      </c>
      <c r="DA176" s="2"/>
      <c r="DB176" s="2"/>
      <c r="DC176" s="2" t="s">
        <v>6</v>
      </c>
      <c r="DD176" s="2" t="s">
        <v>6</v>
      </c>
      <c r="DE176" s="2" t="s">
        <v>6</v>
      </c>
      <c r="DF176" s="2" t="s">
        <v>6</v>
      </c>
      <c r="DG176" s="2" t="s">
        <v>6</v>
      </c>
      <c r="DH176" s="2" t="s">
        <v>6</v>
      </c>
      <c r="DI176" s="2" t="s">
        <v>6</v>
      </c>
      <c r="DJ176" s="2" t="s">
        <v>6</v>
      </c>
      <c r="DK176" s="2" t="s">
        <v>6</v>
      </c>
      <c r="DL176" s="2" t="s">
        <v>6</v>
      </c>
      <c r="DM176" s="2" t="s">
        <v>6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1013</v>
      </c>
      <c r="DV176" s="2" t="s">
        <v>286</v>
      </c>
      <c r="DW176" s="2" t="s">
        <v>286</v>
      </c>
      <c r="DX176" s="2">
        <v>1</v>
      </c>
      <c r="DY176" s="2"/>
      <c r="DZ176" s="2"/>
      <c r="EA176" s="2"/>
      <c r="EB176" s="2"/>
      <c r="EC176" s="2"/>
      <c r="ED176" s="2"/>
      <c r="EE176" s="2">
        <v>32653283</v>
      </c>
      <c r="EF176" s="2">
        <v>5</v>
      </c>
      <c r="EG176" s="2" t="s">
        <v>276</v>
      </c>
      <c r="EH176" s="2">
        <v>0</v>
      </c>
      <c r="EI176" s="2" t="s">
        <v>6</v>
      </c>
      <c r="EJ176" s="2">
        <v>4</v>
      </c>
      <c r="EK176" s="2">
        <v>200001</v>
      </c>
      <c r="EL176" s="2" t="s">
        <v>277</v>
      </c>
      <c r="EM176" s="2" t="s">
        <v>278</v>
      </c>
      <c r="EN176" s="2"/>
      <c r="EO176" s="2" t="s">
        <v>6</v>
      </c>
      <c r="EP176" s="2"/>
      <c r="EQ176" s="2">
        <v>0</v>
      </c>
      <c r="ER176" s="2">
        <v>165.95</v>
      </c>
      <c r="ES176" s="2">
        <v>0</v>
      </c>
      <c r="ET176" s="2">
        <v>0</v>
      </c>
      <c r="EU176" s="2">
        <v>0</v>
      </c>
      <c r="EV176" s="2">
        <v>165.95</v>
      </c>
      <c r="EW176" s="2">
        <v>12.96</v>
      </c>
      <c r="EX176" s="2">
        <v>0</v>
      </c>
      <c r="EY176" s="2">
        <v>0</v>
      </c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207"/>
        <v>0</v>
      </c>
      <c r="FS176" s="2">
        <v>0</v>
      </c>
      <c r="FT176" s="2"/>
      <c r="FU176" s="2"/>
      <c r="FV176" s="2"/>
      <c r="FW176" s="2"/>
      <c r="FX176" s="2">
        <v>65</v>
      </c>
      <c r="FY176" s="2">
        <v>40</v>
      </c>
      <c r="FZ176" s="2"/>
      <c r="GA176" s="2" t="s">
        <v>6</v>
      </c>
      <c r="GB176" s="2"/>
      <c r="GC176" s="2"/>
      <c r="GD176" s="2">
        <v>0</v>
      </c>
      <c r="GE176" s="2"/>
      <c r="GF176" s="2">
        <v>-931447527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ROUND(R176*(R12)/100,0)</f>
        <v>0</v>
      </c>
      <c r="GL176" s="2">
        <f t="shared" si="208"/>
        <v>0</v>
      </c>
      <c r="GM176" s="2">
        <f t="shared" si="209"/>
        <v>135</v>
      </c>
      <c r="GN176" s="2">
        <f t="shared" si="210"/>
        <v>0</v>
      </c>
      <c r="GO176" s="2">
        <f t="shared" si="211"/>
        <v>0</v>
      </c>
      <c r="GP176" s="2">
        <f t="shared" si="212"/>
        <v>135</v>
      </c>
      <c r="GQ176" s="2"/>
      <c r="GR176" s="2">
        <v>0</v>
      </c>
      <c r="GS176" s="2">
        <v>3</v>
      </c>
      <c r="GT176" s="2">
        <v>0</v>
      </c>
      <c r="GU176" s="2" t="s">
        <v>6</v>
      </c>
      <c r="GV176" s="2">
        <f t="shared" si="213"/>
        <v>0</v>
      </c>
      <c r="GW176" s="2">
        <v>1</v>
      </c>
      <c r="GX176" s="2">
        <f t="shared" si="214"/>
        <v>0</v>
      </c>
      <c r="GY176" s="2"/>
      <c r="GZ176" s="2"/>
      <c r="HA176" s="2">
        <v>0</v>
      </c>
      <c r="HB176" s="2">
        <v>0</v>
      </c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>
        <v>0</v>
      </c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45" x14ac:dyDescent="0.2">
      <c r="A177">
        <v>17</v>
      </c>
      <c r="B177">
        <v>1</v>
      </c>
      <c r="C177">
        <f>ROW(SmtRes!A246)</f>
        <v>246</v>
      </c>
      <c r="D177">
        <f>ROW(EtalonRes!A230)</f>
        <v>230</v>
      </c>
      <c r="E177" t="s">
        <v>283</v>
      </c>
      <c r="F177" t="s">
        <v>284</v>
      </c>
      <c r="G177" t="s">
        <v>285</v>
      </c>
      <c r="H177" t="s">
        <v>286</v>
      </c>
      <c r="I177">
        <f>'1.Смета.или.Акт'!E236</f>
        <v>0.4</v>
      </c>
      <c r="J177">
        <v>0</v>
      </c>
      <c r="O177">
        <f t="shared" si="182"/>
        <v>1215</v>
      </c>
      <c r="P177">
        <f t="shared" si="183"/>
        <v>0</v>
      </c>
      <c r="Q177">
        <f t="shared" si="184"/>
        <v>0</v>
      </c>
      <c r="R177">
        <f t="shared" si="185"/>
        <v>0</v>
      </c>
      <c r="S177">
        <f t="shared" si="186"/>
        <v>1215</v>
      </c>
      <c r="T177">
        <f t="shared" si="187"/>
        <v>0</v>
      </c>
      <c r="U177">
        <f t="shared" si="188"/>
        <v>5.1840000000000011</v>
      </c>
      <c r="V177">
        <f t="shared" si="189"/>
        <v>0</v>
      </c>
      <c r="W177">
        <f t="shared" si="190"/>
        <v>0</v>
      </c>
      <c r="X177">
        <f t="shared" si="191"/>
        <v>668</v>
      </c>
      <c r="Y177">
        <f t="shared" si="192"/>
        <v>389</v>
      </c>
      <c r="AA177">
        <v>34644601</v>
      </c>
      <c r="AB177">
        <f t="shared" si="193"/>
        <v>165.95</v>
      </c>
      <c r="AC177">
        <f t="shared" si="215"/>
        <v>0</v>
      </c>
      <c r="AD177">
        <f t="shared" si="177"/>
        <v>0</v>
      </c>
      <c r="AE177">
        <f t="shared" si="178"/>
        <v>0</v>
      </c>
      <c r="AF177">
        <f t="shared" si="179"/>
        <v>165.95</v>
      </c>
      <c r="AG177">
        <f t="shared" si="194"/>
        <v>0</v>
      </c>
      <c r="AH177">
        <f t="shared" si="180"/>
        <v>12.96</v>
      </c>
      <c r="AI177">
        <f t="shared" si="181"/>
        <v>0</v>
      </c>
      <c r="AJ177">
        <f t="shared" si="195"/>
        <v>0</v>
      </c>
      <c r="AK177">
        <f>AL177+AM177+AO177</f>
        <v>165.95</v>
      </c>
      <c r="AL177">
        <v>0</v>
      </c>
      <c r="AM177">
        <v>0</v>
      </c>
      <c r="AN177">
        <v>0</v>
      </c>
      <c r="AO177" s="55">
        <f>'1.Смета.или.Акт'!F237</f>
        <v>165.95</v>
      </c>
      <c r="AP177">
        <v>0</v>
      </c>
      <c r="AQ177">
        <f>'1.Смета.или.Акт'!E240</f>
        <v>12.96</v>
      </c>
      <c r="AR177">
        <v>0</v>
      </c>
      <c r="AS177">
        <v>0</v>
      </c>
      <c r="AT177">
        <v>55</v>
      </c>
      <c r="AU177">
        <v>32</v>
      </c>
      <c r="AV177">
        <v>1</v>
      </c>
      <c r="AW177">
        <v>1</v>
      </c>
      <c r="AZ177">
        <v>1</v>
      </c>
      <c r="BA177">
        <f>'1.Смета.или.Акт'!J237</f>
        <v>18.3</v>
      </c>
      <c r="BB177">
        <v>18.3</v>
      </c>
      <c r="BC177">
        <v>18.3</v>
      </c>
      <c r="BD177" t="s">
        <v>6</v>
      </c>
      <c r="BE177" t="s">
        <v>6</v>
      </c>
      <c r="BF177" t="s">
        <v>6</v>
      </c>
      <c r="BG177" t="s">
        <v>6</v>
      </c>
      <c r="BH177">
        <v>0</v>
      </c>
      <c r="BI177">
        <v>4</v>
      </c>
      <c r="BJ177" t="s">
        <v>287</v>
      </c>
      <c r="BM177">
        <v>200001</v>
      </c>
      <c r="BN177">
        <v>0</v>
      </c>
      <c r="BO177" t="s">
        <v>6</v>
      </c>
      <c r="BP177">
        <v>0</v>
      </c>
      <c r="BQ177">
        <v>5</v>
      </c>
      <c r="BR177">
        <v>0</v>
      </c>
      <c r="BS177">
        <v>18.3</v>
      </c>
      <c r="BT177">
        <v>1</v>
      </c>
      <c r="BU177">
        <v>1</v>
      </c>
      <c r="BV177">
        <v>1</v>
      </c>
      <c r="BW177">
        <v>1</v>
      </c>
      <c r="BX177">
        <v>1</v>
      </c>
      <c r="BY177" t="s">
        <v>6</v>
      </c>
      <c r="BZ177">
        <v>65</v>
      </c>
      <c r="CA177">
        <v>40</v>
      </c>
      <c r="CF177">
        <v>0</v>
      </c>
      <c r="CG177">
        <v>0</v>
      </c>
      <c r="CM177">
        <v>0</v>
      </c>
      <c r="CN177" t="s">
        <v>6</v>
      </c>
      <c r="CO177">
        <v>0</v>
      </c>
      <c r="CP177">
        <f t="shared" si="196"/>
        <v>1215</v>
      </c>
      <c r="CQ177">
        <f t="shared" si="197"/>
        <v>0</v>
      </c>
      <c r="CR177">
        <f t="shared" si="198"/>
        <v>0</v>
      </c>
      <c r="CS177">
        <f t="shared" si="199"/>
        <v>0</v>
      </c>
      <c r="CT177">
        <f t="shared" si="200"/>
        <v>3036.8849999999998</v>
      </c>
      <c r="CU177">
        <f t="shared" si="201"/>
        <v>0</v>
      </c>
      <c r="CV177">
        <f t="shared" si="202"/>
        <v>12.96</v>
      </c>
      <c r="CW177">
        <f t="shared" si="203"/>
        <v>0</v>
      </c>
      <c r="CX177">
        <f t="shared" si="204"/>
        <v>0</v>
      </c>
      <c r="CY177">
        <f t="shared" si="205"/>
        <v>668.25</v>
      </c>
      <c r="CZ177">
        <f t="shared" si="206"/>
        <v>388.8</v>
      </c>
      <c r="DC177" t="s">
        <v>6</v>
      </c>
      <c r="DD177" t="s">
        <v>6</v>
      </c>
      <c r="DE177" t="s">
        <v>6</v>
      </c>
      <c r="DF177" t="s">
        <v>6</v>
      </c>
      <c r="DG177" t="s">
        <v>6</v>
      </c>
      <c r="DH177" t="s">
        <v>6</v>
      </c>
      <c r="DI177" t="s">
        <v>6</v>
      </c>
      <c r="DJ177" t="s">
        <v>6</v>
      </c>
      <c r="DK177" t="s">
        <v>6</v>
      </c>
      <c r="DL177" t="s">
        <v>6</v>
      </c>
      <c r="DM177" t="s">
        <v>6</v>
      </c>
      <c r="DN177">
        <v>0</v>
      </c>
      <c r="DO177">
        <v>0</v>
      </c>
      <c r="DP177">
        <v>1</v>
      </c>
      <c r="DQ177">
        <v>1</v>
      </c>
      <c r="DU177">
        <v>1013</v>
      </c>
      <c r="DV177" t="s">
        <v>286</v>
      </c>
      <c r="DW177" t="str">
        <f>'1.Смета.или.Акт'!D236</f>
        <v>100 измерений</v>
      </c>
      <c r="DX177">
        <v>1</v>
      </c>
      <c r="EE177">
        <v>32653283</v>
      </c>
      <c r="EF177">
        <v>5</v>
      </c>
      <c r="EG177" t="s">
        <v>276</v>
      </c>
      <c r="EH177">
        <v>0</v>
      </c>
      <c r="EI177" t="s">
        <v>6</v>
      </c>
      <c r="EJ177">
        <v>4</v>
      </c>
      <c r="EK177">
        <v>200001</v>
      </c>
      <c r="EL177" t="s">
        <v>277</v>
      </c>
      <c r="EM177" t="s">
        <v>278</v>
      </c>
      <c r="EO177" t="s">
        <v>6</v>
      </c>
      <c r="EQ177">
        <v>0</v>
      </c>
      <c r="ER177">
        <f>ES177+ET177+EV177</f>
        <v>165.95</v>
      </c>
      <c r="ES177">
        <v>0</v>
      </c>
      <c r="ET177">
        <v>0</v>
      </c>
      <c r="EU177">
        <v>0</v>
      </c>
      <c r="EV177" s="55">
        <f>'1.Смета.или.Акт'!F237</f>
        <v>165.95</v>
      </c>
      <c r="EW177">
        <f>'1.Смета.или.Акт'!E240</f>
        <v>12.96</v>
      </c>
      <c r="EX177">
        <v>0</v>
      </c>
      <c r="EY177">
        <v>0</v>
      </c>
      <c r="FQ177">
        <v>0</v>
      </c>
      <c r="FR177">
        <f t="shared" si="207"/>
        <v>0</v>
      </c>
      <c r="FS177">
        <v>0</v>
      </c>
      <c r="FV177" t="s">
        <v>22</v>
      </c>
      <c r="FW177" t="s">
        <v>23</v>
      </c>
      <c r="FX177">
        <v>65</v>
      </c>
      <c r="FY177">
        <v>40</v>
      </c>
      <c r="GA177" t="s">
        <v>6</v>
      </c>
      <c r="GD177">
        <v>0</v>
      </c>
      <c r="GF177">
        <v>-931447527</v>
      </c>
      <c r="GG177">
        <v>2</v>
      </c>
      <c r="GH177">
        <v>1</v>
      </c>
      <c r="GI177">
        <v>4</v>
      </c>
      <c r="GJ177">
        <v>0</v>
      </c>
      <c r="GK177">
        <f>ROUND(R177*(S12)/100,0)</f>
        <v>0</v>
      </c>
      <c r="GL177">
        <f t="shared" si="208"/>
        <v>0</v>
      </c>
      <c r="GM177">
        <f t="shared" si="209"/>
        <v>2272</v>
      </c>
      <c r="GN177">
        <f t="shared" si="210"/>
        <v>0</v>
      </c>
      <c r="GO177">
        <f t="shared" si="211"/>
        <v>0</v>
      </c>
      <c r="GP177">
        <f t="shared" si="212"/>
        <v>2272</v>
      </c>
      <c r="GR177">
        <v>0</v>
      </c>
      <c r="GS177">
        <v>3</v>
      </c>
      <c r="GT177">
        <v>0</v>
      </c>
      <c r="GU177" t="s">
        <v>6</v>
      </c>
      <c r="GV177">
        <f t="shared" si="213"/>
        <v>0</v>
      </c>
      <c r="GW177">
        <v>18.3</v>
      </c>
      <c r="GX177">
        <f t="shared" si="214"/>
        <v>0</v>
      </c>
      <c r="HA177">
        <v>0</v>
      </c>
      <c r="HB177">
        <v>0</v>
      </c>
      <c r="IK177">
        <v>0</v>
      </c>
    </row>
    <row r="179" spans="1:245" x14ac:dyDescent="0.2">
      <c r="A179" s="3">
        <v>51</v>
      </c>
      <c r="B179" s="3">
        <f>B20</f>
        <v>1</v>
      </c>
      <c r="C179" s="3">
        <f>A20</f>
        <v>3</v>
      </c>
      <c r="D179" s="3">
        <f>ROW(A20)</f>
        <v>20</v>
      </c>
      <c r="E179" s="3"/>
      <c r="F179" s="3" t="str">
        <f>IF(F20&lt;&gt;"",F20,"")</f>
        <v>Новая локальная смета</v>
      </c>
      <c r="G179" s="3" t="str">
        <f>IF(G20&lt;&gt;"",G20,"")</f>
        <v>Новая локальная смета</v>
      </c>
      <c r="H179" s="3">
        <v>0</v>
      </c>
      <c r="I179" s="3"/>
      <c r="J179" s="3"/>
      <c r="K179" s="3"/>
      <c r="L179" s="3"/>
      <c r="M179" s="3"/>
      <c r="N179" s="3"/>
      <c r="O179" s="3">
        <f t="shared" ref="O179:T179" si="216">ROUND(AB179,0)</f>
        <v>97655</v>
      </c>
      <c r="P179" s="3">
        <f t="shared" si="216"/>
        <v>74791</v>
      </c>
      <c r="Q179" s="3">
        <f t="shared" si="216"/>
        <v>18747</v>
      </c>
      <c r="R179" s="3">
        <f t="shared" si="216"/>
        <v>2067</v>
      </c>
      <c r="S179" s="3">
        <f t="shared" si="216"/>
        <v>4117</v>
      </c>
      <c r="T179" s="3">
        <f t="shared" si="216"/>
        <v>0</v>
      </c>
      <c r="U179" s="3">
        <f>AH179</f>
        <v>458.63</v>
      </c>
      <c r="V179" s="3">
        <f>AI179</f>
        <v>166.89</v>
      </c>
      <c r="W179" s="3">
        <f>ROUND(AJ179,0)</f>
        <v>0</v>
      </c>
      <c r="X179" s="3">
        <f>ROUND(AK179,0)</f>
        <v>6457</v>
      </c>
      <c r="Y179" s="3">
        <f>ROUND(AL179,0)</f>
        <v>3691</v>
      </c>
      <c r="Z179" s="3"/>
      <c r="AA179" s="3"/>
      <c r="AB179" s="3">
        <f>ROUND(SUMIF(AA24:AA177,"=34644600",O24:O177),0)</f>
        <v>97655</v>
      </c>
      <c r="AC179" s="3">
        <f>ROUND(SUMIF(AA24:AA177,"=34644600",P24:P177),0)</f>
        <v>74791</v>
      </c>
      <c r="AD179" s="3">
        <f>ROUND(SUMIF(AA24:AA177,"=34644600",Q24:Q177),0)</f>
        <v>18747</v>
      </c>
      <c r="AE179" s="3">
        <f>ROUND(SUMIF(AA24:AA177,"=34644600",R24:R177),0)</f>
        <v>2067</v>
      </c>
      <c r="AF179" s="3">
        <f>ROUND(SUMIF(AA24:AA177,"=34644600",S24:S177),0)</f>
        <v>4117</v>
      </c>
      <c r="AG179" s="3">
        <f>ROUND(SUMIF(AA24:AA177,"=34644600",T24:T177),0)</f>
        <v>0</v>
      </c>
      <c r="AH179" s="3">
        <f>SUMIF(AA24:AA177,"=34644600",U24:U177)</f>
        <v>458.63</v>
      </c>
      <c r="AI179" s="3">
        <f>SUMIF(AA24:AA177,"=34644600",V24:V177)</f>
        <v>166.89</v>
      </c>
      <c r="AJ179" s="3">
        <f>ROUND(SUMIF(AA24:AA177,"=34644600",W24:W177),0)</f>
        <v>0</v>
      </c>
      <c r="AK179" s="3">
        <f>ROUND(SUMIF(AA24:AA177,"=34644600",X24:X177),0)</f>
        <v>6457</v>
      </c>
      <c r="AL179" s="3">
        <f>ROUND(SUMIF(AA24:AA177,"=34644600",Y24:Y177),0)</f>
        <v>3691</v>
      </c>
      <c r="AM179" s="3"/>
      <c r="AN179" s="3"/>
      <c r="AO179" s="3">
        <f t="shared" ref="AO179:BC179" si="217">ROUND(BX179,0)</f>
        <v>0</v>
      </c>
      <c r="AP179" s="3">
        <f t="shared" si="217"/>
        <v>0</v>
      </c>
      <c r="AQ179" s="3">
        <f t="shared" si="217"/>
        <v>0</v>
      </c>
      <c r="AR179" s="3">
        <f t="shared" si="217"/>
        <v>107803</v>
      </c>
      <c r="AS179" s="3">
        <f t="shared" si="217"/>
        <v>102915</v>
      </c>
      <c r="AT179" s="3">
        <f t="shared" si="217"/>
        <v>4699</v>
      </c>
      <c r="AU179" s="3">
        <f t="shared" si="217"/>
        <v>189</v>
      </c>
      <c r="AV179" s="3">
        <f t="shared" si="217"/>
        <v>74791</v>
      </c>
      <c r="AW179" s="3">
        <f t="shared" si="217"/>
        <v>74791</v>
      </c>
      <c r="AX179" s="3">
        <f t="shared" si="217"/>
        <v>0</v>
      </c>
      <c r="AY179" s="3">
        <f t="shared" si="217"/>
        <v>74791</v>
      </c>
      <c r="AZ179" s="3">
        <f t="shared" si="217"/>
        <v>0</v>
      </c>
      <c r="BA179" s="3">
        <f t="shared" si="217"/>
        <v>0</v>
      </c>
      <c r="BB179" s="3">
        <f t="shared" si="217"/>
        <v>0</v>
      </c>
      <c r="BC179" s="3">
        <f t="shared" si="217"/>
        <v>0</v>
      </c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>
        <f>ROUND(SUMIF(AA24:AA177,"=34644600",FQ24:FQ177),0)</f>
        <v>0</v>
      </c>
      <c r="BY179" s="3">
        <f>ROUND(SUMIF(AA24:AA177,"=34644600",FR24:FR177),0)</f>
        <v>0</v>
      </c>
      <c r="BZ179" s="3">
        <f>ROUND(SUMIF(AA24:AA177,"=34644600",GL24:GL177),0)</f>
        <v>0</v>
      </c>
      <c r="CA179" s="3">
        <f>ROUND(SUMIF(AA24:AA177,"=34644600",GM24:GM177),0)</f>
        <v>107803</v>
      </c>
      <c r="CB179" s="3">
        <f>ROUND(SUMIF(AA24:AA177,"=34644600",GN24:GN177),0)</f>
        <v>102915</v>
      </c>
      <c r="CC179" s="3">
        <f>ROUND(SUMIF(AA24:AA177,"=34644600",GO24:GO177),0)</f>
        <v>4699</v>
      </c>
      <c r="CD179" s="3">
        <f>ROUND(SUMIF(AA24:AA177,"=34644600",GP24:GP177),0)</f>
        <v>189</v>
      </c>
      <c r="CE179" s="3">
        <f>AC179-BX179</f>
        <v>74791</v>
      </c>
      <c r="CF179" s="3">
        <f>AC179-BY179</f>
        <v>74791</v>
      </c>
      <c r="CG179" s="3">
        <f>BX179-BZ179</f>
        <v>0</v>
      </c>
      <c r="CH179" s="3">
        <f>AC179-BX179-BY179+BZ179</f>
        <v>74791</v>
      </c>
      <c r="CI179" s="3">
        <f>BY179-BZ179</f>
        <v>0</v>
      </c>
      <c r="CJ179" s="3">
        <f>ROUND(SUMIF(AA24:AA177,"=34644600",GX24:GX177),0)</f>
        <v>0</v>
      </c>
      <c r="CK179" s="3">
        <f>ROUND(SUMIF(AA24:AA177,"=34644600",GY24:GY177),0)</f>
        <v>0</v>
      </c>
      <c r="CL179" s="3">
        <f>ROUND(SUMIF(AA24:AA177,"=34644600",GZ24:GZ177),0)</f>
        <v>0</v>
      </c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4">
        <f t="shared" ref="DG179:DL179" si="218">ROUND(DT179,0)</f>
        <v>870618</v>
      </c>
      <c r="DH179" s="4">
        <f t="shared" si="218"/>
        <v>560943</v>
      </c>
      <c r="DI179" s="4">
        <f t="shared" si="218"/>
        <v>234329</v>
      </c>
      <c r="DJ179" s="4">
        <f t="shared" si="218"/>
        <v>37809</v>
      </c>
      <c r="DK179" s="4">
        <f t="shared" si="218"/>
        <v>75346</v>
      </c>
      <c r="DL179" s="4">
        <f t="shared" si="218"/>
        <v>0</v>
      </c>
      <c r="DM179" s="4">
        <f>DZ179</f>
        <v>458.63</v>
      </c>
      <c r="DN179" s="4">
        <f>EA179</f>
        <v>166.89</v>
      </c>
      <c r="DO179" s="4">
        <f>ROUND(EB179,0)</f>
        <v>0</v>
      </c>
      <c r="DP179" s="4">
        <f>ROUND(EC179,0)</f>
        <v>100130</v>
      </c>
      <c r="DQ179" s="4">
        <f>ROUND(ED179,0)</f>
        <v>54044</v>
      </c>
      <c r="DR179" s="4"/>
      <c r="DS179" s="4"/>
      <c r="DT179" s="4">
        <f>ROUND(SUMIF(AA24:AA177,"=34644601",O24:O177),0)</f>
        <v>870618</v>
      </c>
      <c r="DU179" s="4">
        <f>ROUND(SUMIF(AA24:AA177,"=34644601",P24:P177),0)</f>
        <v>560943</v>
      </c>
      <c r="DV179" s="4">
        <f>ROUND(SUMIF(AA24:AA177,"=34644601",Q24:Q177),0)</f>
        <v>234329</v>
      </c>
      <c r="DW179" s="4">
        <f>ROUND(SUMIF(AA24:AA177,"=34644601",R24:R177),0)</f>
        <v>37809</v>
      </c>
      <c r="DX179" s="4">
        <f>ROUND(SUMIF(AA24:AA177,"=34644601",S24:S177),0)</f>
        <v>75346</v>
      </c>
      <c r="DY179" s="4">
        <f>ROUND(SUMIF(AA24:AA177,"=34644601",T24:T177),0)</f>
        <v>0</v>
      </c>
      <c r="DZ179" s="4">
        <f>SUMIF(AA24:AA177,"=34644601",U24:U177)</f>
        <v>458.63</v>
      </c>
      <c r="EA179" s="4">
        <f>SUMIF(AA24:AA177,"=34644601",V24:V177)</f>
        <v>166.89</v>
      </c>
      <c r="EB179" s="4">
        <f>ROUND(SUMIF(AA24:AA177,"=34644601",W24:W177),0)</f>
        <v>0</v>
      </c>
      <c r="EC179" s="4">
        <f>ROUND(SUMIF(AA24:AA177,"=34644601",X24:X177),0)</f>
        <v>100130</v>
      </c>
      <c r="ED179" s="4">
        <f>ROUND(SUMIF(AA24:AA177,"=34644601",Y24:Y177),0)</f>
        <v>54044</v>
      </c>
      <c r="EE179" s="4"/>
      <c r="EF179" s="4"/>
      <c r="EG179" s="4">
        <f t="shared" ref="EG179:EU179" si="219">ROUND(FP179,0)</f>
        <v>0</v>
      </c>
      <c r="EH179" s="4">
        <f t="shared" si="219"/>
        <v>0</v>
      </c>
      <c r="EI179" s="4">
        <f t="shared" si="219"/>
        <v>0</v>
      </c>
      <c r="EJ179" s="4">
        <f t="shared" si="219"/>
        <v>1024792</v>
      </c>
      <c r="EK179" s="4">
        <f t="shared" si="219"/>
        <v>986379</v>
      </c>
      <c r="EL179" s="4">
        <f t="shared" si="219"/>
        <v>35247</v>
      </c>
      <c r="EM179" s="4">
        <f t="shared" si="219"/>
        <v>3166</v>
      </c>
      <c r="EN179" s="4">
        <f t="shared" si="219"/>
        <v>560943</v>
      </c>
      <c r="EO179" s="4">
        <f t="shared" si="219"/>
        <v>560943</v>
      </c>
      <c r="EP179" s="4">
        <f t="shared" si="219"/>
        <v>0</v>
      </c>
      <c r="EQ179" s="4">
        <f t="shared" si="219"/>
        <v>560943</v>
      </c>
      <c r="ER179" s="4">
        <f t="shared" si="219"/>
        <v>0</v>
      </c>
      <c r="ES179" s="4">
        <f t="shared" si="219"/>
        <v>0</v>
      </c>
      <c r="ET179" s="4">
        <f t="shared" si="219"/>
        <v>0</v>
      </c>
      <c r="EU179" s="4">
        <f t="shared" si="219"/>
        <v>0</v>
      </c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>
        <f>ROUND(SUMIF(AA24:AA177,"=34644601",FQ24:FQ177),0)</f>
        <v>0</v>
      </c>
      <c r="FQ179" s="4">
        <f>ROUND(SUMIF(AA24:AA177,"=34644601",FR24:FR177),0)</f>
        <v>0</v>
      </c>
      <c r="FR179" s="4">
        <f>ROUND(SUMIF(AA24:AA177,"=34644601",GL24:GL177),0)</f>
        <v>0</v>
      </c>
      <c r="FS179" s="4">
        <f>ROUND(SUMIF(AA24:AA177,"=34644601",GM24:GM177),0)</f>
        <v>1024792</v>
      </c>
      <c r="FT179" s="4">
        <f>ROUND(SUMIF(AA24:AA177,"=34644601",GN24:GN177),0)</f>
        <v>986379</v>
      </c>
      <c r="FU179" s="4">
        <f>ROUND(SUMIF(AA24:AA177,"=34644601",GO24:GO177),0)</f>
        <v>35247</v>
      </c>
      <c r="FV179" s="4">
        <f>ROUND(SUMIF(AA24:AA177,"=34644601",GP24:GP177),0)</f>
        <v>3166</v>
      </c>
      <c r="FW179" s="4">
        <f>DU179-FP179</f>
        <v>560943</v>
      </c>
      <c r="FX179" s="4">
        <f>DU179-FQ179</f>
        <v>560943</v>
      </c>
      <c r="FY179" s="4">
        <f>FP179-FR179</f>
        <v>0</v>
      </c>
      <c r="FZ179" s="4">
        <f>DU179-FP179-FQ179+FR179</f>
        <v>560943</v>
      </c>
      <c r="GA179" s="4">
        <f>FQ179-FR179</f>
        <v>0</v>
      </c>
      <c r="GB179" s="4">
        <f>ROUND(SUMIF(AA24:AA177,"=34644601",GX24:GX177),0)</f>
        <v>0</v>
      </c>
      <c r="GC179" s="4">
        <f>ROUND(SUMIF(AA24:AA177,"=34644601",GY24:GY177),0)</f>
        <v>0</v>
      </c>
      <c r="GD179" s="4">
        <f>ROUND(SUMIF(AA24:AA177,"=34644601",GZ24:GZ177),0)</f>
        <v>0</v>
      </c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>
        <v>0</v>
      </c>
    </row>
    <row r="181" spans="1:245" x14ac:dyDescent="0.2">
      <c r="A181" s="5">
        <v>50</v>
      </c>
      <c r="B181" s="5">
        <v>0</v>
      </c>
      <c r="C181" s="5">
        <v>0</v>
      </c>
      <c r="D181" s="5">
        <v>1</v>
      </c>
      <c r="E181" s="5">
        <v>201</v>
      </c>
      <c r="F181" s="5">
        <f>ROUND(Source!O179,O181)</f>
        <v>97655</v>
      </c>
      <c r="G181" s="5" t="s">
        <v>288</v>
      </c>
      <c r="H181" s="5" t="s">
        <v>289</v>
      </c>
      <c r="I181" s="5"/>
      <c r="J181" s="5"/>
      <c r="K181" s="5">
        <v>201</v>
      </c>
      <c r="L181" s="5">
        <v>1</v>
      </c>
      <c r="M181" s="5">
        <v>3</v>
      </c>
      <c r="N181" s="5" t="s">
        <v>6</v>
      </c>
      <c r="O181" s="5">
        <v>0</v>
      </c>
      <c r="P181" s="5">
        <f>ROUND(Source!DG179,O181)</f>
        <v>870618</v>
      </c>
      <c r="Q181" s="5"/>
      <c r="R181" s="5"/>
      <c r="S181" s="5"/>
      <c r="T181" s="5"/>
      <c r="U181" s="5"/>
      <c r="V181" s="5"/>
      <c r="W181" s="5"/>
    </row>
    <row r="182" spans="1:245" x14ac:dyDescent="0.2">
      <c r="A182" s="5">
        <v>50</v>
      </c>
      <c r="B182" s="5">
        <v>0</v>
      </c>
      <c r="C182" s="5">
        <v>0</v>
      </c>
      <c r="D182" s="5">
        <v>1</v>
      </c>
      <c r="E182" s="5">
        <v>202</v>
      </c>
      <c r="F182" s="5">
        <f>ROUND(Source!P179,O182)</f>
        <v>74791</v>
      </c>
      <c r="G182" s="5" t="s">
        <v>290</v>
      </c>
      <c r="H182" s="5" t="s">
        <v>291</v>
      </c>
      <c r="I182" s="5"/>
      <c r="J182" s="5"/>
      <c r="K182" s="5">
        <v>202</v>
      </c>
      <c r="L182" s="5">
        <v>2</v>
      </c>
      <c r="M182" s="5">
        <v>3</v>
      </c>
      <c r="N182" s="5" t="s">
        <v>6</v>
      </c>
      <c r="O182" s="5">
        <v>0</v>
      </c>
      <c r="P182" s="5">
        <f>ROUND(Source!DH179,O182)</f>
        <v>560943</v>
      </c>
      <c r="Q182" s="5"/>
      <c r="R182" s="5"/>
      <c r="S182" s="5"/>
      <c r="T182" s="5"/>
      <c r="U182" s="5"/>
      <c r="V182" s="5"/>
      <c r="W182" s="5"/>
    </row>
    <row r="183" spans="1:245" x14ac:dyDescent="0.2">
      <c r="A183" s="5">
        <v>50</v>
      </c>
      <c r="B183" s="5">
        <v>0</v>
      </c>
      <c r="C183" s="5">
        <v>0</v>
      </c>
      <c r="D183" s="5">
        <v>1</v>
      </c>
      <c r="E183" s="5">
        <v>222</v>
      </c>
      <c r="F183" s="5">
        <f>ROUND(Source!AO179,O183)</f>
        <v>0</v>
      </c>
      <c r="G183" s="5" t="s">
        <v>292</v>
      </c>
      <c r="H183" s="5" t="s">
        <v>293</v>
      </c>
      <c r="I183" s="5"/>
      <c r="J183" s="5"/>
      <c r="K183" s="5">
        <v>222</v>
      </c>
      <c r="L183" s="5">
        <v>3</v>
      </c>
      <c r="M183" s="5">
        <v>3</v>
      </c>
      <c r="N183" s="5" t="s">
        <v>6</v>
      </c>
      <c r="O183" s="5">
        <v>0</v>
      </c>
      <c r="P183" s="5">
        <f>ROUND(Source!EG179,O183)</f>
        <v>0</v>
      </c>
      <c r="Q183" s="5"/>
      <c r="R183" s="5"/>
      <c r="S183" s="5"/>
      <c r="T183" s="5"/>
      <c r="U183" s="5"/>
      <c r="V183" s="5"/>
      <c r="W183" s="5"/>
    </row>
    <row r="184" spans="1:245" x14ac:dyDescent="0.2">
      <c r="A184" s="5">
        <v>50</v>
      </c>
      <c r="B184" s="5">
        <v>0</v>
      </c>
      <c r="C184" s="5">
        <v>0</v>
      </c>
      <c r="D184" s="5">
        <v>1</v>
      </c>
      <c r="E184" s="5">
        <v>225</v>
      </c>
      <c r="F184" s="5">
        <f>ROUND(Source!AV179,O184)</f>
        <v>74791</v>
      </c>
      <c r="G184" s="5" t="s">
        <v>294</v>
      </c>
      <c r="H184" s="5" t="s">
        <v>295</v>
      </c>
      <c r="I184" s="5"/>
      <c r="J184" s="5"/>
      <c r="K184" s="5">
        <v>225</v>
      </c>
      <c r="L184" s="5">
        <v>4</v>
      </c>
      <c r="M184" s="5">
        <v>3</v>
      </c>
      <c r="N184" s="5" t="s">
        <v>6</v>
      </c>
      <c r="O184" s="5">
        <v>0</v>
      </c>
      <c r="P184" s="5">
        <f>ROUND(Source!EN179,O184)</f>
        <v>560943</v>
      </c>
      <c r="Q184" s="5"/>
      <c r="R184" s="5"/>
      <c r="S184" s="5"/>
      <c r="T184" s="5"/>
      <c r="U184" s="5"/>
      <c r="V184" s="5"/>
      <c r="W184" s="5"/>
    </row>
    <row r="185" spans="1:245" x14ac:dyDescent="0.2">
      <c r="A185" s="5">
        <v>50</v>
      </c>
      <c r="B185" s="5">
        <v>0</v>
      </c>
      <c r="C185" s="5">
        <v>0</v>
      </c>
      <c r="D185" s="5">
        <v>1</v>
      </c>
      <c r="E185" s="5">
        <v>226</v>
      </c>
      <c r="F185" s="5">
        <f>ROUND(Source!AW179,O185)</f>
        <v>74791</v>
      </c>
      <c r="G185" s="5" t="s">
        <v>296</v>
      </c>
      <c r="H185" s="5" t="s">
        <v>297</v>
      </c>
      <c r="I185" s="5"/>
      <c r="J185" s="5"/>
      <c r="K185" s="5">
        <v>226</v>
      </c>
      <c r="L185" s="5">
        <v>5</v>
      </c>
      <c r="M185" s="5">
        <v>3</v>
      </c>
      <c r="N185" s="5" t="s">
        <v>6</v>
      </c>
      <c r="O185" s="5">
        <v>0</v>
      </c>
      <c r="P185" s="5">
        <f>ROUND(Source!EO179,O185)</f>
        <v>560943</v>
      </c>
      <c r="Q185" s="5"/>
      <c r="R185" s="5"/>
      <c r="S185" s="5"/>
      <c r="T185" s="5"/>
      <c r="U185" s="5"/>
      <c r="V185" s="5"/>
      <c r="W185" s="5"/>
    </row>
    <row r="186" spans="1:245" x14ac:dyDescent="0.2">
      <c r="A186" s="5">
        <v>50</v>
      </c>
      <c r="B186" s="5">
        <v>0</v>
      </c>
      <c r="C186" s="5">
        <v>0</v>
      </c>
      <c r="D186" s="5">
        <v>1</v>
      </c>
      <c r="E186" s="5">
        <v>227</v>
      </c>
      <c r="F186" s="5">
        <f>ROUND(Source!AX179,O186)</f>
        <v>0</v>
      </c>
      <c r="G186" s="5" t="s">
        <v>298</v>
      </c>
      <c r="H186" s="5" t="s">
        <v>299</v>
      </c>
      <c r="I186" s="5"/>
      <c r="J186" s="5"/>
      <c r="K186" s="5">
        <v>227</v>
      </c>
      <c r="L186" s="5">
        <v>6</v>
      </c>
      <c r="M186" s="5">
        <v>3</v>
      </c>
      <c r="N186" s="5" t="s">
        <v>6</v>
      </c>
      <c r="O186" s="5">
        <v>0</v>
      </c>
      <c r="P186" s="5">
        <f>ROUND(Source!EP179,O186)</f>
        <v>0</v>
      </c>
      <c r="Q186" s="5"/>
      <c r="R186" s="5"/>
      <c r="S186" s="5"/>
      <c r="T186" s="5"/>
      <c r="U186" s="5"/>
      <c r="V186" s="5"/>
      <c r="W186" s="5"/>
    </row>
    <row r="187" spans="1:245" x14ac:dyDescent="0.2">
      <c r="A187" s="5">
        <v>50</v>
      </c>
      <c r="B187" s="5">
        <v>0</v>
      </c>
      <c r="C187" s="5">
        <v>0</v>
      </c>
      <c r="D187" s="5">
        <v>1</v>
      </c>
      <c r="E187" s="5">
        <v>228</v>
      </c>
      <c r="F187" s="5">
        <f>ROUND(Source!AY179,O187)</f>
        <v>74791</v>
      </c>
      <c r="G187" s="5" t="s">
        <v>300</v>
      </c>
      <c r="H187" s="5" t="s">
        <v>301</v>
      </c>
      <c r="I187" s="5"/>
      <c r="J187" s="5"/>
      <c r="K187" s="5">
        <v>228</v>
      </c>
      <c r="L187" s="5">
        <v>7</v>
      </c>
      <c r="M187" s="5">
        <v>3</v>
      </c>
      <c r="N187" s="5" t="s">
        <v>6</v>
      </c>
      <c r="O187" s="5">
        <v>0</v>
      </c>
      <c r="P187" s="5">
        <f>ROUND(Source!EQ179,O187)</f>
        <v>560943</v>
      </c>
      <c r="Q187" s="5"/>
      <c r="R187" s="5"/>
      <c r="S187" s="5"/>
      <c r="T187" s="5"/>
      <c r="U187" s="5"/>
      <c r="V187" s="5"/>
      <c r="W187" s="5"/>
    </row>
    <row r="188" spans="1:245" x14ac:dyDescent="0.2">
      <c r="A188" s="5">
        <v>50</v>
      </c>
      <c r="B188" s="5">
        <v>0</v>
      </c>
      <c r="C188" s="5">
        <v>0</v>
      </c>
      <c r="D188" s="5">
        <v>1</v>
      </c>
      <c r="E188" s="5">
        <v>216</v>
      </c>
      <c r="F188" s="5">
        <f>ROUND(Source!AP179,O188)</f>
        <v>0</v>
      </c>
      <c r="G188" s="5" t="s">
        <v>302</v>
      </c>
      <c r="H188" s="5" t="s">
        <v>303</v>
      </c>
      <c r="I188" s="5"/>
      <c r="J188" s="5"/>
      <c r="K188" s="5">
        <v>216</v>
      </c>
      <c r="L188" s="5">
        <v>8</v>
      </c>
      <c r="M188" s="5">
        <v>3</v>
      </c>
      <c r="N188" s="5" t="s">
        <v>6</v>
      </c>
      <c r="O188" s="5">
        <v>0</v>
      </c>
      <c r="P188" s="5">
        <f>ROUND(Source!EH179,O188)</f>
        <v>0</v>
      </c>
      <c r="Q188" s="5"/>
      <c r="R188" s="5"/>
      <c r="S188" s="5"/>
      <c r="T188" s="5"/>
      <c r="U188" s="5"/>
      <c r="V188" s="5"/>
      <c r="W188" s="5"/>
    </row>
    <row r="189" spans="1:245" x14ac:dyDescent="0.2">
      <c r="A189" s="5">
        <v>50</v>
      </c>
      <c r="B189" s="5">
        <v>0</v>
      </c>
      <c r="C189" s="5">
        <v>0</v>
      </c>
      <c r="D189" s="5">
        <v>1</v>
      </c>
      <c r="E189" s="5">
        <v>223</v>
      </c>
      <c r="F189" s="5">
        <f>ROUND(Source!AQ179,O189)</f>
        <v>0</v>
      </c>
      <c r="G189" s="5" t="s">
        <v>304</v>
      </c>
      <c r="H189" s="5" t="s">
        <v>305</v>
      </c>
      <c r="I189" s="5"/>
      <c r="J189" s="5"/>
      <c r="K189" s="5">
        <v>223</v>
      </c>
      <c r="L189" s="5">
        <v>9</v>
      </c>
      <c r="M189" s="5">
        <v>3</v>
      </c>
      <c r="N189" s="5" t="s">
        <v>6</v>
      </c>
      <c r="O189" s="5">
        <v>0</v>
      </c>
      <c r="P189" s="5">
        <f>ROUND(Source!EI179,O189)</f>
        <v>0</v>
      </c>
      <c r="Q189" s="5"/>
      <c r="R189" s="5"/>
      <c r="S189" s="5"/>
      <c r="T189" s="5"/>
      <c r="U189" s="5"/>
      <c r="V189" s="5"/>
      <c r="W189" s="5"/>
    </row>
    <row r="190" spans="1:245" x14ac:dyDescent="0.2">
      <c r="A190" s="5">
        <v>50</v>
      </c>
      <c r="B190" s="5">
        <v>0</v>
      </c>
      <c r="C190" s="5">
        <v>0</v>
      </c>
      <c r="D190" s="5">
        <v>1</v>
      </c>
      <c r="E190" s="5">
        <v>229</v>
      </c>
      <c r="F190" s="5">
        <f>ROUND(Source!AZ179,O190)</f>
        <v>0</v>
      </c>
      <c r="G190" s="5" t="s">
        <v>306</v>
      </c>
      <c r="H190" s="5" t="s">
        <v>307</v>
      </c>
      <c r="I190" s="5"/>
      <c r="J190" s="5"/>
      <c r="K190" s="5">
        <v>229</v>
      </c>
      <c r="L190" s="5">
        <v>10</v>
      </c>
      <c r="M190" s="5">
        <v>3</v>
      </c>
      <c r="N190" s="5" t="s">
        <v>6</v>
      </c>
      <c r="O190" s="5">
        <v>0</v>
      </c>
      <c r="P190" s="5">
        <f>ROUND(Source!ER179,O190)</f>
        <v>0</v>
      </c>
      <c r="Q190" s="5"/>
      <c r="R190" s="5"/>
      <c r="S190" s="5"/>
      <c r="T190" s="5"/>
      <c r="U190" s="5"/>
      <c r="V190" s="5"/>
      <c r="W190" s="5"/>
    </row>
    <row r="191" spans="1:245" x14ac:dyDescent="0.2">
      <c r="A191" s="5">
        <v>50</v>
      </c>
      <c r="B191" s="5">
        <v>0</v>
      </c>
      <c r="C191" s="5">
        <v>0</v>
      </c>
      <c r="D191" s="5">
        <v>1</v>
      </c>
      <c r="E191" s="5">
        <v>203</v>
      </c>
      <c r="F191" s="5">
        <f>ROUND(Source!Q179,O191)</f>
        <v>18747</v>
      </c>
      <c r="G191" s="5" t="s">
        <v>308</v>
      </c>
      <c r="H191" s="5" t="s">
        <v>309</v>
      </c>
      <c r="I191" s="5"/>
      <c r="J191" s="5"/>
      <c r="K191" s="5">
        <v>203</v>
      </c>
      <c r="L191" s="5">
        <v>11</v>
      </c>
      <c r="M191" s="5">
        <v>3</v>
      </c>
      <c r="N191" s="5" t="s">
        <v>6</v>
      </c>
      <c r="O191" s="5">
        <v>0</v>
      </c>
      <c r="P191" s="5">
        <f>ROUND(Source!DI179,O191)</f>
        <v>234329</v>
      </c>
      <c r="Q191" s="5"/>
      <c r="R191" s="5"/>
      <c r="S191" s="5"/>
      <c r="T191" s="5"/>
      <c r="U191" s="5"/>
      <c r="V191" s="5"/>
      <c r="W191" s="5"/>
    </row>
    <row r="192" spans="1:245" x14ac:dyDescent="0.2">
      <c r="A192" s="5">
        <v>50</v>
      </c>
      <c r="B192" s="5">
        <v>0</v>
      </c>
      <c r="C192" s="5">
        <v>0</v>
      </c>
      <c r="D192" s="5">
        <v>1</v>
      </c>
      <c r="E192" s="5">
        <v>231</v>
      </c>
      <c r="F192" s="5">
        <f>ROUND(Source!BB179,O192)</f>
        <v>0</v>
      </c>
      <c r="G192" s="5" t="s">
        <v>310</v>
      </c>
      <c r="H192" s="5" t="s">
        <v>311</v>
      </c>
      <c r="I192" s="5"/>
      <c r="J192" s="5"/>
      <c r="K192" s="5">
        <v>231</v>
      </c>
      <c r="L192" s="5">
        <v>12</v>
      </c>
      <c r="M192" s="5">
        <v>3</v>
      </c>
      <c r="N192" s="5" t="s">
        <v>6</v>
      </c>
      <c r="O192" s="5">
        <v>0</v>
      </c>
      <c r="P192" s="5">
        <f>ROUND(Source!ET179,O192)</f>
        <v>0</v>
      </c>
      <c r="Q192" s="5"/>
      <c r="R192" s="5"/>
      <c r="S192" s="5"/>
      <c r="T192" s="5"/>
      <c r="U192" s="5"/>
      <c r="V192" s="5"/>
      <c r="W192" s="5"/>
    </row>
    <row r="193" spans="1:206" x14ac:dyDescent="0.2">
      <c r="A193" s="5">
        <v>50</v>
      </c>
      <c r="B193" s="5">
        <v>0</v>
      </c>
      <c r="C193" s="5">
        <v>0</v>
      </c>
      <c r="D193" s="5">
        <v>1</v>
      </c>
      <c r="E193" s="5">
        <v>204</v>
      </c>
      <c r="F193" s="5">
        <f>ROUND(Source!R179,O193)</f>
        <v>2067</v>
      </c>
      <c r="G193" s="5" t="s">
        <v>312</v>
      </c>
      <c r="H193" s="5" t="s">
        <v>313</v>
      </c>
      <c r="I193" s="5"/>
      <c r="J193" s="5"/>
      <c r="K193" s="5">
        <v>204</v>
      </c>
      <c r="L193" s="5">
        <v>13</v>
      </c>
      <c r="M193" s="5">
        <v>3</v>
      </c>
      <c r="N193" s="5" t="s">
        <v>6</v>
      </c>
      <c r="O193" s="5">
        <v>0</v>
      </c>
      <c r="P193" s="5">
        <f>ROUND(Source!DJ179,O193)</f>
        <v>37809</v>
      </c>
      <c r="Q193" s="5"/>
      <c r="R193" s="5"/>
      <c r="S193" s="5"/>
      <c r="T193" s="5"/>
      <c r="U193" s="5"/>
      <c r="V193" s="5"/>
      <c r="W193" s="5"/>
    </row>
    <row r="194" spans="1:206" x14ac:dyDescent="0.2">
      <c r="A194" s="5">
        <v>50</v>
      </c>
      <c r="B194" s="5">
        <v>0</v>
      </c>
      <c r="C194" s="5">
        <v>0</v>
      </c>
      <c r="D194" s="5">
        <v>1</v>
      </c>
      <c r="E194" s="5">
        <v>205</v>
      </c>
      <c r="F194" s="5">
        <f>ROUND(Source!S179,O194)</f>
        <v>4117</v>
      </c>
      <c r="G194" s="5" t="s">
        <v>314</v>
      </c>
      <c r="H194" s="5" t="s">
        <v>315</v>
      </c>
      <c r="I194" s="5"/>
      <c r="J194" s="5"/>
      <c r="K194" s="5">
        <v>205</v>
      </c>
      <c r="L194" s="5">
        <v>14</v>
      </c>
      <c r="M194" s="5">
        <v>3</v>
      </c>
      <c r="N194" s="5" t="s">
        <v>6</v>
      </c>
      <c r="O194" s="5">
        <v>0</v>
      </c>
      <c r="P194" s="5">
        <f>ROUND(Source!DK179,O194)</f>
        <v>75346</v>
      </c>
      <c r="Q194" s="5"/>
      <c r="R194" s="5"/>
      <c r="S194" s="5"/>
      <c r="T194" s="5"/>
      <c r="U194" s="5"/>
      <c r="V194" s="5"/>
      <c r="W194" s="5"/>
    </row>
    <row r="195" spans="1:206" x14ac:dyDescent="0.2">
      <c r="A195" s="5">
        <v>50</v>
      </c>
      <c r="B195" s="5">
        <v>0</v>
      </c>
      <c r="C195" s="5">
        <v>0</v>
      </c>
      <c r="D195" s="5">
        <v>1</v>
      </c>
      <c r="E195" s="5">
        <v>232</v>
      </c>
      <c r="F195" s="5">
        <f>ROUND(Source!BC179,O195)</f>
        <v>0</v>
      </c>
      <c r="G195" s="5" t="s">
        <v>316</v>
      </c>
      <c r="H195" s="5" t="s">
        <v>317</v>
      </c>
      <c r="I195" s="5"/>
      <c r="J195" s="5"/>
      <c r="K195" s="5">
        <v>232</v>
      </c>
      <c r="L195" s="5">
        <v>15</v>
      </c>
      <c r="M195" s="5">
        <v>3</v>
      </c>
      <c r="N195" s="5" t="s">
        <v>6</v>
      </c>
      <c r="O195" s="5">
        <v>0</v>
      </c>
      <c r="P195" s="5">
        <f>ROUND(Source!EU179,O195)</f>
        <v>0</v>
      </c>
      <c r="Q195" s="5"/>
      <c r="R195" s="5"/>
      <c r="S195" s="5"/>
      <c r="T195" s="5"/>
      <c r="U195" s="5"/>
      <c r="V195" s="5"/>
      <c r="W195" s="5"/>
    </row>
    <row r="196" spans="1:206" x14ac:dyDescent="0.2">
      <c r="A196" s="5">
        <v>50</v>
      </c>
      <c r="B196" s="5">
        <v>0</v>
      </c>
      <c r="C196" s="5">
        <v>0</v>
      </c>
      <c r="D196" s="5">
        <v>1</v>
      </c>
      <c r="E196" s="5">
        <v>214</v>
      </c>
      <c r="F196" s="5">
        <f>ROUND(Source!AS179,O196)</f>
        <v>102915</v>
      </c>
      <c r="G196" s="5" t="s">
        <v>318</v>
      </c>
      <c r="H196" s="5" t="s">
        <v>319</v>
      </c>
      <c r="I196" s="5"/>
      <c r="J196" s="5"/>
      <c r="K196" s="5">
        <v>214</v>
      </c>
      <c r="L196" s="5">
        <v>16</v>
      </c>
      <c r="M196" s="5">
        <v>3</v>
      </c>
      <c r="N196" s="5" t="s">
        <v>6</v>
      </c>
      <c r="O196" s="5">
        <v>0</v>
      </c>
      <c r="P196" s="5">
        <f>ROUND(Source!EK179,O196)</f>
        <v>986379</v>
      </c>
      <c r="Q196" s="5"/>
      <c r="R196" s="5"/>
      <c r="S196" s="5"/>
      <c r="T196" s="5"/>
      <c r="U196" s="5"/>
      <c r="V196" s="5"/>
      <c r="W196" s="5"/>
    </row>
    <row r="197" spans="1:206" x14ac:dyDescent="0.2">
      <c r="A197" s="5">
        <v>50</v>
      </c>
      <c r="B197" s="5">
        <v>0</v>
      </c>
      <c r="C197" s="5">
        <v>0</v>
      </c>
      <c r="D197" s="5">
        <v>1</v>
      </c>
      <c r="E197" s="5">
        <v>215</v>
      </c>
      <c r="F197" s="5">
        <f>ROUND(Source!AT179,O197)</f>
        <v>4699</v>
      </c>
      <c r="G197" s="5" t="s">
        <v>320</v>
      </c>
      <c r="H197" s="5" t="s">
        <v>321</v>
      </c>
      <c r="I197" s="5"/>
      <c r="J197" s="5"/>
      <c r="K197" s="5">
        <v>215</v>
      </c>
      <c r="L197" s="5">
        <v>17</v>
      </c>
      <c r="M197" s="5">
        <v>3</v>
      </c>
      <c r="N197" s="5" t="s">
        <v>6</v>
      </c>
      <c r="O197" s="5">
        <v>0</v>
      </c>
      <c r="P197" s="5">
        <f>ROUND(Source!EL179,O197)</f>
        <v>35247</v>
      </c>
      <c r="Q197" s="5"/>
      <c r="R197" s="5"/>
      <c r="S197" s="5"/>
      <c r="T197" s="5"/>
      <c r="U197" s="5"/>
      <c r="V197" s="5"/>
      <c r="W197" s="5"/>
    </row>
    <row r="198" spans="1:206" x14ac:dyDescent="0.2">
      <c r="A198" s="5">
        <v>50</v>
      </c>
      <c r="B198" s="5">
        <v>0</v>
      </c>
      <c r="C198" s="5">
        <v>0</v>
      </c>
      <c r="D198" s="5">
        <v>1</v>
      </c>
      <c r="E198" s="5">
        <v>217</v>
      </c>
      <c r="F198" s="5">
        <f>ROUND(Source!AU179,O198)</f>
        <v>189</v>
      </c>
      <c r="G198" s="5" t="s">
        <v>322</v>
      </c>
      <c r="H198" s="5" t="s">
        <v>323</v>
      </c>
      <c r="I198" s="5"/>
      <c r="J198" s="5"/>
      <c r="K198" s="5">
        <v>217</v>
      </c>
      <c r="L198" s="5">
        <v>18</v>
      </c>
      <c r="M198" s="5">
        <v>3</v>
      </c>
      <c r="N198" s="5" t="s">
        <v>6</v>
      </c>
      <c r="O198" s="5">
        <v>0</v>
      </c>
      <c r="P198" s="5">
        <f>ROUND(Source!EM179,O198)</f>
        <v>3166</v>
      </c>
      <c r="Q198" s="5"/>
      <c r="R198" s="5"/>
      <c r="S198" s="5"/>
      <c r="T198" s="5"/>
      <c r="U198" s="5"/>
      <c r="V198" s="5"/>
      <c r="W198" s="5"/>
    </row>
    <row r="199" spans="1:206" x14ac:dyDescent="0.2">
      <c r="A199" s="5">
        <v>50</v>
      </c>
      <c r="B199" s="5">
        <v>0</v>
      </c>
      <c r="C199" s="5">
        <v>0</v>
      </c>
      <c r="D199" s="5">
        <v>1</v>
      </c>
      <c r="E199" s="5">
        <v>230</v>
      </c>
      <c r="F199" s="5">
        <f>ROUND(Source!BA179,O199)</f>
        <v>0</v>
      </c>
      <c r="G199" s="5" t="s">
        <v>324</v>
      </c>
      <c r="H199" s="5" t="s">
        <v>325</v>
      </c>
      <c r="I199" s="5"/>
      <c r="J199" s="5"/>
      <c r="K199" s="5">
        <v>230</v>
      </c>
      <c r="L199" s="5">
        <v>19</v>
      </c>
      <c r="M199" s="5">
        <v>3</v>
      </c>
      <c r="N199" s="5" t="s">
        <v>6</v>
      </c>
      <c r="O199" s="5">
        <v>0</v>
      </c>
      <c r="P199" s="5">
        <f>ROUND(Source!ES179,O199)</f>
        <v>0</v>
      </c>
      <c r="Q199" s="5"/>
      <c r="R199" s="5"/>
      <c r="S199" s="5"/>
      <c r="T199" s="5"/>
      <c r="U199" s="5"/>
      <c r="V199" s="5"/>
      <c r="W199" s="5"/>
    </row>
    <row r="200" spans="1:206" x14ac:dyDescent="0.2">
      <c r="A200" s="5">
        <v>50</v>
      </c>
      <c r="B200" s="5">
        <v>0</v>
      </c>
      <c r="C200" s="5">
        <v>0</v>
      </c>
      <c r="D200" s="5">
        <v>1</v>
      </c>
      <c r="E200" s="5">
        <v>206</v>
      </c>
      <c r="F200" s="5">
        <f>ROUND(Source!T179,O200)</f>
        <v>0</v>
      </c>
      <c r="G200" s="5" t="s">
        <v>326</v>
      </c>
      <c r="H200" s="5" t="s">
        <v>327</v>
      </c>
      <c r="I200" s="5"/>
      <c r="J200" s="5"/>
      <c r="K200" s="5">
        <v>206</v>
      </c>
      <c r="L200" s="5">
        <v>20</v>
      </c>
      <c r="M200" s="5">
        <v>3</v>
      </c>
      <c r="N200" s="5" t="s">
        <v>6</v>
      </c>
      <c r="O200" s="5">
        <v>0</v>
      </c>
      <c r="P200" s="5">
        <f>ROUND(Source!DL179,O200)</f>
        <v>0</v>
      </c>
      <c r="Q200" s="5"/>
      <c r="R200" s="5"/>
      <c r="S200" s="5"/>
      <c r="T200" s="5"/>
      <c r="U200" s="5"/>
      <c r="V200" s="5"/>
      <c r="W200" s="5"/>
    </row>
    <row r="201" spans="1:206" x14ac:dyDescent="0.2">
      <c r="A201" s="5">
        <v>50</v>
      </c>
      <c r="B201" s="5">
        <v>0</v>
      </c>
      <c r="C201" s="5">
        <v>0</v>
      </c>
      <c r="D201" s="5">
        <v>1</v>
      </c>
      <c r="E201" s="5">
        <v>207</v>
      </c>
      <c r="F201" s="5">
        <f>Source!U179</f>
        <v>458.63</v>
      </c>
      <c r="G201" s="5" t="s">
        <v>328</v>
      </c>
      <c r="H201" s="5" t="s">
        <v>329</v>
      </c>
      <c r="I201" s="5"/>
      <c r="J201" s="5"/>
      <c r="K201" s="5">
        <v>207</v>
      </c>
      <c r="L201" s="5">
        <v>21</v>
      </c>
      <c r="M201" s="5">
        <v>3</v>
      </c>
      <c r="N201" s="5" t="s">
        <v>6</v>
      </c>
      <c r="O201" s="5">
        <v>-1</v>
      </c>
      <c r="P201" s="5">
        <f>Source!DM179</f>
        <v>458.63</v>
      </c>
      <c r="Q201" s="5"/>
      <c r="R201" s="5"/>
      <c r="S201" s="5"/>
      <c r="T201" s="5"/>
      <c r="U201" s="5"/>
      <c r="V201" s="5"/>
      <c r="W201" s="5"/>
    </row>
    <row r="202" spans="1:206" x14ac:dyDescent="0.2">
      <c r="A202" s="5">
        <v>50</v>
      </c>
      <c r="B202" s="5">
        <v>0</v>
      </c>
      <c r="C202" s="5">
        <v>0</v>
      </c>
      <c r="D202" s="5">
        <v>1</v>
      </c>
      <c r="E202" s="5">
        <v>208</v>
      </c>
      <c r="F202" s="5">
        <f>Source!V179</f>
        <v>166.89</v>
      </c>
      <c r="G202" s="5" t="s">
        <v>330</v>
      </c>
      <c r="H202" s="5" t="s">
        <v>331</v>
      </c>
      <c r="I202" s="5"/>
      <c r="J202" s="5"/>
      <c r="K202" s="5">
        <v>208</v>
      </c>
      <c r="L202" s="5">
        <v>22</v>
      </c>
      <c r="M202" s="5">
        <v>3</v>
      </c>
      <c r="N202" s="5" t="s">
        <v>6</v>
      </c>
      <c r="O202" s="5">
        <v>-1</v>
      </c>
      <c r="P202" s="5">
        <f>Source!DN179</f>
        <v>166.89</v>
      </c>
      <c r="Q202" s="5"/>
      <c r="R202" s="5"/>
      <c r="S202" s="5"/>
      <c r="T202" s="5"/>
      <c r="U202" s="5"/>
      <c r="V202" s="5"/>
      <c r="W202" s="5"/>
    </row>
    <row r="203" spans="1:206" x14ac:dyDescent="0.2">
      <c r="A203" s="5">
        <v>50</v>
      </c>
      <c r="B203" s="5">
        <v>0</v>
      </c>
      <c r="C203" s="5">
        <v>0</v>
      </c>
      <c r="D203" s="5">
        <v>1</v>
      </c>
      <c r="E203" s="5">
        <v>209</v>
      </c>
      <c r="F203" s="5">
        <f>ROUND(Source!W179,O203)</f>
        <v>0</v>
      </c>
      <c r="G203" s="5" t="s">
        <v>332</v>
      </c>
      <c r="H203" s="5" t="s">
        <v>333</v>
      </c>
      <c r="I203" s="5"/>
      <c r="J203" s="5"/>
      <c r="K203" s="5">
        <v>209</v>
      </c>
      <c r="L203" s="5">
        <v>23</v>
      </c>
      <c r="M203" s="5">
        <v>3</v>
      </c>
      <c r="N203" s="5" t="s">
        <v>6</v>
      </c>
      <c r="O203" s="5">
        <v>0</v>
      </c>
      <c r="P203" s="5">
        <f>ROUND(Source!DO179,O203)</f>
        <v>0</v>
      </c>
      <c r="Q203" s="5"/>
      <c r="R203" s="5"/>
      <c r="S203" s="5"/>
      <c r="T203" s="5"/>
      <c r="U203" s="5"/>
      <c r="V203" s="5"/>
      <c r="W203" s="5"/>
    </row>
    <row r="204" spans="1:206" x14ac:dyDescent="0.2">
      <c r="A204" s="5">
        <v>50</v>
      </c>
      <c r="B204" s="5">
        <v>0</v>
      </c>
      <c r="C204" s="5">
        <v>0</v>
      </c>
      <c r="D204" s="5">
        <v>1</v>
      </c>
      <c r="E204" s="5">
        <v>210</v>
      </c>
      <c r="F204" s="5">
        <f>ROUND(Source!X179,O204)</f>
        <v>6457</v>
      </c>
      <c r="G204" s="5" t="s">
        <v>334</v>
      </c>
      <c r="H204" s="5" t="s">
        <v>335</v>
      </c>
      <c r="I204" s="5"/>
      <c r="J204" s="5"/>
      <c r="K204" s="5">
        <v>210</v>
      </c>
      <c r="L204" s="5">
        <v>24</v>
      </c>
      <c r="M204" s="5">
        <v>3</v>
      </c>
      <c r="N204" s="5" t="s">
        <v>6</v>
      </c>
      <c r="O204" s="5">
        <v>0</v>
      </c>
      <c r="P204" s="5">
        <f>ROUND(Source!DP179,O204)</f>
        <v>100130</v>
      </c>
      <c r="Q204" s="5"/>
      <c r="R204" s="5"/>
      <c r="S204" s="5"/>
      <c r="T204" s="5"/>
      <c r="U204" s="5"/>
      <c r="V204" s="5"/>
      <c r="W204" s="5"/>
    </row>
    <row r="205" spans="1:206" x14ac:dyDescent="0.2">
      <c r="A205" s="5">
        <v>50</v>
      </c>
      <c r="B205" s="5">
        <v>0</v>
      </c>
      <c r="C205" s="5">
        <v>0</v>
      </c>
      <c r="D205" s="5">
        <v>1</v>
      </c>
      <c r="E205" s="5">
        <v>211</v>
      </c>
      <c r="F205" s="5">
        <f>ROUND(Source!Y179,O205)</f>
        <v>3691</v>
      </c>
      <c r="G205" s="5" t="s">
        <v>336</v>
      </c>
      <c r="H205" s="5" t="s">
        <v>337</v>
      </c>
      <c r="I205" s="5"/>
      <c r="J205" s="5"/>
      <c r="K205" s="5">
        <v>211</v>
      </c>
      <c r="L205" s="5">
        <v>25</v>
      </c>
      <c r="M205" s="5">
        <v>3</v>
      </c>
      <c r="N205" s="5" t="s">
        <v>6</v>
      </c>
      <c r="O205" s="5">
        <v>0</v>
      </c>
      <c r="P205" s="5">
        <f>ROUND(Source!DQ179,O205)</f>
        <v>54044</v>
      </c>
      <c r="Q205" s="5"/>
      <c r="R205" s="5"/>
      <c r="S205" s="5"/>
      <c r="T205" s="5"/>
      <c r="U205" s="5"/>
      <c r="V205" s="5"/>
      <c r="W205" s="5"/>
    </row>
    <row r="206" spans="1:206" x14ac:dyDescent="0.2">
      <c r="A206" s="5">
        <v>50</v>
      </c>
      <c r="B206" s="5">
        <v>0</v>
      </c>
      <c r="C206" s="5">
        <v>0</v>
      </c>
      <c r="D206" s="5">
        <v>1</v>
      </c>
      <c r="E206" s="5">
        <v>224</v>
      </c>
      <c r="F206" s="5">
        <f>ROUND(Source!AR179,O206)</f>
        <v>107803</v>
      </c>
      <c r="G206" s="5" t="s">
        <v>338</v>
      </c>
      <c r="H206" s="5" t="s">
        <v>339</v>
      </c>
      <c r="I206" s="5"/>
      <c r="J206" s="5"/>
      <c r="K206" s="5">
        <v>224</v>
      </c>
      <c r="L206" s="5">
        <v>26</v>
      </c>
      <c r="M206" s="5">
        <v>3</v>
      </c>
      <c r="N206" s="5" t="s">
        <v>6</v>
      </c>
      <c r="O206" s="5">
        <v>0</v>
      </c>
      <c r="P206" s="5">
        <f>ROUND(Source!EJ179,O206)</f>
        <v>1024792</v>
      </c>
      <c r="Q206" s="5"/>
      <c r="R206" s="5"/>
      <c r="S206" s="5"/>
      <c r="T206" s="5"/>
      <c r="U206" s="5"/>
      <c r="V206" s="5"/>
      <c r="W206" s="5"/>
    </row>
    <row r="208" spans="1:206" x14ac:dyDescent="0.2">
      <c r="A208" s="3">
        <v>51</v>
      </c>
      <c r="B208" s="3">
        <f>B12</f>
        <v>271</v>
      </c>
      <c r="C208" s="3">
        <f>A12</f>
        <v>1</v>
      </c>
      <c r="D208" s="3">
        <f>ROW(A12)</f>
        <v>12</v>
      </c>
      <c r="E208" s="3"/>
      <c r="F208" s="3" t="str">
        <f>IF(F12&lt;&gt;"",F12,"")</f>
        <v>Новый объект</v>
      </c>
      <c r="G208" s="3" t="str">
        <f>IF(G12&lt;&gt;"",G12,"")</f>
        <v>ВЛ 0,4 кВ СИП 2 3х50+54,6</v>
      </c>
      <c r="H208" s="3">
        <v>0</v>
      </c>
      <c r="I208" s="3"/>
      <c r="J208" s="3"/>
      <c r="K208" s="3"/>
      <c r="L208" s="3"/>
      <c r="M208" s="3"/>
      <c r="N208" s="3"/>
      <c r="O208" s="3">
        <f t="shared" ref="O208:T208" si="220">ROUND(O179,0)</f>
        <v>97655</v>
      </c>
      <c r="P208" s="3">
        <f t="shared" si="220"/>
        <v>74791</v>
      </c>
      <c r="Q208" s="3">
        <f t="shared" si="220"/>
        <v>18747</v>
      </c>
      <c r="R208" s="3">
        <f t="shared" si="220"/>
        <v>2067</v>
      </c>
      <c r="S208" s="3">
        <f t="shared" si="220"/>
        <v>4117</v>
      </c>
      <c r="T208" s="3">
        <f t="shared" si="220"/>
        <v>0</v>
      </c>
      <c r="U208" s="3">
        <f>U179</f>
        <v>458.63</v>
      </c>
      <c r="V208" s="3">
        <f>V179</f>
        <v>166.89</v>
      </c>
      <c r="W208" s="3">
        <f>ROUND(W179,0)</f>
        <v>0</v>
      </c>
      <c r="X208" s="3">
        <f>ROUND(X179,0)</f>
        <v>6457</v>
      </c>
      <c r="Y208" s="3">
        <f>ROUND(Y179,0)</f>
        <v>3691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>
        <f t="shared" ref="AO208:BC208" si="221">ROUND(AO179,0)</f>
        <v>0</v>
      </c>
      <c r="AP208" s="3">
        <f t="shared" si="221"/>
        <v>0</v>
      </c>
      <c r="AQ208" s="3">
        <f t="shared" si="221"/>
        <v>0</v>
      </c>
      <c r="AR208" s="3">
        <f t="shared" si="221"/>
        <v>107803</v>
      </c>
      <c r="AS208" s="3">
        <f t="shared" si="221"/>
        <v>102915</v>
      </c>
      <c r="AT208" s="3">
        <f t="shared" si="221"/>
        <v>4699</v>
      </c>
      <c r="AU208" s="3">
        <f t="shared" si="221"/>
        <v>189</v>
      </c>
      <c r="AV208" s="3">
        <f t="shared" si="221"/>
        <v>74791</v>
      </c>
      <c r="AW208" s="3">
        <f t="shared" si="221"/>
        <v>74791</v>
      </c>
      <c r="AX208" s="3">
        <f t="shared" si="221"/>
        <v>0</v>
      </c>
      <c r="AY208" s="3">
        <f t="shared" si="221"/>
        <v>74791</v>
      </c>
      <c r="AZ208" s="3">
        <f t="shared" si="221"/>
        <v>0</v>
      </c>
      <c r="BA208" s="3">
        <f t="shared" si="221"/>
        <v>0</v>
      </c>
      <c r="BB208" s="3">
        <f t="shared" si="221"/>
        <v>0</v>
      </c>
      <c r="BC208" s="3">
        <f t="shared" si="221"/>
        <v>0</v>
      </c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4">
        <f t="shared" ref="DG208:DL208" si="222">ROUND(DG179,0)</f>
        <v>870618</v>
      </c>
      <c r="DH208" s="4">
        <f t="shared" si="222"/>
        <v>560943</v>
      </c>
      <c r="DI208" s="4">
        <f t="shared" si="222"/>
        <v>234329</v>
      </c>
      <c r="DJ208" s="4">
        <f t="shared" si="222"/>
        <v>37809</v>
      </c>
      <c r="DK208" s="4">
        <f t="shared" si="222"/>
        <v>75346</v>
      </c>
      <c r="DL208" s="4">
        <f t="shared" si="222"/>
        <v>0</v>
      </c>
      <c r="DM208" s="4">
        <f>DM179</f>
        <v>458.63</v>
      </c>
      <c r="DN208" s="4">
        <f>DN179</f>
        <v>166.89</v>
      </c>
      <c r="DO208" s="4">
        <f>ROUND(DO179,0)</f>
        <v>0</v>
      </c>
      <c r="DP208" s="4">
        <f>ROUND(DP179,0)</f>
        <v>100130</v>
      </c>
      <c r="DQ208" s="4">
        <f>ROUND(DQ179,0)</f>
        <v>54044</v>
      </c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>
        <f t="shared" ref="EG208:EU208" si="223">ROUND(EG179,0)</f>
        <v>0</v>
      </c>
      <c r="EH208" s="4">
        <f t="shared" si="223"/>
        <v>0</v>
      </c>
      <c r="EI208" s="4">
        <f t="shared" si="223"/>
        <v>0</v>
      </c>
      <c r="EJ208" s="4">
        <f t="shared" si="223"/>
        <v>1024792</v>
      </c>
      <c r="EK208" s="4">
        <f t="shared" si="223"/>
        <v>986379</v>
      </c>
      <c r="EL208" s="4">
        <f t="shared" si="223"/>
        <v>35247</v>
      </c>
      <c r="EM208" s="4">
        <f t="shared" si="223"/>
        <v>3166</v>
      </c>
      <c r="EN208" s="4">
        <f t="shared" si="223"/>
        <v>560943</v>
      </c>
      <c r="EO208" s="4">
        <f t="shared" si="223"/>
        <v>560943</v>
      </c>
      <c r="EP208" s="4">
        <f t="shared" si="223"/>
        <v>0</v>
      </c>
      <c r="EQ208" s="4">
        <f t="shared" si="223"/>
        <v>560943</v>
      </c>
      <c r="ER208" s="4">
        <f t="shared" si="223"/>
        <v>0</v>
      </c>
      <c r="ES208" s="4">
        <f t="shared" si="223"/>
        <v>0</v>
      </c>
      <c r="ET208" s="4">
        <f t="shared" si="223"/>
        <v>0</v>
      </c>
      <c r="EU208" s="4">
        <f t="shared" si="223"/>
        <v>0</v>
      </c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>
        <v>0</v>
      </c>
    </row>
    <row r="210" spans="1:23" x14ac:dyDescent="0.2">
      <c r="A210" s="5">
        <v>50</v>
      </c>
      <c r="B210" s="5">
        <v>0</v>
      </c>
      <c r="C210" s="5">
        <v>0</v>
      </c>
      <c r="D210" s="5">
        <v>1</v>
      </c>
      <c r="E210" s="5">
        <v>201</v>
      </c>
      <c r="F210" s="5">
        <f>ROUND(Source!O208,O210)</f>
        <v>97655</v>
      </c>
      <c r="G210" s="5" t="s">
        <v>288</v>
      </c>
      <c r="H210" s="5" t="s">
        <v>289</v>
      </c>
      <c r="I210" s="5"/>
      <c r="J210" s="5"/>
      <c r="K210" s="5">
        <v>201</v>
      </c>
      <c r="L210" s="5">
        <v>1</v>
      </c>
      <c r="M210" s="5">
        <v>3</v>
      </c>
      <c r="N210" s="5" t="s">
        <v>6</v>
      </c>
      <c r="O210" s="5">
        <v>0</v>
      </c>
      <c r="P210" s="5">
        <f>ROUND(Source!DG208,O210)</f>
        <v>870618</v>
      </c>
      <c r="Q210" s="5"/>
      <c r="R210" s="5"/>
      <c r="S210" s="5"/>
      <c r="T210" s="5"/>
      <c r="U210" s="5"/>
      <c r="V210" s="5"/>
      <c r="W210" s="5"/>
    </row>
    <row r="211" spans="1:23" x14ac:dyDescent="0.2">
      <c r="A211" s="5">
        <v>50</v>
      </c>
      <c r="B211" s="5">
        <v>0</v>
      </c>
      <c r="C211" s="5">
        <v>0</v>
      </c>
      <c r="D211" s="5">
        <v>1</v>
      </c>
      <c r="E211" s="5">
        <v>202</v>
      </c>
      <c r="F211" s="5">
        <f>ROUND(Source!P208,O211)</f>
        <v>74791</v>
      </c>
      <c r="G211" s="5" t="s">
        <v>290</v>
      </c>
      <c r="H211" s="5" t="s">
        <v>291</v>
      </c>
      <c r="I211" s="5"/>
      <c r="J211" s="5"/>
      <c r="K211" s="5">
        <v>202</v>
      </c>
      <c r="L211" s="5">
        <v>2</v>
      </c>
      <c r="M211" s="5">
        <v>3</v>
      </c>
      <c r="N211" s="5" t="s">
        <v>6</v>
      </c>
      <c r="O211" s="5">
        <v>0</v>
      </c>
      <c r="P211" s="5">
        <f>ROUND(Source!DH208,O211)</f>
        <v>560943</v>
      </c>
      <c r="Q211" s="5"/>
      <c r="R211" s="5"/>
      <c r="S211" s="5"/>
      <c r="T211" s="5"/>
      <c r="U211" s="5"/>
      <c r="V211" s="5"/>
      <c r="W211" s="5"/>
    </row>
    <row r="212" spans="1:23" x14ac:dyDescent="0.2">
      <c r="A212" s="5">
        <v>50</v>
      </c>
      <c r="B212" s="5">
        <v>0</v>
      </c>
      <c r="C212" s="5">
        <v>0</v>
      </c>
      <c r="D212" s="5">
        <v>1</v>
      </c>
      <c r="E212" s="5">
        <v>222</v>
      </c>
      <c r="F212" s="5">
        <f>ROUND(Source!AO208,O212)</f>
        <v>0</v>
      </c>
      <c r="G212" s="5" t="s">
        <v>292</v>
      </c>
      <c r="H212" s="5" t="s">
        <v>293</v>
      </c>
      <c r="I212" s="5"/>
      <c r="J212" s="5"/>
      <c r="K212" s="5">
        <v>222</v>
      </c>
      <c r="L212" s="5">
        <v>3</v>
      </c>
      <c r="M212" s="5">
        <v>3</v>
      </c>
      <c r="N212" s="5" t="s">
        <v>6</v>
      </c>
      <c r="O212" s="5">
        <v>0</v>
      </c>
      <c r="P212" s="5">
        <f>ROUND(Source!EG208,O212)</f>
        <v>0</v>
      </c>
      <c r="Q212" s="5"/>
      <c r="R212" s="5"/>
      <c r="S212" s="5"/>
      <c r="T212" s="5"/>
      <c r="U212" s="5"/>
      <c r="V212" s="5"/>
      <c r="W212" s="5"/>
    </row>
    <row r="213" spans="1:23" x14ac:dyDescent="0.2">
      <c r="A213" s="5">
        <v>50</v>
      </c>
      <c r="B213" s="5">
        <v>0</v>
      </c>
      <c r="C213" s="5">
        <v>0</v>
      </c>
      <c r="D213" s="5">
        <v>1</v>
      </c>
      <c r="E213" s="5">
        <v>225</v>
      </c>
      <c r="F213" s="5">
        <f>ROUND(Source!AV208,O213)</f>
        <v>74791</v>
      </c>
      <c r="G213" s="5" t="s">
        <v>294</v>
      </c>
      <c r="H213" s="5" t="s">
        <v>295</v>
      </c>
      <c r="I213" s="5"/>
      <c r="J213" s="5"/>
      <c r="K213" s="5">
        <v>225</v>
      </c>
      <c r="L213" s="5">
        <v>4</v>
      </c>
      <c r="M213" s="5">
        <v>3</v>
      </c>
      <c r="N213" s="5" t="s">
        <v>6</v>
      </c>
      <c r="O213" s="5">
        <v>0</v>
      </c>
      <c r="P213" s="5">
        <f>ROUND(Source!EN208,O213)</f>
        <v>560943</v>
      </c>
      <c r="Q213" s="5"/>
      <c r="R213" s="5"/>
      <c r="S213" s="5"/>
      <c r="T213" s="5"/>
      <c r="U213" s="5"/>
      <c r="V213" s="5"/>
      <c r="W213" s="5"/>
    </row>
    <row r="214" spans="1:23" x14ac:dyDescent="0.2">
      <c r="A214" s="5">
        <v>50</v>
      </c>
      <c r="B214" s="5">
        <v>0</v>
      </c>
      <c r="C214" s="5">
        <v>0</v>
      </c>
      <c r="D214" s="5">
        <v>1</v>
      </c>
      <c r="E214" s="5">
        <v>226</v>
      </c>
      <c r="F214" s="5">
        <f>ROUND(Source!AW208,O214)</f>
        <v>74791</v>
      </c>
      <c r="G214" s="5" t="s">
        <v>296</v>
      </c>
      <c r="H214" s="5" t="s">
        <v>297</v>
      </c>
      <c r="I214" s="5"/>
      <c r="J214" s="5"/>
      <c r="K214" s="5">
        <v>226</v>
      </c>
      <c r="L214" s="5">
        <v>5</v>
      </c>
      <c r="M214" s="5">
        <v>3</v>
      </c>
      <c r="N214" s="5" t="s">
        <v>6</v>
      </c>
      <c r="O214" s="5">
        <v>0</v>
      </c>
      <c r="P214" s="5">
        <f>ROUND(Source!EO208,O214)</f>
        <v>560943</v>
      </c>
      <c r="Q214" s="5"/>
      <c r="R214" s="5"/>
      <c r="S214" s="5"/>
      <c r="T214" s="5"/>
      <c r="U214" s="5"/>
      <c r="V214" s="5"/>
      <c r="W214" s="5"/>
    </row>
    <row r="215" spans="1:23" x14ac:dyDescent="0.2">
      <c r="A215" s="5">
        <v>50</v>
      </c>
      <c r="B215" s="5">
        <v>0</v>
      </c>
      <c r="C215" s="5">
        <v>0</v>
      </c>
      <c r="D215" s="5">
        <v>1</v>
      </c>
      <c r="E215" s="5">
        <v>227</v>
      </c>
      <c r="F215" s="5">
        <f>ROUND(Source!AX208,O215)</f>
        <v>0</v>
      </c>
      <c r="G215" s="5" t="s">
        <v>298</v>
      </c>
      <c r="H215" s="5" t="s">
        <v>299</v>
      </c>
      <c r="I215" s="5"/>
      <c r="J215" s="5"/>
      <c r="K215" s="5">
        <v>227</v>
      </c>
      <c r="L215" s="5">
        <v>6</v>
      </c>
      <c r="M215" s="5">
        <v>3</v>
      </c>
      <c r="N215" s="5" t="s">
        <v>6</v>
      </c>
      <c r="O215" s="5">
        <v>0</v>
      </c>
      <c r="P215" s="5">
        <f>ROUND(Source!EP208,O215)</f>
        <v>0</v>
      </c>
      <c r="Q215" s="5"/>
      <c r="R215" s="5"/>
      <c r="S215" s="5"/>
      <c r="T215" s="5"/>
      <c r="U215" s="5"/>
      <c r="V215" s="5"/>
      <c r="W215" s="5"/>
    </row>
    <row r="216" spans="1:23" x14ac:dyDescent="0.2">
      <c r="A216" s="5">
        <v>50</v>
      </c>
      <c r="B216" s="5">
        <v>0</v>
      </c>
      <c r="C216" s="5">
        <v>0</v>
      </c>
      <c r="D216" s="5">
        <v>1</v>
      </c>
      <c r="E216" s="5">
        <v>228</v>
      </c>
      <c r="F216" s="5">
        <f>ROUND(Source!AY208,O216)</f>
        <v>74791</v>
      </c>
      <c r="G216" s="5" t="s">
        <v>300</v>
      </c>
      <c r="H216" s="5" t="s">
        <v>301</v>
      </c>
      <c r="I216" s="5"/>
      <c r="J216" s="5"/>
      <c r="K216" s="5">
        <v>228</v>
      </c>
      <c r="L216" s="5">
        <v>7</v>
      </c>
      <c r="M216" s="5">
        <v>3</v>
      </c>
      <c r="N216" s="5" t="s">
        <v>6</v>
      </c>
      <c r="O216" s="5">
        <v>0</v>
      </c>
      <c r="P216" s="5">
        <f>ROUND(Source!EQ208,O216)</f>
        <v>560943</v>
      </c>
      <c r="Q216" s="5"/>
      <c r="R216" s="5"/>
      <c r="S216" s="5"/>
      <c r="T216" s="5"/>
      <c r="U216" s="5"/>
      <c r="V216" s="5"/>
      <c r="W216" s="5"/>
    </row>
    <row r="217" spans="1:23" x14ac:dyDescent="0.2">
      <c r="A217" s="5">
        <v>50</v>
      </c>
      <c r="B217" s="5">
        <v>0</v>
      </c>
      <c r="C217" s="5">
        <v>0</v>
      </c>
      <c r="D217" s="5">
        <v>1</v>
      </c>
      <c r="E217" s="5">
        <v>216</v>
      </c>
      <c r="F217" s="5">
        <f>ROUND(Source!AP208,O217)</f>
        <v>0</v>
      </c>
      <c r="G217" s="5" t="s">
        <v>302</v>
      </c>
      <c r="H217" s="5" t="s">
        <v>303</v>
      </c>
      <c r="I217" s="5"/>
      <c r="J217" s="5"/>
      <c r="K217" s="5">
        <v>216</v>
      </c>
      <c r="L217" s="5">
        <v>8</v>
      </c>
      <c r="M217" s="5">
        <v>3</v>
      </c>
      <c r="N217" s="5" t="s">
        <v>6</v>
      </c>
      <c r="O217" s="5">
        <v>0</v>
      </c>
      <c r="P217" s="5">
        <f>ROUND(Source!EH208,O217)</f>
        <v>0</v>
      </c>
      <c r="Q217" s="5"/>
      <c r="R217" s="5"/>
      <c r="S217" s="5"/>
      <c r="T217" s="5"/>
      <c r="U217" s="5"/>
      <c r="V217" s="5"/>
      <c r="W217" s="5"/>
    </row>
    <row r="218" spans="1:23" x14ac:dyDescent="0.2">
      <c r="A218" s="5">
        <v>50</v>
      </c>
      <c r="B218" s="5">
        <v>0</v>
      </c>
      <c r="C218" s="5">
        <v>0</v>
      </c>
      <c r="D218" s="5">
        <v>1</v>
      </c>
      <c r="E218" s="5">
        <v>223</v>
      </c>
      <c r="F218" s="5">
        <f>ROUND(Source!AQ208,O218)</f>
        <v>0</v>
      </c>
      <c r="G218" s="5" t="s">
        <v>304</v>
      </c>
      <c r="H218" s="5" t="s">
        <v>305</v>
      </c>
      <c r="I218" s="5"/>
      <c r="J218" s="5"/>
      <c r="K218" s="5">
        <v>223</v>
      </c>
      <c r="L218" s="5">
        <v>9</v>
      </c>
      <c r="M218" s="5">
        <v>3</v>
      </c>
      <c r="N218" s="5" t="s">
        <v>6</v>
      </c>
      <c r="O218" s="5">
        <v>0</v>
      </c>
      <c r="P218" s="5">
        <f>ROUND(Source!EI208,O218)</f>
        <v>0</v>
      </c>
      <c r="Q218" s="5"/>
      <c r="R218" s="5"/>
      <c r="S218" s="5"/>
      <c r="T218" s="5"/>
      <c r="U218" s="5"/>
      <c r="V218" s="5"/>
      <c r="W218" s="5"/>
    </row>
    <row r="219" spans="1:23" x14ac:dyDescent="0.2">
      <c r="A219" s="5">
        <v>50</v>
      </c>
      <c r="B219" s="5">
        <v>0</v>
      </c>
      <c r="C219" s="5">
        <v>0</v>
      </c>
      <c r="D219" s="5">
        <v>1</v>
      </c>
      <c r="E219" s="5">
        <v>229</v>
      </c>
      <c r="F219" s="5">
        <f>ROUND(Source!AZ208,O219)</f>
        <v>0</v>
      </c>
      <c r="G219" s="5" t="s">
        <v>306</v>
      </c>
      <c r="H219" s="5" t="s">
        <v>307</v>
      </c>
      <c r="I219" s="5"/>
      <c r="J219" s="5"/>
      <c r="K219" s="5">
        <v>229</v>
      </c>
      <c r="L219" s="5">
        <v>10</v>
      </c>
      <c r="M219" s="5">
        <v>3</v>
      </c>
      <c r="N219" s="5" t="s">
        <v>6</v>
      </c>
      <c r="O219" s="5">
        <v>0</v>
      </c>
      <c r="P219" s="5">
        <f>ROUND(Source!ER208,O219)</f>
        <v>0</v>
      </c>
      <c r="Q219" s="5"/>
      <c r="R219" s="5"/>
      <c r="S219" s="5"/>
      <c r="T219" s="5"/>
      <c r="U219" s="5"/>
      <c r="V219" s="5"/>
      <c r="W219" s="5"/>
    </row>
    <row r="220" spans="1:23" x14ac:dyDescent="0.2">
      <c r="A220" s="5">
        <v>50</v>
      </c>
      <c r="B220" s="5">
        <v>0</v>
      </c>
      <c r="C220" s="5">
        <v>0</v>
      </c>
      <c r="D220" s="5">
        <v>1</v>
      </c>
      <c r="E220" s="5">
        <v>203</v>
      </c>
      <c r="F220" s="5">
        <f>ROUND(Source!Q208,O220)</f>
        <v>18747</v>
      </c>
      <c r="G220" s="5" t="s">
        <v>308</v>
      </c>
      <c r="H220" s="5" t="s">
        <v>309</v>
      </c>
      <c r="I220" s="5"/>
      <c r="J220" s="5"/>
      <c r="K220" s="5">
        <v>203</v>
      </c>
      <c r="L220" s="5">
        <v>11</v>
      </c>
      <c r="M220" s="5">
        <v>3</v>
      </c>
      <c r="N220" s="5" t="s">
        <v>6</v>
      </c>
      <c r="O220" s="5">
        <v>0</v>
      </c>
      <c r="P220" s="5">
        <f>ROUND(Source!DI208,O220)</f>
        <v>234329</v>
      </c>
      <c r="Q220" s="5"/>
      <c r="R220" s="5"/>
      <c r="S220" s="5"/>
      <c r="T220" s="5"/>
      <c r="U220" s="5"/>
      <c r="V220" s="5"/>
      <c r="W220" s="5"/>
    </row>
    <row r="221" spans="1:23" x14ac:dyDescent="0.2">
      <c r="A221" s="5">
        <v>50</v>
      </c>
      <c r="B221" s="5">
        <v>0</v>
      </c>
      <c r="C221" s="5">
        <v>0</v>
      </c>
      <c r="D221" s="5">
        <v>1</v>
      </c>
      <c r="E221" s="5">
        <v>231</v>
      </c>
      <c r="F221" s="5">
        <f>ROUND(Source!BB208,O221)</f>
        <v>0</v>
      </c>
      <c r="G221" s="5" t="s">
        <v>310</v>
      </c>
      <c r="H221" s="5" t="s">
        <v>311</v>
      </c>
      <c r="I221" s="5"/>
      <c r="J221" s="5"/>
      <c r="K221" s="5">
        <v>231</v>
      </c>
      <c r="L221" s="5">
        <v>12</v>
      </c>
      <c r="M221" s="5">
        <v>3</v>
      </c>
      <c r="N221" s="5" t="s">
        <v>6</v>
      </c>
      <c r="O221" s="5">
        <v>0</v>
      </c>
      <c r="P221" s="5">
        <f>ROUND(Source!ET208,O221)</f>
        <v>0</v>
      </c>
      <c r="Q221" s="5"/>
      <c r="R221" s="5"/>
      <c r="S221" s="5"/>
      <c r="T221" s="5"/>
      <c r="U221" s="5"/>
      <c r="V221" s="5"/>
      <c r="W221" s="5"/>
    </row>
    <row r="222" spans="1:23" x14ac:dyDescent="0.2">
      <c r="A222" s="5">
        <v>50</v>
      </c>
      <c r="B222" s="5">
        <v>0</v>
      </c>
      <c r="C222" s="5">
        <v>0</v>
      </c>
      <c r="D222" s="5">
        <v>1</v>
      </c>
      <c r="E222" s="5">
        <v>204</v>
      </c>
      <c r="F222" s="5">
        <f>ROUND(Source!R208,O222)</f>
        <v>2067</v>
      </c>
      <c r="G222" s="5" t="s">
        <v>312</v>
      </c>
      <c r="H222" s="5" t="s">
        <v>313</v>
      </c>
      <c r="I222" s="5"/>
      <c r="J222" s="5"/>
      <c r="K222" s="5">
        <v>204</v>
      </c>
      <c r="L222" s="5">
        <v>13</v>
      </c>
      <c r="M222" s="5">
        <v>3</v>
      </c>
      <c r="N222" s="5" t="s">
        <v>6</v>
      </c>
      <c r="O222" s="5">
        <v>0</v>
      </c>
      <c r="P222" s="5">
        <f>ROUND(Source!DJ208,O222)</f>
        <v>37809</v>
      </c>
      <c r="Q222" s="5"/>
      <c r="R222" s="5"/>
      <c r="S222" s="5"/>
      <c r="T222" s="5"/>
      <c r="U222" s="5"/>
      <c r="V222" s="5"/>
      <c r="W222" s="5"/>
    </row>
    <row r="223" spans="1:23" x14ac:dyDescent="0.2">
      <c r="A223" s="5">
        <v>50</v>
      </c>
      <c r="B223" s="5">
        <v>0</v>
      </c>
      <c r="C223" s="5">
        <v>0</v>
      </c>
      <c r="D223" s="5">
        <v>1</v>
      </c>
      <c r="E223" s="5">
        <v>205</v>
      </c>
      <c r="F223" s="5">
        <f>ROUND(Source!S208,O223)</f>
        <v>4117</v>
      </c>
      <c r="G223" s="5" t="s">
        <v>314</v>
      </c>
      <c r="H223" s="5" t="s">
        <v>315</v>
      </c>
      <c r="I223" s="5"/>
      <c r="J223" s="5"/>
      <c r="K223" s="5">
        <v>205</v>
      </c>
      <c r="L223" s="5">
        <v>14</v>
      </c>
      <c r="M223" s="5">
        <v>3</v>
      </c>
      <c r="N223" s="5" t="s">
        <v>6</v>
      </c>
      <c r="O223" s="5">
        <v>0</v>
      </c>
      <c r="P223" s="5">
        <f>ROUND(Source!DK208,O223)</f>
        <v>75346</v>
      </c>
      <c r="Q223" s="5"/>
      <c r="R223" s="5"/>
      <c r="S223" s="5"/>
      <c r="T223" s="5"/>
      <c r="U223" s="5"/>
      <c r="V223" s="5"/>
      <c r="W223" s="5"/>
    </row>
    <row r="224" spans="1:23" x14ac:dyDescent="0.2">
      <c r="A224" s="5">
        <v>50</v>
      </c>
      <c r="B224" s="5">
        <v>0</v>
      </c>
      <c r="C224" s="5">
        <v>0</v>
      </c>
      <c r="D224" s="5">
        <v>1</v>
      </c>
      <c r="E224" s="5">
        <v>232</v>
      </c>
      <c r="F224" s="5">
        <f>ROUND(Source!BC208,O224)</f>
        <v>0</v>
      </c>
      <c r="G224" s="5" t="s">
        <v>316</v>
      </c>
      <c r="H224" s="5" t="s">
        <v>317</v>
      </c>
      <c r="I224" s="5"/>
      <c r="J224" s="5"/>
      <c r="K224" s="5">
        <v>232</v>
      </c>
      <c r="L224" s="5">
        <v>15</v>
      </c>
      <c r="M224" s="5">
        <v>3</v>
      </c>
      <c r="N224" s="5" t="s">
        <v>6</v>
      </c>
      <c r="O224" s="5">
        <v>0</v>
      </c>
      <c r="P224" s="5">
        <f>ROUND(Source!EU208,O224)</f>
        <v>0</v>
      </c>
      <c r="Q224" s="5"/>
      <c r="R224" s="5"/>
      <c r="S224" s="5"/>
      <c r="T224" s="5"/>
      <c r="U224" s="5"/>
      <c r="V224" s="5"/>
      <c r="W224" s="5"/>
    </row>
    <row r="225" spans="1:23" x14ac:dyDescent="0.2">
      <c r="A225" s="5">
        <v>50</v>
      </c>
      <c r="B225" s="5">
        <v>0</v>
      </c>
      <c r="C225" s="5">
        <v>0</v>
      </c>
      <c r="D225" s="5">
        <v>1</v>
      </c>
      <c r="E225" s="5">
        <v>214</v>
      </c>
      <c r="F225" s="5">
        <f>ROUND(Source!AS208,O225)</f>
        <v>102915</v>
      </c>
      <c r="G225" s="5" t="s">
        <v>318</v>
      </c>
      <c r="H225" s="5" t="s">
        <v>319</v>
      </c>
      <c r="I225" s="5"/>
      <c r="J225" s="5"/>
      <c r="K225" s="5">
        <v>214</v>
      </c>
      <c r="L225" s="5">
        <v>16</v>
      </c>
      <c r="M225" s="5">
        <v>3</v>
      </c>
      <c r="N225" s="5" t="s">
        <v>6</v>
      </c>
      <c r="O225" s="5">
        <v>0</v>
      </c>
      <c r="P225" s="5">
        <f>ROUND(Source!EK208,O225)</f>
        <v>986379</v>
      </c>
      <c r="Q225" s="5"/>
      <c r="R225" s="5"/>
      <c r="S225" s="5"/>
      <c r="T225" s="5"/>
      <c r="U225" s="5"/>
      <c r="V225" s="5"/>
      <c r="W225" s="5"/>
    </row>
    <row r="226" spans="1:23" x14ac:dyDescent="0.2">
      <c r="A226" s="5">
        <v>50</v>
      </c>
      <c r="B226" s="5">
        <v>0</v>
      </c>
      <c r="C226" s="5">
        <v>0</v>
      </c>
      <c r="D226" s="5">
        <v>1</v>
      </c>
      <c r="E226" s="5">
        <v>215</v>
      </c>
      <c r="F226" s="5">
        <f>ROUND(Source!AT208,O226)</f>
        <v>4699</v>
      </c>
      <c r="G226" s="5" t="s">
        <v>320</v>
      </c>
      <c r="H226" s="5" t="s">
        <v>321</v>
      </c>
      <c r="I226" s="5"/>
      <c r="J226" s="5"/>
      <c r="K226" s="5">
        <v>215</v>
      </c>
      <c r="L226" s="5">
        <v>17</v>
      </c>
      <c r="M226" s="5">
        <v>3</v>
      </c>
      <c r="N226" s="5" t="s">
        <v>6</v>
      </c>
      <c r="O226" s="5">
        <v>0</v>
      </c>
      <c r="P226" s="5">
        <f>ROUND(Source!EL208,O226)</f>
        <v>35247</v>
      </c>
      <c r="Q226" s="5"/>
      <c r="R226" s="5"/>
      <c r="S226" s="5"/>
      <c r="T226" s="5"/>
      <c r="U226" s="5"/>
      <c r="V226" s="5"/>
      <c r="W226" s="5"/>
    </row>
    <row r="227" spans="1:23" x14ac:dyDescent="0.2">
      <c r="A227" s="5">
        <v>50</v>
      </c>
      <c r="B227" s="5">
        <v>0</v>
      </c>
      <c r="C227" s="5">
        <v>0</v>
      </c>
      <c r="D227" s="5">
        <v>1</v>
      </c>
      <c r="E227" s="5">
        <v>217</v>
      </c>
      <c r="F227" s="5">
        <f>ROUND(Source!AU208,O227)</f>
        <v>189</v>
      </c>
      <c r="G227" s="5" t="s">
        <v>322</v>
      </c>
      <c r="H227" s="5" t="s">
        <v>323</v>
      </c>
      <c r="I227" s="5"/>
      <c r="J227" s="5"/>
      <c r="K227" s="5">
        <v>217</v>
      </c>
      <c r="L227" s="5">
        <v>18</v>
      </c>
      <c r="M227" s="5">
        <v>3</v>
      </c>
      <c r="N227" s="5" t="s">
        <v>6</v>
      </c>
      <c r="O227" s="5">
        <v>0</v>
      </c>
      <c r="P227" s="5">
        <f>ROUND(Source!EM208,O227)</f>
        <v>3166</v>
      </c>
      <c r="Q227" s="5"/>
      <c r="R227" s="5"/>
      <c r="S227" s="5"/>
      <c r="T227" s="5"/>
      <c r="U227" s="5"/>
      <c r="V227" s="5"/>
      <c r="W227" s="5"/>
    </row>
    <row r="228" spans="1:23" x14ac:dyDescent="0.2">
      <c r="A228" s="5">
        <v>50</v>
      </c>
      <c r="B228" s="5">
        <v>0</v>
      </c>
      <c r="C228" s="5">
        <v>0</v>
      </c>
      <c r="D228" s="5">
        <v>1</v>
      </c>
      <c r="E228" s="5">
        <v>230</v>
      </c>
      <c r="F228" s="5">
        <f>ROUND(Source!BA208,O228)</f>
        <v>0</v>
      </c>
      <c r="G228" s="5" t="s">
        <v>324</v>
      </c>
      <c r="H228" s="5" t="s">
        <v>325</v>
      </c>
      <c r="I228" s="5"/>
      <c r="J228" s="5"/>
      <c r="K228" s="5">
        <v>230</v>
      </c>
      <c r="L228" s="5">
        <v>19</v>
      </c>
      <c r="M228" s="5">
        <v>3</v>
      </c>
      <c r="N228" s="5" t="s">
        <v>6</v>
      </c>
      <c r="O228" s="5">
        <v>0</v>
      </c>
      <c r="P228" s="5">
        <f>ROUND(Source!ES208,O228)</f>
        <v>0</v>
      </c>
      <c r="Q228" s="5"/>
      <c r="R228" s="5"/>
      <c r="S228" s="5"/>
      <c r="T228" s="5"/>
      <c r="U228" s="5"/>
      <c r="V228" s="5"/>
      <c r="W228" s="5"/>
    </row>
    <row r="229" spans="1:23" x14ac:dyDescent="0.2">
      <c r="A229" s="5">
        <v>50</v>
      </c>
      <c r="B229" s="5">
        <v>0</v>
      </c>
      <c r="C229" s="5">
        <v>0</v>
      </c>
      <c r="D229" s="5">
        <v>1</v>
      </c>
      <c r="E229" s="5">
        <v>206</v>
      </c>
      <c r="F229" s="5">
        <f>ROUND(Source!T208,O229)</f>
        <v>0</v>
      </c>
      <c r="G229" s="5" t="s">
        <v>326</v>
      </c>
      <c r="H229" s="5" t="s">
        <v>327</v>
      </c>
      <c r="I229" s="5"/>
      <c r="J229" s="5"/>
      <c r="K229" s="5">
        <v>206</v>
      </c>
      <c r="L229" s="5">
        <v>20</v>
      </c>
      <c r="M229" s="5">
        <v>3</v>
      </c>
      <c r="N229" s="5" t="s">
        <v>6</v>
      </c>
      <c r="O229" s="5">
        <v>0</v>
      </c>
      <c r="P229" s="5">
        <f>ROUND(Source!DL208,O229)</f>
        <v>0</v>
      </c>
      <c r="Q229" s="5"/>
      <c r="R229" s="5"/>
      <c r="S229" s="5"/>
      <c r="T229" s="5"/>
      <c r="U229" s="5"/>
      <c r="V229" s="5"/>
      <c r="W229" s="5"/>
    </row>
    <row r="230" spans="1:23" x14ac:dyDescent="0.2">
      <c r="A230" s="5">
        <v>50</v>
      </c>
      <c r="B230" s="5">
        <v>0</v>
      </c>
      <c r="C230" s="5">
        <v>0</v>
      </c>
      <c r="D230" s="5">
        <v>1</v>
      </c>
      <c r="E230" s="5">
        <v>207</v>
      </c>
      <c r="F230" s="5">
        <f>Source!U208</f>
        <v>458.63</v>
      </c>
      <c r="G230" s="5" t="s">
        <v>328</v>
      </c>
      <c r="H230" s="5" t="s">
        <v>329</v>
      </c>
      <c r="I230" s="5"/>
      <c r="J230" s="5"/>
      <c r="K230" s="5">
        <v>207</v>
      </c>
      <c r="L230" s="5">
        <v>21</v>
      </c>
      <c r="M230" s="5">
        <v>3</v>
      </c>
      <c r="N230" s="5" t="s">
        <v>6</v>
      </c>
      <c r="O230" s="5">
        <v>-1</v>
      </c>
      <c r="P230" s="5">
        <f>Source!DM208</f>
        <v>458.63</v>
      </c>
      <c r="Q230" s="5"/>
      <c r="R230" s="5"/>
      <c r="S230" s="5"/>
      <c r="T230" s="5"/>
      <c r="U230" s="5"/>
      <c r="V230" s="5"/>
      <c r="W230" s="5"/>
    </row>
    <row r="231" spans="1:23" x14ac:dyDescent="0.2">
      <c r="A231" s="5">
        <v>50</v>
      </c>
      <c r="B231" s="5">
        <v>0</v>
      </c>
      <c r="C231" s="5">
        <v>0</v>
      </c>
      <c r="D231" s="5">
        <v>1</v>
      </c>
      <c r="E231" s="5">
        <v>208</v>
      </c>
      <c r="F231" s="5">
        <f>Source!V208</f>
        <v>166.89</v>
      </c>
      <c r="G231" s="5" t="s">
        <v>330</v>
      </c>
      <c r="H231" s="5" t="s">
        <v>331</v>
      </c>
      <c r="I231" s="5"/>
      <c r="J231" s="5"/>
      <c r="K231" s="5">
        <v>208</v>
      </c>
      <c r="L231" s="5">
        <v>22</v>
      </c>
      <c r="M231" s="5">
        <v>3</v>
      </c>
      <c r="N231" s="5" t="s">
        <v>6</v>
      </c>
      <c r="O231" s="5">
        <v>-1</v>
      </c>
      <c r="P231" s="5">
        <f>Source!DN208</f>
        <v>166.89</v>
      </c>
      <c r="Q231" s="5"/>
      <c r="R231" s="5"/>
      <c r="S231" s="5"/>
      <c r="T231" s="5"/>
      <c r="U231" s="5"/>
      <c r="V231" s="5"/>
      <c r="W231" s="5"/>
    </row>
    <row r="232" spans="1:23" x14ac:dyDescent="0.2">
      <c r="A232" s="5">
        <v>50</v>
      </c>
      <c r="B232" s="5">
        <v>0</v>
      </c>
      <c r="C232" s="5">
        <v>0</v>
      </c>
      <c r="D232" s="5">
        <v>1</v>
      </c>
      <c r="E232" s="5">
        <v>209</v>
      </c>
      <c r="F232" s="5">
        <f>ROUND(Source!W208,O232)</f>
        <v>0</v>
      </c>
      <c r="G232" s="5" t="s">
        <v>332</v>
      </c>
      <c r="H232" s="5" t="s">
        <v>333</v>
      </c>
      <c r="I232" s="5"/>
      <c r="J232" s="5"/>
      <c r="K232" s="5">
        <v>209</v>
      </c>
      <c r="L232" s="5">
        <v>23</v>
      </c>
      <c r="M232" s="5">
        <v>3</v>
      </c>
      <c r="N232" s="5" t="s">
        <v>6</v>
      </c>
      <c r="O232" s="5">
        <v>0</v>
      </c>
      <c r="P232" s="5">
        <f>ROUND(Source!DO208,O232)</f>
        <v>0</v>
      </c>
      <c r="Q232" s="5"/>
      <c r="R232" s="5"/>
      <c r="S232" s="5"/>
      <c r="T232" s="5"/>
      <c r="U232" s="5"/>
      <c r="V232" s="5"/>
      <c r="W232" s="5"/>
    </row>
    <row r="233" spans="1:23" x14ac:dyDescent="0.2">
      <c r="A233" s="5">
        <v>50</v>
      </c>
      <c r="B233" s="5">
        <v>0</v>
      </c>
      <c r="C233" s="5">
        <v>0</v>
      </c>
      <c r="D233" s="5">
        <v>1</v>
      </c>
      <c r="E233" s="5">
        <v>210</v>
      </c>
      <c r="F233" s="5">
        <f>ROUND(Source!X208,O233)</f>
        <v>6457</v>
      </c>
      <c r="G233" s="5" t="s">
        <v>334</v>
      </c>
      <c r="H233" s="5" t="s">
        <v>335</v>
      </c>
      <c r="I233" s="5"/>
      <c r="J233" s="5"/>
      <c r="K233" s="5">
        <v>210</v>
      </c>
      <c r="L233" s="5">
        <v>24</v>
      </c>
      <c r="M233" s="5">
        <v>3</v>
      </c>
      <c r="N233" s="5" t="s">
        <v>6</v>
      </c>
      <c r="O233" s="5">
        <v>0</v>
      </c>
      <c r="P233" s="5">
        <f>ROUND(Source!DP208,O233)</f>
        <v>100130</v>
      </c>
      <c r="Q233" s="5"/>
      <c r="R233" s="5"/>
      <c r="S233" s="5"/>
      <c r="T233" s="5"/>
      <c r="U233" s="5"/>
      <c r="V233" s="5"/>
      <c r="W233" s="5"/>
    </row>
    <row r="234" spans="1:23" x14ac:dyDescent="0.2">
      <c r="A234" s="5">
        <v>50</v>
      </c>
      <c r="B234" s="5">
        <v>0</v>
      </c>
      <c r="C234" s="5">
        <v>0</v>
      </c>
      <c r="D234" s="5">
        <v>1</v>
      </c>
      <c r="E234" s="5">
        <v>211</v>
      </c>
      <c r="F234" s="5">
        <f>ROUND(Source!Y208,O234)</f>
        <v>3691</v>
      </c>
      <c r="G234" s="5" t="s">
        <v>336</v>
      </c>
      <c r="H234" s="5" t="s">
        <v>337</v>
      </c>
      <c r="I234" s="5"/>
      <c r="J234" s="5"/>
      <c r="K234" s="5">
        <v>211</v>
      </c>
      <c r="L234" s="5">
        <v>25</v>
      </c>
      <c r="M234" s="5">
        <v>3</v>
      </c>
      <c r="N234" s="5" t="s">
        <v>6</v>
      </c>
      <c r="O234" s="5">
        <v>0</v>
      </c>
      <c r="P234" s="5">
        <f>ROUND(Source!DQ208,O234)</f>
        <v>54044</v>
      </c>
      <c r="Q234" s="5"/>
      <c r="R234" s="5"/>
      <c r="S234" s="5"/>
      <c r="T234" s="5"/>
      <c r="U234" s="5"/>
      <c r="V234" s="5"/>
      <c r="W234" s="5"/>
    </row>
    <row r="235" spans="1:23" x14ac:dyDescent="0.2">
      <c r="A235" s="5">
        <v>50</v>
      </c>
      <c r="B235" s="5">
        <v>0</v>
      </c>
      <c r="C235" s="5">
        <v>0</v>
      </c>
      <c r="D235" s="5">
        <v>1</v>
      </c>
      <c r="E235" s="5">
        <v>224</v>
      </c>
      <c r="F235" s="5">
        <f>ROUND(Source!AR208,O235)</f>
        <v>107803</v>
      </c>
      <c r="G235" s="5" t="s">
        <v>338</v>
      </c>
      <c r="H235" s="5" t="s">
        <v>339</v>
      </c>
      <c r="I235" s="5"/>
      <c r="J235" s="5"/>
      <c r="K235" s="5">
        <v>224</v>
      </c>
      <c r="L235" s="5">
        <v>26</v>
      </c>
      <c r="M235" s="5">
        <v>3</v>
      </c>
      <c r="N235" s="5" t="s">
        <v>6</v>
      </c>
      <c r="O235" s="5">
        <v>0</v>
      </c>
      <c r="P235" s="5">
        <f>ROUND(Source!EJ208,O235)</f>
        <v>1024792</v>
      </c>
      <c r="Q235" s="5"/>
      <c r="R235" s="5"/>
      <c r="S235" s="5"/>
      <c r="T235" s="5"/>
      <c r="U235" s="5"/>
      <c r="V235" s="5"/>
      <c r="W235" s="5"/>
    </row>
    <row r="238" spans="1:23" x14ac:dyDescent="0.2">
      <c r="A238">
        <v>70</v>
      </c>
      <c r="B238">
        <v>1</v>
      </c>
      <c r="D238">
        <v>1</v>
      </c>
      <c r="E238" t="s">
        <v>340</v>
      </c>
      <c r="F238" t="s">
        <v>341</v>
      </c>
      <c r="G238">
        <v>1</v>
      </c>
      <c r="H238">
        <v>0</v>
      </c>
      <c r="I238" t="s">
        <v>342</v>
      </c>
      <c r="J238">
        <v>0</v>
      </c>
      <c r="K238">
        <v>0</v>
      </c>
      <c r="L238" t="s">
        <v>6</v>
      </c>
      <c r="M238" t="s">
        <v>6</v>
      </c>
      <c r="N238">
        <v>0</v>
      </c>
      <c r="O238">
        <v>1</v>
      </c>
    </row>
    <row r="239" spans="1:23" x14ac:dyDescent="0.2">
      <c r="A239">
        <v>70</v>
      </c>
      <c r="B239">
        <v>1</v>
      </c>
      <c r="D239">
        <v>2</v>
      </c>
      <c r="E239" t="s">
        <v>343</v>
      </c>
      <c r="F239" t="s">
        <v>344</v>
      </c>
      <c r="G239">
        <v>0</v>
      </c>
      <c r="H239">
        <v>0</v>
      </c>
      <c r="I239" t="s">
        <v>342</v>
      </c>
      <c r="J239">
        <v>0</v>
      </c>
      <c r="K239">
        <v>0</v>
      </c>
      <c r="L239" t="s">
        <v>6</v>
      </c>
      <c r="M239" t="s">
        <v>6</v>
      </c>
      <c r="N239">
        <v>0</v>
      </c>
      <c r="O239">
        <v>0</v>
      </c>
    </row>
    <row r="240" spans="1:23" x14ac:dyDescent="0.2">
      <c r="A240">
        <v>70</v>
      </c>
      <c r="B240">
        <v>1</v>
      </c>
      <c r="D240">
        <v>3</v>
      </c>
      <c r="E240" t="s">
        <v>345</v>
      </c>
      <c r="F240" t="s">
        <v>346</v>
      </c>
      <c r="G240">
        <v>0</v>
      </c>
      <c r="H240">
        <v>0</v>
      </c>
      <c r="I240" t="s">
        <v>342</v>
      </c>
      <c r="J240">
        <v>0</v>
      </c>
      <c r="K240">
        <v>0</v>
      </c>
      <c r="L240" t="s">
        <v>6</v>
      </c>
      <c r="M240" t="s">
        <v>6</v>
      </c>
      <c r="N240">
        <v>0</v>
      </c>
      <c r="O240">
        <v>0</v>
      </c>
    </row>
    <row r="241" spans="1:15" x14ac:dyDescent="0.2">
      <c r="A241">
        <v>70</v>
      </c>
      <c r="B241">
        <v>1</v>
      </c>
      <c r="D241">
        <v>4</v>
      </c>
      <c r="E241" t="s">
        <v>347</v>
      </c>
      <c r="F241" t="s">
        <v>348</v>
      </c>
      <c r="G241">
        <v>0</v>
      </c>
      <c r="H241">
        <v>0</v>
      </c>
      <c r="I241" t="s">
        <v>342</v>
      </c>
      <c r="J241">
        <v>0</v>
      </c>
      <c r="K241">
        <v>0</v>
      </c>
      <c r="L241" t="s">
        <v>6</v>
      </c>
      <c r="M241" t="s">
        <v>6</v>
      </c>
      <c r="N241">
        <v>0</v>
      </c>
      <c r="O241">
        <v>0</v>
      </c>
    </row>
    <row r="242" spans="1:15" x14ac:dyDescent="0.2">
      <c r="A242">
        <v>70</v>
      </c>
      <c r="B242">
        <v>1</v>
      </c>
      <c r="D242">
        <v>5</v>
      </c>
      <c r="E242" t="s">
        <v>349</v>
      </c>
      <c r="F242" t="s">
        <v>350</v>
      </c>
      <c r="G242">
        <v>0</v>
      </c>
      <c r="H242">
        <v>0</v>
      </c>
      <c r="I242" t="s">
        <v>342</v>
      </c>
      <c r="J242">
        <v>0</v>
      </c>
      <c r="K242">
        <v>0</v>
      </c>
      <c r="L242" t="s">
        <v>6</v>
      </c>
      <c r="M242" t="s">
        <v>6</v>
      </c>
      <c r="N242">
        <v>0</v>
      </c>
      <c r="O242">
        <v>0</v>
      </c>
    </row>
    <row r="243" spans="1:15" x14ac:dyDescent="0.2">
      <c r="A243">
        <v>70</v>
      </c>
      <c r="B243">
        <v>1</v>
      </c>
      <c r="D243">
        <v>6</v>
      </c>
      <c r="E243" t="s">
        <v>351</v>
      </c>
      <c r="F243" t="s">
        <v>352</v>
      </c>
      <c r="G243">
        <v>0</v>
      </c>
      <c r="H243">
        <v>0</v>
      </c>
      <c r="I243" t="s">
        <v>342</v>
      </c>
      <c r="J243">
        <v>0</v>
      </c>
      <c r="K243">
        <v>0</v>
      </c>
      <c r="L243" t="s">
        <v>6</v>
      </c>
      <c r="M243" t="s">
        <v>6</v>
      </c>
      <c r="N243">
        <v>0</v>
      </c>
      <c r="O243">
        <v>0</v>
      </c>
    </row>
    <row r="244" spans="1:15" x14ac:dyDescent="0.2">
      <c r="A244">
        <v>70</v>
      </c>
      <c r="B244">
        <v>1</v>
      </c>
      <c r="D244">
        <v>7</v>
      </c>
      <c r="E244" t="s">
        <v>353</v>
      </c>
      <c r="F244" t="s">
        <v>354</v>
      </c>
      <c r="G244">
        <v>0</v>
      </c>
      <c r="H244">
        <v>0</v>
      </c>
      <c r="I244" t="s">
        <v>342</v>
      </c>
      <c r="J244">
        <v>0</v>
      </c>
      <c r="K244">
        <v>0</v>
      </c>
      <c r="L244" t="s">
        <v>6</v>
      </c>
      <c r="M244" t="s">
        <v>6</v>
      </c>
      <c r="N244">
        <v>0</v>
      </c>
      <c r="O244">
        <v>0</v>
      </c>
    </row>
    <row r="245" spans="1:15" x14ac:dyDescent="0.2">
      <c r="A245">
        <v>70</v>
      </c>
      <c r="B245">
        <v>1</v>
      </c>
      <c r="D245">
        <v>8</v>
      </c>
      <c r="E245" t="s">
        <v>355</v>
      </c>
      <c r="F245" t="s">
        <v>356</v>
      </c>
      <c r="G245">
        <v>0</v>
      </c>
      <c r="H245">
        <v>0</v>
      </c>
      <c r="I245" t="s">
        <v>342</v>
      </c>
      <c r="J245">
        <v>0</v>
      </c>
      <c r="K245">
        <v>0</v>
      </c>
      <c r="L245" t="s">
        <v>6</v>
      </c>
      <c r="M245" t="s">
        <v>6</v>
      </c>
      <c r="N245">
        <v>0</v>
      </c>
      <c r="O245">
        <v>0</v>
      </c>
    </row>
    <row r="246" spans="1:15" x14ac:dyDescent="0.2">
      <c r="A246">
        <v>70</v>
      </c>
      <c r="B246">
        <v>1</v>
      </c>
      <c r="D246">
        <v>9</v>
      </c>
      <c r="E246" t="s">
        <v>357</v>
      </c>
      <c r="F246" t="s">
        <v>358</v>
      </c>
      <c r="G246">
        <v>0</v>
      </c>
      <c r="H246">
        <v>0</v>
      </c>
      <c r="I246" t="s">
        <v>342</v>
      </c>
      <c r="J246">
        <v>0</v>
      </c>
      <c r="K246">
        <v>0</v>
      </c>
      <c r="L246" t="s">
        <v>6</v>
      </c>
      <c r="M246" t="s">
        <v>6</v>
      </c>
      <c r="N246">
        <v>0</v>
      </c>
      <c r="O246">
        <v>0</v>
      </c>
    </row>
    <row r="247" spans="1:15" x14ac:dyDescent="0.2">
      <c r="A247">
        <v>70</v>
      </c>
      <c r="B247">
        <v>1</v>
      </c>
      <c r="D247">
        <v>1</v>
      </c>
      <c r="E247" t="s">
        <v>359</v>
      </c>
      <c r="F247" t="s">
        <v>360</v>
      </c>
      <c r="G247">
        <v>1</v>
      </c>
      <c r="H247">
        <v>1</v>
      </c>
      <c r="I247" t="s">
        <v>342</v>
      </c>
      <c r="J247">
        <v>0</v>
      </c>
      <c r="K247">
        <v>0</v>
      </c>
      <c r="L247" t="s">
        <v>6</v>
      </c>
      <c r="M247" t="s">
        <v>6</v>
      </c>
      <c r="N247">
        <v>0</v>
      </c>
      <c r="O247">
        <v>1</v>
      </c>
    </row>
    <row r="248" spans="1:15" x14ac:dyDescent="0.2">
      <c r="A248">
        <v>70</v>
      </c>
      <c r="B248">
        <v>1</v>
      </c>
      <c r="D248">
        <v>2</v>
      </c>
      <c r="E248" t="s">
        <v>361</v>
      </c>
      <c r="F248" t="s">
        <v>362</v>
      </c>
      <c r="G248">
        <v>1</v>
      </c>
      <c r="H248">
        <v>1</v>
      </c>
      <c r="I248" t="s">
        <v>342</v>
      </c>
      <c r="J248">
        <v>0</v>
      </c>
      <c r="K248">
        <v>0</v>
      </c>
      <c r="L248" t="s">
        <v>6</v>
      </c>
      <c r="M248" t="s">
        <v>6</v>
      </c>
      <c r="N248">
        <v>0</v>
      </c>
      <c r="O248">
        <v>1</v>
      </c>
    </row>
    <row r="249" spans="1:15" x14ac:dyDescent="0.2">
      <c r="A249">
        <v>70</v>
      </c>
      <c r="B249">
        <v>1</v>
      </c>
      <c r="D249">
        <v>3</v>
      </c>
      <c r="E249" t="s">
        <v>363</v>
      </c>
      <c r="F249" t="s">
        <v>364</v>
      </c>
      <c r="G249">
        <v>1</v>
      </c>
      <c r="H249">
        <v>0</v>
      </c>
      <c r="I249" t="s">
        <v>342</v>
      </c>
      <c r="J249">
        <v>0</v>
      </c>
      <c r="K249">
        <v>0</v>
      </c>
      <c r="L249" t="s">
        <v>6</v>
      </c>
      <c r="M249" t="s">
        <v>6</v>
      </c>
      <c r="N249">
        <v>0</v>
      </c>
      <c r="O249">
        <v>1</v>
      </c>
    </row>
    <row r="250" spans="1:15" x14ac:dyDescent="0.2">
      <c r="A250">
        <v>70</v>
      </c>
      <c r="B250">
        <v>1</v>
      </c>
      <c r="D250">
        <v>4</v>
      </c>
      <c r="E250" t="s">
        <v>365</v>
      </c>
      <c r="F250" t="s">
        <v>366</v>
      </c>
      <c r="G250">
        <v>1</v>
      </c>
      <c r="H250">
        <v>0</v>
      </c>
      <c r="I250" t="s">
        <v>342</v>
      </c>
      <c r="J250">
        <v>0</v>
      </c>
      <c r="K250">
        <v>0</v>
      </c>
      <c r="L250" t="s">
        <v>6</v>
      </c>
      <c r="M250" t="s">
        <v>6</v>
      </c>
      <c r="N250">
        <v>0</v>
      </c>
      <c r="O250">
        <v>1</v>
      </c>
    </row>
    <row r="251" spans="1:15" x14ac:dyDescent="0.2">
      <c r="A251">
        <v>70</v>
      </c>
      <c r="B251">
        <v>1</v>
      </c>
      <c r="D251">
        <v>5</v>
      </c>
      <c r="E251" t="s">
        <v>367</v>
      </c>
      <c r="F251" t="s">
        <v>368</v>
      </c>
      <c r="G251">
        <v>1</v>
      </c>
      <c r="H251">
        <v>0</v>
      </c>
      <c r="I251" t="s">
        <v>342</v>
      </c>
      <c r="J251">
        <v>0</v>
      </c>
      <c r="K251">
        <v>0</v>
      </c>
      <c r="L251" t="s">
        <v>6</v>
      </c>
      <c r="M251" t="s">
        <v>6</v>
      </c>
      <c r="N251">
        <v>0</v>
      </c>
      <c r="O251">
        <v>0.85</v>
      </c>
    </row>
    <row r="252" spans="1:15" x14ac:dyDescent="0.2">
      <c r="A252">
        <v>70</v>
      </c>
      <c r="B252">
        <v>1</v>
      </c>
      <c r="D252">
        <v>6</v>
      </c>
      <c r="E252" t="s">
        <v>369</v>
      </c>
      <c r="F252" t="s">
        <v>370</v>
      </c>
      <c r="G252">
        <v>1</v>
      </c>
      <c r="H252">
        <v>0</v>
      </c>
      <c r="I252" t="s">
        <v>342</v>
      </c>
      <c r="J252">
        <v>0</v>
      </c>
      <c r="K252">
        <v>0</v>
      </c>
      <c r="L252" t="s">
        <v>6</v>
      </c>
      <c r="M252" t="s">
        <v>6</v>
      </c>
      <c r="N252">
        <v>0</v>
      </c>
      <c r="O252">
        <v>0.8</v>
      </c>
    </row>
    <row r="253" spans="1:15" x14ac:dyDescent="0.2">
      <c r="A253">
        <v>70</v>
      </c>
      <c r="B253">
        <v>1</v>
      </c>
      <c r="D253">
        <v>7</v>
      </c>
      <c r="E253" t="s">
        <v>371</v>
      </c>
      <c r="F253" t="s">
        <v>372</v>
      </c>
      <c r="G253">
        <v>1</v>
      </c>
      <c r="H253">
        <v>0</v>
      </c>
      <c r="I253" t="s">
        <v>342</v>
      </c>
      <c r="J253">
        <v>0</v>
      </c>
      <c r="K253">
        <v>0</v>
      </c>
      <c r="L253" t="s">
        <v>6</v>
      </c>
      <c r="M253" t="s">
        <v>6</v>
      </c>
      <c r="N253">
        <v>0</v>
      </c>
      <c r="O253">
        <v>1</v>
      </c>
    </row>
    <row r="254" spans="1:15" x14ac:dyDescent="0.2">
      <c r="A254">
        <v>70</v>
      </c>
      <c r="B254">
        <v>1</v>
      </c>
      <c r="D254">
        <v>8</v>
      </c>
      <c r="E254" t="s">
        <v>373</v>
      </c>
      <c r="F254" t="s">
        <v>374</v>
      </c>
      <c r="G254">
        <v>1</v>
      </c>
      <c r="H254">
        <v>0.8</v>
      </c>
      <c r="I254" t="s">
        <v>342</v>
      </c>
      <c r="J254">
        <v>0</v>
      </c>
      <c r="K254">
        <v>0</v>
      </c>
      <c r="L254" t="s">
        <v>6</v>
      </c>
      <c r="M254" t="s">
        <v>6</v>
      </c>
      <c r="N254">
        <v>0</v>
      </c>
      <c r="O254">
        <v>1</v>
      </c>
    </row>
    <row r="255" spans="1:15" x14ac:dyDescent="0.2">
      <c r="A255">
        <v>70</v>
      </c>
      <c r="B255">
        <v>1</v>
      </c>
      <c r="D255">
        <v>9</v>
      </c>
      <c r="E255" t="s">
        <v>375</v>
      </c>
      <c r="F255" t="s">
        <v>376</v>
      </c>
      <c r="G255">
        <v>1</v>
      </c>
      <c r="H255">
        <v>0.85</v>
      </c>
      <c r="I255" t="s">
        <v>342</v>
      </c>
      <c r="J255">
        <v>0</v>
      </c>
      <c r="K255">
        <v>0</v>
      </c>
      <c r="L255" t="s">
        <v>6</v>
      </c>
      <c r="M255" t="s">
        <v>6</v>
      </c>
      <c r="N255">
        <v>0</v>
      </c>
      <c r="O255">
        <v>1</v>
      </c>
    </row>
    <row r="256" spans="1:15" x14ac:dyDescent="0.2">
      <c r="A256">
        <v>70</v>
      </c>
      <c r="B256">
        <v>1</v>
      </c>
      <c r="D256">
        <v>10</v>
      </c>
      <c r="E256" t="s">
        <v>377</v>
      </c>
      <c r="F256" t="s">
        <v>378</v>
      </c>
      <c r="G256">
        <v>1</v>
      </c>
      <c r="H256">
        <v>0</v>
      </c>
      <c r="I256" t="s">
        <v>342</v>
      </c>
      <c r="J256">
        <v>0</v>
      </c>
      <c r="K256">
        <v>0</v>
      </c>
      <c r="L256" t="s">
        <v>6</v>
      </c>
      <c r="M256" t="s">
        <v>6</v>
      </c>
      <c r="N256">
        <v>0</v>
      </c>
      <c r="O256">
        <v>1</v>
      </c>
    </row>
    <row r="257" spans="1:15" x14ac:dyDescent="0.2">
      <c r="A257">
        <v>70</v>
      </c>
      <c r="B257">
        <v>1</v>
      </c>
      <c r="D257">
        <v>11</v>
      </c>
      <c r="E257" t="s">
        <v>379</v>
      </c>
      <c r="F257" t="s">
        <v>380</v>
      </c>
      <c r="G257">
        <v>1</v>
      </c>
      <c r="H257">
        <v>0</v>
      </c>
      <c r="I257" t="s">
        <v>342</v>
      </c>
      <c r="J257">
        <v>0</v>
      </c>
      <c r="K257">
        <v>0</v>
      </c>
      <c r="L257" t="s">
        <v>6</v>
      </c>
      <c r="M257" t="s">
        <v>6</v>
      </c>
      <c r="N257">
        <v>0</v>
      </c>
      <c r="O257">
        <v>0.94</v>
      </c>
    </row>
    <row r="258" spans="1:15" x14ac:dyDescent="0.2">
      <c r="A258">
        <v>70</v>
      </c>
      <c r="B258">
        <v>1</v>
      </c>
      <c r="D258">
        <v>12</v>
      </c>
      <c r="E258" t="s">
        <v>381</v>
      </c>
      <c r="F258" t="s">
        <v>382</v>
      </c>
      <c r="G258">
        <v>1</v>
      </c>
      <c r="H258">
        <v>0</v>
      </c>
      <c r="I258" t="s">
        <v>342</v>
      </c>
      <c r="J258">
        <v>0</v>
      </c>
      <c r="K258">
        <v>0</v>
      </c>
      <c r="L258" t="s">
        <v>6</v>
      </c>
      <c r="M258" t="s">
        <v>6</v>
      </c>
      <c r="N258">
        <v>0</v>
      </c>
      <c r="O258">
        <v>0.9</v>
      </c>
    </row>
    <row r="259" spans="1:15" x14ac:dyDescent="0.2">
      <c r="A259">
        <v>70</v>
      </c>
      <c r="B259">
        <v>1</v>
      </c>
      <c r="D259">
        <v>13</v>
      </c>
      <c r="E259" t="s">
        <v>383</v>
      </c>
      <c r="F259" t="s">
        <v>384</v>
      </c>
      <c r="G259">
        <v>0.6</v>
      </c>
      <c r="H259">
        <v>0</v>
      </c>
      <c r="I259" t="s">
        <v>342</v>
      </c>
      <c r="J259">
        <v>0</v>
      </c>
      <c r="K259">
        <v>0</v>
      </c>
      <c r="L259" t="s">
        <v>6</v>
      </c>
      <c r="M259" t="s">
        <v>6</v>
      </c>
      <c r="N259">
        <v>0</v>
      </c>
      <c r="O259">
        <v>0.6</v>
      </c>
    </row>
    <row r="260" spans="1:15" x14ac:dyDescent="0.2">
      <c r="A260">
        <v>70</v>
      </c>
      <c r="B260">
        <v>1</v>
      </c>
      <c r="D260">
        <v>14</v>
      </c>
      <c r="E260" t="s">
        <v>385</v>
      </c>
      <c r="F260" t="s">
        <v>386</v>
      </c>
      <c r="G260">
        <v>1</v>
      </c>
      <c r="H260">
        <v>0</v>
      </c>
      <c r="I260" t="s">
        <v>342</v>
      </c>
      <c r="J260">
        <v>0</v>
      </c>
      <c r="K260">
        <v>0</v>
      </c>
      <c r="L260" t="s">
        <v>6</v>
      </c>
      <c r="M260" t="s">
        <v>6</v>
      </c>
      <c r="N260">
        <v>0</v>
      </c>
      <c r="O260">
        <v>1</v>
      </c>
    </row>
    <row r="261" spans="1:15" x14ac:dyDescent="0.2">
      <c r="A261">
        <v>70</v>
      </c>
      <c r="B261">
        <v>1</v>
      </c>
      <c r="D261">
        <v>15</v>
      </c>
      <c r="E261" t="s">
        <v>387</v>
      </c>
      <c r="F261" t="s">
        <v>388</v>
      </c>
      <c r="G261">
        <v>1.2</v>
      </c>
      <c r="H261">
        <v>0</v>
      </c>
      <c r="I261" t="s">
        <v>342</v>
      </c>
      <c r="J261">
        <v>0</v>
      </c>
      <c r="K261">
        <v>0</v>
      </c>
      <c r="L261" t="s">
        <v>6</v>
      </c>
      <c r="M261" t="s">
        <v>6</v>
      </c>
      <c r="N261">
        <v>0</v>
      </c>
      <c r="O261">
        <v>1.2</v>
      </c>
    </row>
    <row r="262" spans="1:15" x14ac:dyDescent="0.2">
      <c r="A262">
        <v>70</v>
      </c>
      <c r="B262">
        <v>1</v>
      </c>
      <c r="D262">
        <v>16</v>
      </c>
      <c r="E262" t="s">
        <v>389</v>
      </c>
      <c r="F262" t="s">
        <v>390</v>
      </c>
      <c r="G262">
        <v>1</v>
      </c>
      <c r="H262">
        <v>0</v>
      </c>
      <c r="I262" t="s">
        <v>342</v>
      </c>
      <c r="J262">
        <v>0</v>
      </c>
      <c r="K262">
        <v>0</v>
      </c>
      <c r="L262" t="s">
        <v>6</v>
      </c>
      <c r="M262" t="s">
        <v>6</v>
      </c>
      <c r="N262">
        <v>0</v>
      </c>
      <c r="O262">
        <v>1</v>
      </c>
    </row>
    <row r="263" spans="1:15" x14ac:dyDescent="0.2">
      <c r="A263">
        <v>70</v>
      </c>
      <c r="B263">
        <v>1</v>
      </c>
      <c r="D263">
        <v>17</v>
      </c>
      <c r="E263" t="s">
        <v>391</v>
      </c>
      <c r="F263" t="s">
        <v>392</v>
      </c>
      <c r="G263">
        <v>1</v>
      </c>
      <c r="H263">
        <v>0</v>
      </c>
      <c r="I263" t="s">
        <v>342</v>
      </c>
      <c r="J263">
        <v>0</v>
      </c>
      <c r="K263">
        <v>0</v>
      </c>
      <c r="L263" t="s">
        <v>6</v>
      </c>
      <c r="M263" t="s">
        <v>6</v>
      </c>
      <c r="N263">
        <v>0</v>
      </c>
      <c r="O263">
        <v>1</v>
      </c>
    </row>
    <row r="264" spans="1:15" x14ac:dyDescent="0.2">
      <c r="A264">
        <v>70</v>
      </c>
      <c r="B264">
        <v>1</v>
      </c>
      <c r="D264">
        <v>18</v>
      </c>
      <c r="E264" t="s">
        <v>393</v>
      </c>
      <c r="F264" t="s">
        <v>394</v>
      </c>
      <c r="G264">
        <v>1</v>
      </c>
      <c r="H264">
        <v>0</v>
      </c>
      <c r="I264" t="s">
        <v>342</v>
      </c>
      <c r="J264">
        <v>0</v>
      </c>
      <c r="K264">
        <v>0</v>
      </c>
      <c r="L264" t="s">
        <v>6</v>
      </c>
      <c r="M264" t="s">
        <v>6</v>
      </c>
      <c r="N264">
        <v>0</v>
      </c>
      <c r="O264">
        <v>1</v>
      </c>
    </row>
    <row r="265" spans="1:15" x14ac:dyDescent="0.2">
      <c r="A265">
        <v>70</v>
      </c>
      <c r="B265">
        <v>1</v>
      </c>
      <c r="D265">
        <v>19</v>
      </c>
      <c r="E265" t="s">
        <v>395</v>
      </c>
      <c r="F265" t="s">
        <v>392</v>
      </c>
      <c r="G265">
        <v>1</v>
      </c>
      <c r="H265">
        <v>0</v>
      </c>
      <c r="I265" t="s">
        <v>342</v>
      </c>
      <c r="J265">
        <v>0</v>
      </c>
      <c r="K265">
        <v>0</v>
      </c>
      <c r="L265" t="s">
        <v>6</v>
      </c>
      <c r="M265" t="s">
        <v>6</v>
      </c>
      <c r="N265">
        <v>0</v>
      </c>
      <c r="O265">
        <v>1</v>
      </c>
    </row>
    <row r="266" spans="1:15" x14ac:dyDescent="0.2">
      <c r="A266">
        <v>70</v>
      </c>
      <c r="B266">
        <v>1</v>
      </c>
      <c r="D266">
        <v>20</v>
      </c>
      <c r="E266" t="s">
        <v>396</v>
      </c>
      <c r="F266" t="s">
        <v>394</v>
      </c>
      <c r="G266">
        <v>1</v>
      </c>
      <c r="H266">
        <v>0</v>
      </c>
      <c r="I266" t="s">
        <v>342</v>
      </c>
      <c r="J266">
        <v>0</v>
      </c>
      <c r="K266">
        <v>0</v>
      </c>
      <c r="L266" t="s">
        <v>6</v>
      </c>
      <c r="M266" t="s">
        <v>6</v>
      </c>
      <c r="N266">
        <v>0</v>
      </c>
      <c r="O266">
        <v>1</v>
      </c>
    </row>
    <row r="267" spans="1:15" x14ac:dyDescent="0.2">
      <c r="A267">
        <v>70</v>
      </c>
      <c r="B267">
        <v>1</v>
      </c>
      <c r="D267">
        <v>21</v>
      </c>
      <c r="E267" t="s">
        <v>397</v>
      </c>
      <c r="F267" t="s">
        <v>398</v>
      </c>
      <c r="G267">
        <v>0</v>
      </c>
      <c r="H267">
        <v>0</v>
      </c>
      <c r="I267" t="s">
        <v>342</v>
      </c>
      <c r="J267">
        <v>0</v>
      </c>
      <c r="K267">
        <v>0</v>
      </c>
      <c r="L267" t="s">
        <v>6</v>
      </c>
      <c r="M267" t="s">
        <v>6</v>
      </c>
      <c r="N267">
        <v>0</v>
      </c>
      <c r="O267">
        <v>0</v>
      </c>
    </row>
    <row r="269" spans="1:15" x14ac:dyDescent="0.2">
      <c r="A269">
        <v>-1</v>
      </c>
    </row>
    <row r="271" spans="1:15" x14ac:dyDescent="0.2">
      <c r="A271" s="4">
        <v>75</v>
      </c>
      <c r="B271" s="4" t="s">
        <v>399</v>
      </c>
      <c r="C271" s="4">
        <v>2000</v>
      </c>
      <c r="D271" s="4">
        <v>0</v>
      </c>
      <c r="E271" s="4">
        <v>1</v>
      </c>
      <c r="F271" s="4">
        <v>0</v>
      </c>
      <c r="G271" s="4">
        <v>0</v>
      </c>
      <c r="H271" s="4">
        <v>1</v>
      </c>
      <c r="I271" s="4">
        <v>0</v>
      </c>
      <c r="J271" s="4">
        <v>4</v>
      </c>
      <c r="K271" s="4">
        <v>0</v>
      </c>
      <c r="L271" s="4">
        <v>0</v>
      </c>
      <c r="M271" s="4">
        <v>0</v>
      </c>
      <c r="N271" s="4">
        <v>34644600</v>
      </c>
      <c r="O271" s="4">
        <v>1</v>
      </c>
    </row>
    <row r="272" spans="1:15" x14ac:dyDescent="0.2">
      <c r="A272" s="4">
        <v>75</v>
      </c>
      <c r="B272" s="4" t="s">
        <v>400</v>
      </c>
      <c r="C272" s="4">
        <v>2018</v>
      </c>
      <c r="D272" s="4">
        <v>1</v>
      </c>
      <c r="E272" s="4">
        <v>0</v>
      </c>
      <c r="F272" s="4">
        <v>0</v>
      </c>
      <c r="G272" s="4">
        <v>0</v>
      </c>
      <c r="H272" s="4">
        <v>1</v>
      </c>
      <c r="I272" s="4">
        <v>0</v>
      </c>
      <c r="J272" s="4">
        <v>4</v>
      </c>
      <c r="K272" s="4">
        <v>0</v>
      </c>
      <c r="L272" s="4">
        <v>0</v>
      </c>
      <c r="M272" s="4">
        <v>1</v>
      </c>
      <c r="N272" s="4">
        <v>34644601</v>
      </c>
      <c r="O272" s="4">
        <v>2</v>
      </c>
    </row>
    <row r="273" spans="1:34" x14ac:dyDescent="0.2">
      <c r="A273" s="6">
        <v>3</v>
      </c>
      <c r="B273" s="6" t="s">
        <v>401</v>
      </c>
      <c r="C273" s="6">
        <v>12.5</v>
      </c>
      <c r="D273" s="6">
        <v>7.5</v>
      </c>
      <c r="E273" s="6">
        <v>12.5</v>
      </c>
      <c r="F273" s="6">
        <v>18.3</v>
      </c>
      <c r="G273" s="6">
        <v>18.3</v>
      </c>
      <c r="H273" s="6">
        <v>7.5</v>
      </c>
      <c r="I273" s="6">
        <v>18.3</v>
      </c>
      <c r="J273" s="6">
        <v>2</v>
      </c>
      <c r="K273" s="6">
        <v>18.3</v>
      </c>
      <c r="L273" s="6">
        <v>12.5</v>
      </c>
      <c r="M273" s="6">
        <v>12.5</v>
      </c>
      <c r="N273" s="6">
        <v>7.5</v>
      </c>
      <c r="O273" s="6">
        <v>7.5</v>
      </c>
      <c r="P273" s="6">
        <v>18.3</v>
      </c>
      <c r="Q273" s="6">
        <v>18.3</v>
      </c>
      <c r="R273" s="6">
        <v>12.5</v>
      </c>
      <c r="S273" s="6" t="s">
        <v>6</v>
      </c>
      <c r="T273" s="6" t="s">
        <v>6</v>
      </c>
      <c r="U273" s="6" t="s">
        <v>6</v>
      </c>
      <c r="V273" s="6" t="s">
        <v>6</v>
      </c>
      <c r="W273" s="6" t="s">
        <v>6</v>
      </c>
      <c r="X273" s="6" t="s">
        <v>6</v>
      </c>
      <c r="Y273" s="6" t="s">
        <v>6</v>
      </c>
      <c r="Z273" s="6" t="s">
        <v>6</v>
      </c>
      <c r="AA273" s="6" t="s">
        <v>6</v>
      </c>
      <c r="AB273" s="6" t="s">
        <v>6</v>
      </c>
      <c r="AC273" s="6" t="s">
        <v>6</v>
      </c>
      <c r="AD273" s="6" t="s">
        <v>6</v>
      </c>
      <c r="AE273" s="6" t="s">
        <v>6</v>
      </c>
      <c r="AF273" s="6" t="s">
        <v>6</v>
      </c>
      <c r="AG273" s="6" t="s">
        <v>6</v>
      </c>
      <c r="AH273" s="6" t="s">
        <v>6</v>
      </c>
    </row>
    <row r="277" spans="1:34" x14ac:dyDescent="0.2">
      <c r="A277">
        <v>65</v>
      </c>
      <c r="C277">
        <v>1</v>
      </c>
      <c r="D277">
        <v>0</v>
      </c>
      <c r="E2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402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34644600</v>
      </c>
      <c r="E14" s="1">
        <v>34644601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(Source!F196)/1000</f>
        <v>102.91500000000001</v>
      </c>
      <c r="F16" s="8">
        <f>(Source!F197)/1000</f>
        <v>4.6989999999999998</v>
      </c>
      <c r="G16" s="8">
        <f>(Source!F188)/1000</f>
        <v>0</v>
      </c>
      <c r="H16" s="8">
        <f>(Source!F198)/1000+(Source!F199)/1000</f>
        <v>0.189</v>
      </c>
      <c r="I16" s="8">
        <f>E16+F16+G16+H16</f>
        <v>107.803</v>
      </c>
      <c r="J16" s="8">
        <f>(Source!F194)/1000</f>
        <v>4.117</v>
      </c>
      <c r="T16" s="9">
        <f>(Source!P196)/1000</f>
        <v>986.37900000000002</v>
      </c>
      <c r="U16" s="9">
        <f>(Source!P197)/1000</f>
        <v>35.247</v>
      </c>
      <c r="V16" s="9">
        <f>(Source!P188)/1000</f>
        <v>0</v>
      </c>
      <c r="W16" s="9">
        <f>(Source!P198)/1000+(Source!P199)/1000</f>
        <v>3.1659999999999999</v>
      </c>
      <c r="X16" s="9">
        <f>T16+U16+V16+W16</f>
        <v>1024.7919999999999</v>
      </c>
      <c r="Y16" s="9">
        <f>(Source!P194)/1000</f>
        <v>75.346000000000004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97655</v>
      </c>
      <c r="AU16" s="8">
        <v>74791</v>
      </c>
      <c r="AV16" s="8">
        <v>0</v>
      </c>
      <c r="AW16" s="8">
        <v>0</v>
      </c>
      <c r="AX16" s="8">
        <v>0</v>
      </c>
      <c r="AY16" s="8">
        <v>18747</v>
      </c>
      <c r="AZ16" s="8">
        <v>2067</v>
      </c>
      <c r="BA16" s="8">
        <v>4117</v>
      </c>
      <c r="BB16" s="8">
        <v>102915</v>
      </c>
      <c r="BC16" s="8">
        <v>4699</v>
      </c>
      <c r="BD16" s="8">
        <v>189</v>
      </c>
      <c r="BE16" s="8">
        <v>0</v>
      </c>
      <c r="BF16" s="8">
        <v>458.63000000000005</v>
      </c>
      <c r="BG16" s="8">
        <v>166.89</v>
      </c>
      <c r="BH16" s="8">
        <v>0</v>
      </c>
      <c r="BI16" s="8">
        <v>6457</v>
      </c>
      <c r="BJ16" s="8">
        <v>3691</v>
      </c>
      <c r="BK16" s="8">
        <v>107803</v>
      </c>
      <c r="BR16" s="9">
        <v>870618</v>
      </c>
      <c r="BS16" s="9">
        <v>560943</v>
      </c>
      <c r="BT16" s="9">
        <v>0</v>
      </c>
      <c r="BU16" s="9">
        <v>0</v>
      </c>
      <c r="BV16" s="9">
        <v>0</v>
      </c>
      <c r="BW16" s="9">
        <v>234329</v>
      </c>
      <c r="BX16" s="9">
        <v>37809</v>
      </c>
      <c r="BY16" s="9">
        <v>75346</v>
      </c>
      <c r="BZ16" s="9">
        <v>986379</v>
      </c>
      <c r="CA16" s="9">
        <v>35247</v>
      </c>
      <c r="CB16" s="9">
        <v>3166</v>
      </c>
      <c r="CC16" s="9">
        <v>0</v>
      </c>
      <c r="CD16" s="9">
        <v>458.63000000000005</v>
      </c>
      <c r="CE16" s="9">
        <v>166.89</v>
      </c>
      <c r="CF16" s="9">
        <v>0</v>
      </c>
      <c r="CG16" s="9">
        <v>100130</v>
      </c>
      <c r="CH16" s="9">
        <v>54044</v>
      </c>
      <c r="CI16" s="9">
        <v>1024792</v>
      </c>
    </row>
    <row r="18" spans="1:40" x14ac:dyDescent="0.2">
      <c r="A18">
        <v>51</v>
      </c>
      <c r="E18" s="10">
        <f>SUMIF(A16:A17,3,E16:E17)</f>
        <v>102.91500000000001</v>
      </c>
      <c r="F18" s="10">
        <f>SUMIF(A16:A17,3,F16:F17)</f>
        <v>4.6989999999999998</v>
      </c>
      <c r="G18" s="10">
        <f>SUMIF(A16:A17,3,G16:G17)</f>
        <v>0</v>
      </c>
      <c r="H18" s="10">
        <f>SUMIF(A16:A17,3,H16:H17)</f>
        <v>0.189</v>
      </c>
      <c r="I18" s="10">
        <f>SUMIF(A16:A17,3,I16:I17)</f>
        <v>107.803</v>
      </c>
      <c r="J18" s="10">
        <f>SUMIF(A16:A17,3,J16:J17)</f>
        <v>4.117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986.37900000000002</v>
      </c>
      <c r="U18" s="3">
        <f>SUMIF(A16:A17,3,U16:U17)</f>
        <v>35.247</v>
      </c>
      <c r="V18" s="3">
        <f>SUMIF(A16:A17,3,V16:V17)</f>
        <v>0</v>
      </c>
      <c r="W18" s="3">
        <f>SUMIF(A16:A17,3,W16:W17)</f>
        <v>3.1659999999999999</v>
      </c>
      <c r="X18" s="3">
        <f>SUMIF(A16:A17,3,X16:X17)</f>
        <v>1024.7919999999999</v>
      </c>
      <c r="Y18" s="3">
        <f>SUMIF(A16:A17,3,Y16:Y17)</f>
        <v>75.346000000000004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97655</v>
      </c>
      <c r="G20" s="5" t="s">
        <v>288</v>
      </c>
      <c r="H20" s="5" t="s">
        <v>289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870618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74791</v>
      </c>
      <c r="G21" s="5" t="s">
        <v>290</v>
      </c>
      <c r="H21" s="5" t="s">
        <v>291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560943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292</v>
      </c>
      <c r="H22" s="5" t="s">
        <v>293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74791</v>
      </c>
      <c r="G23" s="5" t="s">
        <v>294</v>
      </c>
      <c r="H23" s="5" t="s">
        <v>295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560943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74791</v>
      </c>
      <c r="G24" s="5" t="s">
        <v>296</v>
      </c>
      <c r="H24" s="5" t="s">
        <v>297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560943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298</v>
      </c>
      <c r="H25" s="5" t="s">
        <v>299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74791</v>
      </c>
      <c r="G26" s="5" t="s">
        <v>300</v>
      </c>
      <c r="H26" s="5" t="s">
        <v>301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560943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302</v>
      </c>
      <c r="H27" s="5" t="s">
        <v>303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304</v>
      </c>
      <c r="H28" s="5" t="s">
        <v>305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306</v>
      </c>
      <c r="H29" s="5" t="s">
        <v>307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18747</v>
      </c>
      <c r="G30" s="5" t="s">
        <v>308</v>
      </c>
      <c r="H30" s="5" t="s">
        <v>309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234329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310</v>
      </c>
      <c r="H31" s="5" t="s">
        <v>311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2067</v>
      </c>
      <c r="G32" s="5" t="s">
        <v>312</v>
      </c>
      <c r="H32" s="5" t="s">
        <v>313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37809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4117</v>
      </c>
      <c r="G33" s="5" t="s">
        <v>314</v>
      </c>
      <c r="H33" s="5" t="s">
        <v>315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75346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316</v>
      </c>
      <c r="H34" s="5" t="s">
        <v>317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102915</v>
      </c>
      <c r="G35" s="5" t="s">
        <v>318</v>
      </c>
      <c r="H35" s="5" t="s">
        <v>319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986379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4699</v>
      </c>
      <c r="G36" s="5" t="s">
        <v>320</v>
      </c>
      <c r="H36" s="5" t="s">
        <v>321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35247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189</v>
      </c>
      <c r="G37" s="5" t="s">
        <v>322</v>
      </c>
      <c r="H37" s="5" t="s">
        <v>323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3166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324</v>
      </c>
      <c r="H38" s="5" t="s">
        <v>325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326</v>
      </c>
      <c r="H39" s="5" t="s">
        <v>327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458.63000000000005</v>
      </c>
      <c r="G40" s="5" t="s">
        <v>328</v>
      </c>
      <c r="H40" s="5" t="s">
        <v>329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458.63000000000005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166.89</v>
      </c>
      <c r="G41" s="5" t="s">
        <v>330</v>
      </c>
      <c r="H41" s="5" t="s">
        <v>331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166.89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332</v>
      </c>
      <c r="H42" s="5" t="s">
        <v>333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6457</v>
      </c>
      <c r="G43" s="5" t="s">
        <v>334</v>
      </c>
      <c r="H43" s="5" t="s">
        <v>335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100130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3691</v>
      </c>
      <c r="G44" s="5" t="s">
        <v>336</v>
      </c>
      <c r="H44" s="5" t="s">
        <v>337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54044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107803</v>
      </c>
      <c r="G45" s="5" t="s">
        <v>338</v>
      </c>
      <c r="H45" s="5" t="s">
        <v>339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1024792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399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34644600</v>
      </c>
      <c r="O50" s="4">
        <v>1</v>
      </c>
    </row>
    <row r="51" spans="1:34" x14ac:dyDescent="0.2">
      <c r="A51" s="4">
        <v>75</v>
      </c>
      <c r="B51" s="4" t="s">
        <v>400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34644601</v>
      </c>
      <c r="O51" s="4">
        <v>2</v>
      </c>
    </row>
    <row r="52" spans="1:34" x14ac:dyDescent="0.2">
      <c r="A52" s="6">
        <v>3</v>
      </c>
      <c r="B52" s="6" t="s">
        <v>401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34644600</v>
      </c>
      <c r="C1">
        <v>34644663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W1">
        <v>0</v>
      </c>
      <c r="X1">
        <v>-200730820</v>
      </c>
      <c r="Y1">
        <v>1.27</v>
      </c>
      <c r="AA1">
        <v>0</v>
      </c>
      <c r="AB1">
        <v>0</v>
      </c>
      <c r="AC1">
        <v>0</v>
      </c>
      <c r="AD1">
        <v>8.3800000000000008</v>
      </c>
      <c r="AE1">
        <v>0</v>
      </c>
      <c r="AF1">
        <v>0</v>
      </c>
      <c r="AG1">
        <v>0</v>
      </c>
      <c r="AH1">
        <v>8.3800000000000008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6</v>
      </c>
      <c r="AT1">
        <v>1.27</v>
      </c>
      <c r="AU1" t="s">
        <v>6</v>
      </c>
      <c r="AV1">
        <v>1</v>
      </c>
      <c r="AW1">
        <v>2</v>
      </c>
      <c r="AX1">
        <v>34644668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36.83</v>
      </c>
      <c r="CY1">
        <f>AD1</f>
        <v>8.3800000000000008</v>
      </c>
      <c r="CZ1">
        <f>AH1</f>
        <v>8.3800000000000008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34644600</v>
      </c>
      <c r="C2">
        <v>34644663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W2">
        <v>0</v>
      </c>
      <c r="X2">
        <v>-1417349443</v>
      </c>
      <c r="Y2">
        <v>0.41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0.41</v>
      </c>
      <c r="AU2" t="s">
        <v>6</v>
      </c>
      <c r="AV2">
        <v>2</v>
      </c>
      <c r="AW2">
        <v>2</v>
      </c>
      <c r="AX2">
        <v>34644669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11.889999999999999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34644600</v>
      </c>
      <c r="C3">
        <v>34644663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W3">
        <v>0</v>
      </c>
      <c r="X3">
        <v>-2134233284</v>
      </c>
      <c r="Y3">
        <v>0.35</v>
      </c>
      <c r="AA3">
        <v>0</v>
      </c>
      <c r="AB3">
        <v>82.22</v>
      </c>
      <c r="AC3">
        <v>10.06</v>
      </c>
      <c r="AD3">
        <v>0</v>
      </c>
      <c r="AE3">
        <v>0</v>
      </c>
      <c r="AF3">
        <v>82.22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6</v>
      </c>
      <c r="AT3">
        <v>0.35</v>
      </c>
      <c r="AU3" t="s">
        <v>6</v>
      </c>
      <c r="AV3">
        <v>0</v>
      </c>
      <c r="AW3">
        <v>2</v>
      </c>
      <c r="AX3">
        <v>34644670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10.149999999999999</v>
      </c>
      <c r="CY3">
        <f>AB3</f>
        <v>82.22</v>
      </c>
      <c r="CZ3">
        <f>AF3</f>
        <v>82.22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34644600</v>
      </c>
      <c r="C4">
        <v>34644663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W4">
        <v>0</v>
      </c>
      <c r="X4">
        <v>1372534845</v>
      </c>
      <c r="Y4">
        <v>0.06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6</v>
      </c>
      <c r="AT4">
        <v>0.06</v>
      </c>
      <c r="AU4" t="s">
        <v>6</v>
      </c>
      <c r="AV4">
        <v>0</v>
      </c>
      <c r="AW4">
        <v>2</v>
      </c>
      <c r="AX4">
        <v>34644671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1.74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34644601</v>
      </c>
      <c r="C5">
        <v>34644663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403</v>
      </c>
      <c r="J5" t="s">
        <v>6</v>
      </c>
      <c r="K5" t="s">
        <v>404</v>
      </c>
      <c r="L5">
        <v>1191</v>
      </c>
      <c r="N5">
        <v>1013</v>
      </c>
      <c r="O5" t="s">
        <v>405</v>
      </c>
      <c r="P5" t="s">
        <v>405</v>
      </c>
      <c r="Q5">
        <v>1</v>
      </c>
      <c r="W5">
        <v>0</v>
      </c>
      <c r="X5">
        <v>-200730820</v>
      </c>
      <c r="Y5">
        <v>1.27</v>
      </c>
      <c r="AA5">
        <v>0</v>
      </c>
      <c r="AB5">
        <v>0</v>
      </c>
      <c r="AC5">
        <v>0</v>
      </c>
      <c r="AD5">
        <v>153.35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6</v>
      </c>
      <c r="AT5">
        <v>1.27</v>
      </c>
      <c r="AU5" t="s">
        <v>6</v>
      </c>
      <c r="AV5">
        <v>1</v>
      </c>
      <c r="AW5">
        <v>2</v>
      </c>
      <c r="AX5">
        <v>34644668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36.83</v>
      </c>
      <c r="CY5">
        <f>AD5</f>
        <v>153.35</v>
      </c>
      <c r="CZ5">
        <f>AH5</f>
        <v>8.3800000000000008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34644601</v>
      </c>
      <c r="C6">
        <v>34644663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406</v>
      </c>
      <c r="J6" t="s">
        <v>6</v>
      </c>
      <c r="K6" t="s">
        <v>407</v>
      </c>
      <c r="L6">
        <v>1191</v>
      </c>
      <c r="N6">
        <v>1013</v>
      </c>
      <c r="O6" t="s">
        <v>405</v>
      </c>
      <c r="P6" t="s">
        <v>405</v>
      </c>
      <c r="Q6">
        <v>1</v>
      </c>
      <c r="W6">
        <v>0</v>
      </c>
      <c r="X6">
        <v>-1417349443</v>
      </c>
      <c r="Y6">
        <v>0.41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6</v>
      </c>
      <c r="AT6">
        <v>0.41</v>
      </c>
      <c r="AU6" t="s">
        <v>6</v>
      </c>
      <c r="AV6">
        <v>2</v>
      </c>
      <c r="AW6">
        <v>2</v>
      </c>
      <c r="AX6">
        <v>34644669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11.889999999999999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34644601</v>
      </c>
      <c r="C7">
        <v>34644663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408</v>
      </c>
      <c r="J7" t="s">
        <v>409</v>
      </c>
      <c r="K7" t="s">
        <v>410</v>
      </c>
      <c r="L7">
        <v>1368</v>
      </c>
      <c r="N7">
        <v>1011</v>
      </c>
      <c r="O7" t="s">
        <v>411</v>
      </c>
      <c r="P7" t="s">
        <v>411</v>
      </c>
      <c r="Q7">
        <v>1</v>
      </c>
      <c r="W7">
        <v>0</v>
      </c>
      <c r="X7">
        <v>-2134233284</v>
      </c>
      <c r="Y7">
        <v>0.35</v>
      </c>
      <c r="AA7">
        <v>0</v>
      </c>
      <c r="AB7">
        <v>1027.75</v>
      </c>
      <c r="AC7">
        <v>184.1</v>
      </c>
      <c r="AD7">
        <v>0</v>
      </c>
      <c r="AE7">
        <v>0</v>
      </c>
      <c r="AF7">
        <v>82.22</v>
      </c>
      <c r="AG7">
        <v>10.06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6</v>
      </c>
      <c r="AT7">
        <v>0.35</v>
      </c>
      <c r="AU7" t="s">
        <v>6</v>
      </c>
      <c r="AV7">
        <v>0</v>
      </c>
      <c r="AW7">
        <v>2</v>
      </c>
      <c r="AX7">
        <v>34644670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10.149999999999999</v>
      </c>
      <c r="CY7">
        <f>AB7</f>
        <v>1027.75</v>
      </c>
      <c r="CZ7">
        <f>AF7</f>
        <v>82.22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34644601</v>
      </c>
      <c r="C8">
        <v>34644663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412</v>
      </c>
      <c r="J8" t="s">
        <v>413</v>
      </c>
      <c r="K8" t="s">
        <v>414</v>
      </c>
      <c r="L8">
        <v>1368</v>
      </c>
      <c r="N8">
        <v>1011</v>
      </c>
      <c r="O8" t="s">
        <v>411</v>
      </c>
      <c r="P8" t="s">
        <v>411</v>
      </c>
      <c r="Q8">
        <v>1</v>
      </c>
      <c r="W8">
        <v>0</v>
      </c>
      <c r="X8">
        <v>1372534845</v>
      </c>
      <c r="Y8">
        <v>0.06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6</v>
      </c>
      <c r="AT8">
        <v>0.06</v>
      </c>
      <c r="AU8" t="s">
        <v>6</v>
      </c>
      <c r="AV8">
        <v>0</v>
      </c>
      <c r="AW8">
        <v>2</v>
      </c>
      <c r="AX8">
        <v>34644671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1.74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34644600</v>
      </c>
      <c r="C9">
        <v>34644672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415</v>
      </c>
      <c r="J9" t="s">
        <v>6</v>
      </c>
      <c r="K9" t="s">
        <v>416</v>
      </c>
      <c r="L9">
        <v>1191</v>
      </c>
      <c r="N9">
        <v>1013</v>
      </c>
      <c r="O9" t="s">
        <v>405</v>
      </c>
      <c r="P9" t="s">
        <v>405</v>
      </c>
      <c r="Q9">
        <v>1</v>
      </c>
      <c r="W9">
        <v>0</v>
      </c>
      <c r="X9">
        <v>1430930646</v>
      </c>
      <c r="Y9">
        <v>0.15</v>
      </c>
      <c r="AA9">
        <v>0</v>
      </c>
      <c r="AB9">
        <v>0</v>
      </c>
      <c r="AC9">
        <v>0</v>
      </c>
      <c r="AD9">
        <v>8.24</v>
      </c>
      <c r="AE9">
        <v>0</v>
      </c>
      <c r="AF9">
        <v>0</v>
      </c>
      <c r="AG9">
        <v>0</v>
      </c>
      <c r="AH9">
        <v>8.24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0.15</v>
      </c>
      <c r="AU9" t="s">
        <v>6</v>
      </c>
      <c r="AV9">
        <v>1</v>
      </c>
      <c r="AW9">
        <v>2</v>
      </c>
      <c r="AX9">
        <v>34644677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4.3499999999999996</v>
      </c>
      <c r="CY9">
        <f>AD9</f>
        <v>8.24</v>
      </c>
      <c r="CZ9">
        <f>AH9</f>
        <v>8.24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34644600</v>
      </c>
      <c r="C10">
        <v>34644672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406</v>
      </c>
      <c r="J10" t="s">
        <v>6</v>
      </c>
      <c r="K10" t="s">
        <v>407</v>
      </c>
      <c r="L10">
        <v>1191</v>
      </c>
      <c r="N10">
        <v>1013</v>
      </c>
      <c r="O10" t="s">
        <v>405</v>
      </c>
      <c r="P10" t="s">
        <v>405</v>
      </c>
      <c r="Q10">
        <v>1</v>
      </c>
      <c r="W10">
        <v>0</v>
      </c>
      <c r="X10">
        <v>-1417349443</v>
      </c>
      <c r="Y10">
        <v>0.08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6</v>
      </c>
      <c r="AT10">
        <v>0.08</v>
      </c>
      <c r="AU10" t="s">
        <v>6</v>
      </c>
      <c r="AV10">
        <v>2</v>
      </c>
      <c r="AW10">
        <v>2</v>
      </c>
      <c r="AX10">
        <v>34644678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2.3199999999999998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34644600</v>
      </c>
      <c r="C11">
        <v>34644672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408</v>
      </c>
      <c r="J11" t="s">
        <v>409</v>
      </c>
      <c r="K11" t="s">
        <v>410</v>
      </c>
      <c r="L11">
        <v>1368</v>
      </c>
      <c r="N11">
        <v>1011</v>
      </c>
      <c r="O11" t="s">
        <v>411</v>
      </c>
      <c r="P11" t="s">
        <v>411</v>
      </c>
      <c r="Q11">
        <v>1</v>
      </c>
      <c r="W11">
        <v>0</v>
      </c>
      <c r="X11">
        <v>-2134233284</v>
      </c>
      <c r="Y11">
        <v>7.0000000000000007E-2</v>
      </c>
      <c r="AA11">
        <v>0</v>
      </c>
      <c r="AB11">
        <v>82.22</v>
      </c>
      <c r="AC11">
        <v>10.06</v>
      </c>
      <c r="AD11">
        <v>0</v>
      </c>
      <c r="AE11">
        <v>0</v>
      </c>
      <c r="AF11">
        <v>82.22</v>
      </c>
      <c r="AG11">
        <v>10.06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6</v>
      </c>
      <c r="AT11">
        <v>7.0000000000000007E-2</v>
      </c>
      <c r="AU11" t="s">
        <v>6</v>
      </c>
      <c r="AV11">
        <v>0</v>
      </c>
      <c r="AW11">
        <v>2</v>
      </c>
      <c r="AX11">
        <v>34644679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2.0300000000000002</v>
      </c>
      <c r="CY11">
        <f>AB11</f>
        <v>82.22</v>
      </c>
      <c r="CZ11">
        <f>AF11</f>
        <v>82.22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34644600</v>
      </c>
      <c r="C12">
        <v>34644672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412</v>
      </c>
      <c r="J12" t="s">
        <v>413</v>
      </c>
      <c r="K12" t="s">
        <v>414</v>
      </c>
      <c r="L12">
        <v>1368</v>
      </c>
      <c r="N12">
        <v>1011</v>
      </c>
      <c r="O12" t="s">
        <v>411</v>
      </c>
      <c r="P12" t="s">
        <v>411</v>
      </c>
      <c r="Q12">
        <v>1</v>
      </c>
      <c r="W12">
        <v>0</v>
      </c>
      <c r="X12">
        <v>1372534845</v>
      </c>
      <c r="Y12">
        <v>0.01</v>
      </c>
      <c r="AA12">
        <v>0</v>
      </c>
      <c r="AB12">
        <v>65.709999999999994</v>
      </c>
      <c r="AC12">
        <v>11.6</v>
      </c>
      <c r="AD12">
        <v>0</v>
      </c>
      <c r="AE12">
        <v>0</v>
      </c>
      <c r="AF12">
        <v>65.709999999999994</v>
      </c>
      <c r="AG12">
        <v>11.6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6</v>
      </c>
      <c r="AT12">
        <v>0.01</v>
      </c>
      <c r="AU12" t="s">
        <v>6</v>
      </c>
      <c r="AV12">
        <v>0</v>
      </c>
      <c r="AW12">
        <v>2</v>
      </c>
      <c r="AX12">
        <v>34644680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0.28999999999999998</v>
      </c>
      <c r="CY12">
        <f>AB12</f>
        <v>65.709999999999994</v>
      </c>
      <c r="CZ12">
        <f>AF12</f>
        <v>65.709999999999994</v>
      </c>
      <c r="DA12">
        <f>AJ12</f>
        <v>1</v>
      </c>
      <c r="DB12">
        <v>0</v>
      </c>
    </row>
    <row r="13" spans="1:106" x14ac:dyDescent="0.2">
      <c r="A13">
        <f>ROW(Source!A27)</f>
        <v>27</v>
      </c>
      <c r="B13">
        <v>34644601</v>
      </c>
      <c r="C13">
        <v>34644672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415</v>
      </c>
      <c r="J13" t="s">
        <v>6</v>
      </c>
      <c r="K13" t="s">
        <v>416</v>
      </c>
      <c r="L13">
        <v>1191</v>
      </c>
      <c r="N13">
        <v>1013</v>
      </c>
      <c r="O13" t="s">
        <v>405</v>
      </c>
      <c r="P13" t="s">
        <v>405</v>
      </c>
      <c r="Q13">
        <v>1</v>
      </c>
      <c r="W13">
        <v>0</v>
      </c>
      <c r="X13">
        <v>1430930646</v>
      </c>
      <c r="Y13">
        <v>0.15</v>
      </c>
      <c r="AA13">
        <v>0</v>
      </c>
      <c r="AB13">
        <v>0</v>
      </c>
      <c r="AC13">
        <v>0</v>
      </c>
      <c r="AD13">
        <v>150.79</v>
      </c>
      <c r="AE13">
        <v>0</v>
      </c>
      <c r="AF13">
        <v>0</v>
      </c>
      <c r="AG13">
        <v>0</v>
      </c>
      <c r="AH13">
        <v>8.24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6</v>
      </c>
      <c r="AT13">
        <v>0.15</v>
      </c>
      <c r="AU13" t="s">
        <v>6</v>
      </c>
      <c r="AV13">
        <v>1</v>
      </c>
      <c r="AW13">
        <v>2</v>
      </c>
      <c r="AX13">
        <v>34644677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4.3499999999999996</v>
      </c>
      <c r="CY13">
        <f>AD13</f>
        <v>150.79</v>
      </c>
      <c r="CZ13">
        <f>AH13</f>
        <v>8.24</v>
      </c>
      <c r="DA13">
        <f>AL13</f>
        <v>18.3</v>
      </c>
      <c r="DB13">
        <v>0</v>
      </c>
    </row>
    <row r="14" spans="1:106" x14ac:dyDescent="0.2">
      <c r="A14">
        <f>ROW(Source!A27)</f>
        <v>27</v>
      </c>
      <c r="B14">
        <v>34644601</v>
      </c>
      <c r="C14">
        <v>34644672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406</v>
      </c>
      <c r="J14" t="s">
        <v>6</v>
      </c>
      <c r="K14" t="s">
        <v>407</v>
      </c>
      <c r="L14">
        <v>1191</v>
      </c>
      <c r="N14">
        <v>1013</v>
      </c>
      <c r="O14" t="s">
        <v>405</v>
      </c>
      <c r="P14" t="s">
        <v>405</v>
      </c>
      <c r="Q14">
        <v>1</v>
      </c>
      <c r="W14">
        <v>0</v>
      </c>
      <c r="X14">
        <v>-1417349443</v>
      </c>
      <c r="Y14">
        <v>0.08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18.3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6</v>
      </c>
      <c r="AT14">
        <v>0.08</v>
      </c>
      <c r="AU14" t="s">
        <v>6</v>
      </c>
      <c r="AV14">
        <v>2</v>
      </c>
      <c r="AW14">
        <v>2</v>
      </c>
      <c r="AX14">
        <v>34644678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2.3199999999999998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ROW(Source!A27)</f>
        <v>27</v>
      </c>
      <c r="B15">
        <v>34644601</v>
      </c>
      <c r="C15">
        <v>34644672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408</v>
      </c>
      <c r="J15" t="s">
        <v>409</v>
      </c>
      <c r="K15" t="s">
        <v>410</v>
      </c>
      <c r="L15">
        <v>1368</v>
      </c>
      <c r="N15">
        <v>1011</v>
      </c>
      <c r="O15" t="s">
        <v>411</v>
      </c>
      <c r="P15" t="s">
        <v>411</v>
      </c>
      <c r="Q15">
        <v>1</v>
      </c>
      <c r="W15">
        <v>0</v>
      </c>
      <c r="X15">
        <v>-2134233284</v>
      </c>
      <c r="Y15">
        <v>7.0000000000000007E-2</v>
      </c>
      <c r="AA15">
        <v>0</v>
      </c>
      <c r="AB15">
        <v>1027.75</v>
      </c>
      <c r="AC15">
        <v>184.1</v>
      </c>
      <c r="AD15">
        <v>0</v>
      </c>
      <c r="AE15">
        <v>0</v>
      </c>
      <c r="AF15">
        <v>82.22</v>
      </c>
      <c r="AG15">
        <v>10.06</v>
      </c>
      <c r="AH15">
        <v>0</v>
      </c>
      <c r="AI15">
        <v>1</v>
      </c>
      <c r="AJ15">
        <v>12.5</v>
      </c>
      <c r="AK15">
        <v>18.3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6</v>
      </c>
      <c r="AT15">
        <v>7.0000000000000007E-2</v>
      </c>
      <c r="AU15" t="s">
        <v>6</v>
      </c>
      <c r="AV15">
        <v>0</v>
      </c>
      <c r="AW15">
        <v>2</v>
      </c>
      <c r="AX15">
        <v>34644679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2.0300000000000002</v>
      </c>
      <c r="CY15">
        <f>AB15</f>
        <v>1027.75</v>
      </c>
      <c r="CZ15">
        <f>AF15</f>
        <v>82.22</v>
      </c>
      <c r="DA15">
        <f>AJ15</f>
        <v>12.5</v>
      </c>
      <c r="DB15">
        <v>0</v>
      </c>
    </row>
    <row r="16" spans="1:106" x14ac:dyDescent="0.2">
      <c r="A16">
        <f>ROW(Source!A27)</f>
        <v>27</v>
      </c>
      <c r="B16">
        <v>34644601</v>
      </c>
      <c r="C16">
        <v>34644672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412</v>
      </c>
      <c r="J16" t="s">
        <v>413</v>
      </c>
      <c r="K16" t="s">
        <v>414</v>
      </c>
      <c r="L16">
        <v>1368</v>
      </c>
      <c r="N16">
        <v>1011</v>
      </c>
      <c r="O16" t="s">
        <v>411</v>
      </c>
      <c r="P16" t="s">
        <v>411</v>
      </c>
      <c r="Q16">
        <v>1</v>
      </c>
      <c r="W16">
        <v>0</v>
      </c>
      <c r="X16">
        <v>1372534845</v>
      </c>
      <c r="Y16">
        <v>0.01</v>
      </c>
      <c r="AA16">
        <v>0</v>
      </c>
      <c r="AB16">
        <v>821.38</v>
      </c>
      <c r="AC16">
        <v>212.28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12.5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6</v>
      </c>
      <c r="AT16">
        <v>0.01</v>
      </c>
      <c r="AU16" t="s">
        <v>6</v>
      </c>
      <c r="AV16">
        <v>0</v>
      </c>
      <c r="AW16">
        <v>2</v>
      </c>
      <c r="AX16">
        <v>34644680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0.28999999999999998</v>
      </c>
      <c r="CY16">
        <f>AB16</f>
        <v>821.38</v>
      </c>
      <c r="CZ16">
        <f>AF16</f>
        <v>65.709999999999994</v>
      </c>
      <c r="DA16">
        <f>AJ16</f>
        <v>12.5</v>
      </c>
      <c r="DB16">
        <v>0</v>
      </c>
    </row>
    <row r="17" spans="1:106" x14ac:dyDescent="0.2">
      <c r="A17">
        <f>ROW(Source!A28)</f>
        <v>28</v>
      </c>
      <c r="B17">
        <v>34644600</v>
      </c>
      <c r="C17">
        <v>34644681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405</v>
      </c>
      <c r="P17" t="s">
        <v>405</v>
      </c>
      <c r="Q17">
        <v>1</v>
      </c>
      <c r="W17">
        <v>0</v>
      </c>
      <c r="X17">
        <v>-509590494</v>
      </c>
      <c r="Y17">
        <v>0.66</v>
      </c>
      <c r="AA17">
        <v>0</v>
      </c>
      <c r="AB17">
        <v>0</v>
      </c>
      <c r="AC17">
        <v>0</v>
      </c>
      <c r="AD17">
        <v>8.17</v>
      </c>
      <c r="AE17">
        <v>0</v>
      </c>
      <c r="AF17">
        <v>0</v>
      </c>
      <c r="AG17">
        <v>0</v>
      </c>
      <c r="AH17">
        <v>8.17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6</v>
      </c>
      <c r="AT17">
        <v>0.66</v>
      </c>
      <c r="AU17" t="s">
        <v>6</v>
      </c>
      <c r="AV17">
        <v>1</v>
      </c>
      <c r="AW17">
        <v>2</v>
      </c>
      <c r="AX17">
        <v>34644685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21.12</v>
      </c>
      <c r="CY17">
        <f>AD17</f>
        <v>8.17</v>
      </c>
      <c r="CZ17">
        <f>AH17</f>
        <v>8.17</v>
      </c>
      <c r="DA17">
        <f>AL17</f>
        <v>1</v>
      </c>
      <c r="DB17">
        <v>0</v>
      </c>
    </row>
    <row r="18" spans="1:106" x14ac:dyDescent="0.2">
      <c r="A18">
        <f>ROW(Source!A28)</f>
        <v>28</v>
      </c>
      <c r="B18">
        <v>34644600</v>
      </c>
      <c r="C18">
        <v>34644681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406</v>
      </c>
      <c r="J18" t="s">
        <v>6</v>
      </c>
      <c r="K18" t="s">
        <v>407</v>
      </c>
      <c r="L18">
        <v>1191</v>
      </c>
      <c r="N18">
        <v>1013</v>
      </c>
      <c r="O18" t="s">
        <v>405</v>
      </c>
      <c r="P18" t="s">
        <v>405</v>
      </c>
      <c r="Q18">
        <v>1</v>
      </c>
      <c r="W18">
        <v>0</v>
      </c>
      <c r="X18">
        <v>-1417349443</v>
      </c>
      <c r="Y18">
        <v>0.03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6</v>
      </c>
      <c r="AT18">
        <v>0.03</v>
      </c>
      <c r="AU18" t="s">
        <v>6</v>
      </c>
      <c r="AV18">
        <v>2</v>
      </c>
      <c r="AW18">
        <v>2</v>
      </c>
      <c r="AX18">
        <v>34644686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0.96</v>
      </c>
      <c r="CY18">
        <f>AD18</f>
        <v>0</v>
      </c>
      <c r="CZ18">
        <f>AH18</f>
        <v>0</v>
      </c>
      <c r="DA18">
        <f>AL18</f>
        <v>1</v>
      </c>
      <c r="DB18">
        <v>0</v>
      </c>
    </row>
    <row r="19" spans="1:106" x14ac:dyDescent="0.2">
      <c r="A19">
        <f>ROW(Source!A28)</f>
        <v>28</v>
      </c>
      <c r="B19">
        <v>34644600</v>
      </c>
      <c r="C19">
        <v>34644681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412</v>
      </c>
      <c r="J19" t="s">
        <v>413</v>
      </c>
      <c r="K19" t="s">
        <v>414</v>
      </c>
      <c r="L19">
        <v>1368</v>
      </c>
      <c r="N19">
        <v>1011</v>
      </c>
      <c r="O19" t="s">
        <v>411</v>
      </c>
      <c r="P19" t="s">
        <v>411</v>
      </c>
      <c r="Q19">
        <v>1</v>
      </c>
      <c r="W19">
        <v>0</v>
      </c>
      <c r="X19">
        <v>1372534845</v>
      </c>
      <c r="Y19">
        <v>0.03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6</v>
      </c>
      <c r="AT19">
        <v>0.03</v>
      </c>
      <c r="AU19" t="s">
        <v>6</v>
      </c>
      <c r="AV19">
        <v>0</v>
      </c>
      <c r="AW19">
        <v>2</v>
      </c>
      <c r="AX19">
        <v>34644687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0.96</v>
      </c>
      <c r="CY19">
        <f>AB19</f>
        <v>65.709999999999994</v>
      </c>
      <c r="CZ19">
        <f>AF19</f>
        <v>65.709999999999994</v>
      </c>
      <c r="DA19">
        <f>AJ19</f>
        <v>1</v>
      </c>
      <c r="DB19">
        <v>0</v>
      </c>
    </row>
    <row r="20" spans="1:106" x14ac:dyDescent="0.2">
      <c r="A20">
        <f>ROW(Source!A29)</f>
        <v>29</v>
      </c>
      <c r="B20">
        <v>34644601</v>
      </c>
      <c r="C20">
        <v>34644681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417</v>
      </c>
      <c r="J20" t="s">
        <v>6</v>
      </c>
      <c r="K20" t="s">
        <v>418</v>
      </c>
      <c r="L20">
        <v>1191</v>
      </c>
      <c r="N20">
        <v>1013</v>
      </c>
      <c r="O20" t="s">
        <v>405</v>
      </c>
      <c r="P20" t="s">
        <v>405</v>
      </c>
      <c r="Q20">
        <v>1</v>
      </c>
      <c r="W20">
        <v>0</v>
      </c>
      <c r="X20">
        <v>-509590494</v>
      </c>
      <c r="Y20">
        <v>0.66</v>
      </c>
      <c r="AA20">
        <v>0</v>
      </c>
      <c r="AB20">
        <v>0</v>
      </c>
      <c r="AC20">
        <v>0</v>
      </c>
      <c r="AD20">
        <v>149.51</v>
      </c>
      <c r="AE20">
        <v>0</v>
      </c>
      <c r="AF20">
        <v>0</v>
      </c>
      <c r="AG20">
        <v>0</v>
      </c>
      <c r="AH20">
        <v>8.17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6</v>
      </c>
      <c r="AT20">
        <v>0.66</v>
      </c>
      <c r="AU20" t="s">
        <v>6</v>
      </c>
      <c r="AV20">
        <v>1</v>
      </c>
      <c r="AW20">
        <v>2</v>
      </c>
      <c r="AX20">
        <v>34644685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21.12</v>
      </c>
      <c r="CY20">
        <f>AD20</f>
        <v>149.51</v>
      </c>
      <c r="CZ20">
        <f>AH20</f>
        <v>8.17</v>
      </c>
      <c r="DA20">
        <f>AL20</f>
        <v>18.3</v>
      </c>
      <c r="DB20">
        <v>0</v>
      </c>
    </row>
    <row r="21" spans="1:106" x14ac:dyDescent="0.2">
      <c r="A21">
        <f>ROW(Source!A29)</f>
        <v>29</v>
      </c>
      <c r="B21">
        <v>34644601</v>
      </c>
      <c r="C21">
        <v>34644681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406</v>
      </c>
      <c r="J21" t="s">
        <v>6</v>
      </c>
      <c r="K21" t="s">
        <v>407</v>
      </c>
      <c r="L21">
        <v>1191</v>
      </c>
      <c r="N21">
        <v>1013</v>
      </c>
      <c r="O21" t="s">
        <v>405</v>
      </c>
      <c r="P21" t="s">
        <v>405</v>
      </c>
      <c r="Q21">
        <v>1</v>
      </c>
      <c r="W21">
        <v>0</v>
      </c>
      <c r="X21">
        <v>-1417349443</v>
      </c>
      <c r="Y21">
        <v>0.03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6</v>
      </c>
      <c r="AT21">
        <v>0.03</v>
      </c>
      <c r="AU21" t="s">
        <v>6</v>
      </c>
      <c r="AV21">
        <v>2</v>
      </c>
      <c r="AW21">
        <v>2</v>
      </c>
      <c r="AX21">
        <v>34644686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0.96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ROW(Source!A29)</f>
        <v>29</v>
      </c>
      <c r="B22">
        <v>34644601</v>
      </c>
      <c r="C22">
        <v>34644681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412</v>
      </c>
      <c r="J22" t="s">
        <v>413</v>
      </c>
      <c r="K22" t="s">
        <v>414</v>
      </c>
      <c r="L22">
        <v>1368</v>
      </c>
      <c r="N22">
        <v>1011</v>
      </c>
      <c r="O22" t="s">
        <v>411</v>
      </c>
      <c r="P22" t="s">
        <v>411</v>
      </c>
      <c r="Q22">
        <v>1</v>
      </c>
      <c r="W22">
        <v>0</v>
      </c>
      <c r="X22">
        <v>1372534845</v>
      </c>
      <c r="Y22">
        <v>0.03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6</v>
      </c>
      <c r="AT22">
        <v>0.03</v>
      </c>
      <c r="AU22" t="s">
        <v>6</v>
      </c>
      <c r="AV22">
        <v>0</v>
      </c>
      <c r="AW22">
        <v>2</v>
      </c>
      <c r="AX22">
        <v>34644687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0.96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ROW(Source!A30)</f>
        <v>30</v>
      </c>
      <c r="B23">
        <v>34644600</v>
      </c>
      <c r="C23">
        <v>34644688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417</v>
      </c>
      <c r="J23" t="s">
        <v>6</v>
      </c>
      <c r="K23" t="s">
        <v>418</v>
      </c>
      <c r="L23">
        <v>1191</v>
      </c>
      <c r="N23">
        <v>1013</v>
      </c>
      <c r="O23" t="s">
        <v>405</v>
      </c>
      <c r="P23" t="s">
        <v>405</v>
      </c>
      <c r="Q23">
        <v>1</v>
      </c>
      <c r="W23">
        <v>0</v>
      </c>
      <c r="X23">
        <v>-509590494</v>
      </c>
      <c r="Y23">
        <v>1.03</v>
      </c>
      <c r="AA23">
        <v>0</v>
      </c>
      <c r="AB23">
        <v>0</v>
      </c>
      <c r="AC23">
        <v>0</v>
      </c>
      <c r="AD23">
        <v>8.17</v>
      </c>
      <c r="AE23">
        <v>0</v>
      </c>
      <c r="AF23">
        <v>0</v>
      </c>
      <c r="AG23">
        <v>0</v>
      </c>
      <c r="AH23">
        <v>8.17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6</v>
      </c>
      <c r="AT23">
        <v>1.03</v>
      </c>
      <c r="AU23" t="s">
        <v>6</v>
      </c>
      <c r="AV23">
        <v>1</v>
      </c>
      <c r="AW23">
        <v>2</v>
      </c>
      <c r="AX23">
        <v>34644692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Y23*Source!I30</f>
        <v>10.3</v>
      </c>
      <c r="CY23">
        <f>AD23</f>
        <v>8.17</v>
      </c>
      <c r="CZ23">
        <f>AH23</f>
        <v>8.17</v>
      </c>
      <c r="DA23">
        <f>AL23</f>
        <v>1</v>
      </c>
      <c r="DB23">
        <v>0</v>
      </c>
    </row>
    <row r="24" spans="1:106" x14ac:dyDescent="0.2">
      <c r="A24">
        <f>ROW(Source!A30)</f>
        <v>30</v>
      </c>
      <c r="B24">
        <v>34644600</v>
      </c>
      <c r="C24">
        <v>34644688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406</v>
      </c>
      <c r="J24" t="s">
        <v>6</v>
      </c>
      <c r="K24" t="s">
        <v>407</v>
      </c>
      <c r="L24">
        <v>1191</v>
      </c>
      <c r="N24">
        <v>1013</v>
      </c>
      <c r="O24" t="s">
        <v>405</v>
      </c>
      <c r="P24" t="s">
        <v>405</v>
      </c>
      <c r="Q24">
        <v>1</v>
      </c>
      <c r="W24">
        <v>0</v>
      </c>
      <c r="X24">
        <v>-1417349443</v>
      </c>
      <c r="Y24">
        <v>0.05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6</v>
      </c>
      <c r="AT24">
        <v>0.05</v>
      </c>
      <c r="AU24" t="s">
        <v>6</v>
      </c>
      <c r="AV24">
        <v>2</v>
      </c>
      <c r="AW24">
        <v>2</v>
      </c>
      <c r="AX24">
        <v>34644693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Y24*Source!I30</f>
        <v>0.5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ROW(Source!A30)</f>
        <v>30</v>
      </c>
      <c r="B25">
        <v>34644600</v>
      </c>
      <c r="C25">
        <v>34644688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412</v>
      </c>
      <c r="J25" t="s">
        <v>413</v>
      </c>
      <c r="K25" t="s">
        <v>414</v>
      </c>
      <c r="L25">
        <v>1368</v>
      </c>
      <c r="N25">
        <v>1011</v>
      </c>
      <c r="O25" t="s">
        <v>411</v>
      </c>
      <c r="P25" t="s">
        <v>411</v>
      </c>
      <c r="Q25">
        <v>1</v>
      </c>
      <c r="W25">
        <v>0</v>
      </c>
      <c r="X25">
        <v>1372534845</v>
      </c>
      <c r="Y25">
        <v>0.05</v>
      </c>
      <c r="AA25">
        <v>0</v>
      </c>
      <c r="AB25">
        <v>65.709999999999994</v>
      </c>
      <c r="AC25">
        <v>11.6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0.05</v>
      </c>
      <c r="AU25" t="s">
        <v>6</v>
      </c>
      <c r="AV25">
        <v>0</v>
      </c>
      <c r="AW25">
        <v>2</v>
      </c>
      <c r="AX25">
        <v>34644694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Y25*Source!I30</f>
        <v>0.5</v>
      </c>
      <c r="CY25">
        <f>AB25</f>
        <v>65.709999999999994</v>
      </c>
      <c r="CZ25">
        <f>AF25</f>
        <v>65.709999999999994</v>
      </c>
      <c r="DA25">
        <f>AJ25</f>
        <v>1</v>
      </c>
      <c r="DB25">
        <v>0</v>
      </c>
    </row>
    <row r="26" spans="1:106" x14ac:dyDescent="0.2">
      <c r="A26">
        <f>ROW(Source!A31)</f>
        <v>31</v>
      </c>
      <c r="B26">
        <v>34644601</v>
      </c>
      <c r="C26">
        <v>34644688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417</v>
      </c>
      <c r="J26" t="s">
        <v>6</v>
      </c>
      <c r="K26" t="s">
        <v>418</v>
      </c>
      <c r="L26">
        <v>1191</v>
      </c>
      <c r="N26">
        <v>1013</v>
      </c>
      <c r="O26" t="s">
        <v>405</v>
      </c>
      <c r="P26" t="s">
        <v>405</v>
      </c>
      <c r="Q26">
        <v>1</v>
      </c>
      <c r="W26">
        <v>0</v>
      </c>
      <c r="X26">
        <v>-509590494</v>
      </c>
      <c r="Y26">
        <v>1.03</v>
      </c>
      <c r="AA26">
        <v>0</v>
      </c>
      <c r="AB26">
        <v>0</v>
      </c>
      <c r="AC26">
        <v>0</v>
      </c>
      <c r="AD26">
        <v>149.51</v>
      </c>
      <c r="AE26">
        <v>0</v>
      </c>
      <c r="AF26">
        <v>0</v>
      </c>
      <c r="AG26">
        <v>0</v>
      </c>
      <c r="AH26">
        <v>8.17</v>
      </c>
      <c r="AI26">
        <v>1</v>
      </c>
      <c r="AJ26">
        <v>1</v>
      </c>
      <c r="AK26">
        <v>1</v>
      </c>
      <c r="AL26">
        <v>18.3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1.03</v>
      </c>
      <c r="AU26" t="s">
        <v>6</v>
      </c>
      <c r="AV26">
        <v>1</v>
      </c>
      <c r="AW26">
        <v>2</v>
      </c>
      <c r="AX26">
        <v>34644692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10.3</v>
      </c>
      <c r="CY26">
        <f>AD26</f>
        <v>149.51</v>
      </c>
      <c r="CZ26">
        <f>AH26</f>
        <v>8.17</v>
      </c>
      <c r="DA26">
        <f>AL26</f>
        <v>18.3</v>
      </c>
      <c r="DB26">
        <v>0</v>
      </c>
    </row>
    <row r="27" spans="1:106" x14ac:dyDescent="0.2">
      <c r="A27">
        <f>ROW(Source!A31)</f>
        <v>31</v>
      </c>
      <c r="B27">
        <v>34644601</v>
      </c>
      <c r="C27">
        <v>34644688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406</v>
      </c>
      <c r="J27" t="s">
        <v>6</v>
      </c>
      <c r="K27" t="s">
        <v>407</v>
      </c>
      <c r="L27">
        <v>1191</v>
      </c>
      <c r="N27">
        <v>1013</v>
      </c>
      <c r="O27" t="s">
        <v>405</v>
      </c>
      <c r="P27" t="s">
        <v>405</v>
      </c>
      <c r="Q27">
        <v>1</v>
      </c>
      <c r="W27">
        <v>0</v>
      </c>
      <c r="X27">
        <v>-1417349443</v>
      </c>
      <c r="Y27">
        <v>0.05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0.05</v>
      </c>
      <c r="AU27" t="s">
        <v>6</v>
      </c>
      <c r="AV27">
        <v>2</v>
      </c>
      <c r="AW27">
        <v>2</v>
      </c>
      <c r="AX27">
        <v>34644693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0.5</v>
      </c>
      <c r="CY27">
        <f>AD27</f>
        <v>0</v>
      </c>
      <c r="CZ27">
        <f>AH27</f>
        <v>0</v>
      </c>
      <c r="DA27">
        <f>AL27</f>
        <v>1</v>
      </c>
      <c r="DB27">
        <v>0</v>
      </c>
    </row>
    <row r="28" spans="1:106" x14ac:dyDescent="0.2">
      <c r="A28">
        <f>ROW(Source!A31)</f>
        <v>31</v>
      </c>
      <c r="B28">
        <v>34644601</v>
      </c>
      <c r="C28">
        <v>34644688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412</v>
      </c>
      <c r="J28" t="s">
        <v>413</v>
      </c>
      <c r="K28" t="s">
        <v>414</v>
      </c>
      <c r="L28">
        <v>1368</v>
      </c>
      <c r="N28">
        <v>1011</v>
      </c>
      <c r="O28" t="s">
        <v>411</v>
      </c>
      <c r="P28" t="s">
        <v>411</v>
      </c>
      <c r="Q28">
        <v>1</v>
      </c>
      <c r="W28">
        <v>0</v>
      </c>
      <c r="X28">
        <v>1372534845</v>
      </c>
      <c r="Y28">
        <v>0.05</v>
      </c>
      <c r="AA28">
        <v>0</v>
      </c>
      <c r="AB28">
        <v>821.38</v>
      </c>
      <c r="AC28">
        <v>212.28</v>
      </c>
      <c r="AD28">
        <v>0</v>
      </c>
      <c r="AE28">
        <v>0</v>
      </c>
      <c r="AF28">
        <v>65.709999999999994</v>
      </c>
      <c r="AG28">
        <v>11.6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0.05</v>
      </c>
      <c r="AU28" t="s">
        <v>6</v>
      </c>
      <c r="AV28">
        <v>0</v>
      </c>
      <c r="AW28">
        <v>2</v>
      </c>
      <c r="AX28">
        <v>34644694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0.5</v>
      </c>
      <c r="CY28">
        <f>AB28</f>
        <v>821.38</v>
      </c>
      <c r="CZ28">
        <f>AF28</f>
        <v>65.709999999999994</v>
      </c>
      <c r="DA28">
        <f>AJ28</f>
        <v>12.5</v>
      </c>
      <c r="DB28">
        <v>0</v>
      </c>
    </row>
    <row r="29" spans="1:106" x14ac:dyDescent="0.2">
      <c r="A29">
        <f>ROW(Source!A32)</f>
        <v>32</v>
      </c>
      <c r="B29">
        <v>34644600</v>
      </c>
      <c r="C29">
        <v>34644695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419</v>
      </c>
      <c r="J29" t="s">
        <v>6</v>
      </c>
      <c r="K29" t="s">
        <v>420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W29">
        <v>0</v>
      </c>
      <c r="X29">
        <v>145020957</v>
      </c>
      <c r="Y29">
        <v>0.81</v>
      </c>
      <c r="AA29">
        <v>0</v>
      </c>
      <c r="AB29">
        <v>0</v>
      </c>
      <c r="AC29">
        <v>0</v>
      </c>
      <c r="AD29">
        <v>9.07</v>
      </c>
      <c r="AE29">
        <v>0</v>
      </c>
      <c r="AF29">
        <v>0</v>
      </c>
      <c r="AG29">
        <v>0</v>
      </c>
      <c r="AH29">
        <v>9.07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0.81</v>
      </c>
      <c r="AU29" t="s">
        <v>6</v>
      </c>
      <c r="AV29">
        <v>1</v>
      </c>
      <c r="AW29">
        <v>2</v>
      </c>
      <c r="AX29">
        <v>34644700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20.25</v>
      </c>
      <c r="CY29">
        <f>AD29</f>
        <v>9.07</v>
      </c>
      <c r="CZ29">
        <f>AH29</f>
        <v>9.07</v>
      </c>
      <c r="DA29">
        <f>AL29</f>
        <v>1</v>
      </c>
      <c r="DB29">
        <v>0</v>
      </c>
    </row>
    <row r="30" spans="1:106" x14ac:dyDescent="0.2">
      <c r="A30">
        <f>ROW(Source!A32)</f>
        <v>32</v>
      </c>
      <c r="B30">
        <v>34644600</v>
      </c>
      <c r="C30">
        <v>34644695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W30">
        <v>0</v>
      </c>
      <c r="X30">
        <v>-1417349443</v>
      </c>
      <c r="Y30">
        <v>0.48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0.48</v>
      </c>
      <c r="AU30" t="s">
        <v>6</v>
      </c>
      <c r="AV30">
        <v>2</v>
      </c>
      <c r="AW30">
        <v>2</v>
      </c>
      <c r="AX30">
        <v>34644701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12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ROW(Source!A32)</f>
        <v>32</v>
      </c>
      <c r="B31">
        <v>34644600</v>
      </c>
      <c r="C31">
        <v>34644695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421</v>
      </c>
      <c r="J31" t="s">
        <v>422</v>
      </c>
      <c r="K31" t="s">
        <v>423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W31">
        <v>0</v>
      </c>
      <c r="X31">
        <v>-742200527</v>
      </c>
      <c r="Y31">
        <v>0.44</v>
      </c>
      <c r="AA31">
        <v>0</v>
      </c>
      <c r="AB31">
        <v>138.54</v>
      </c>
      <c r="AC31">
        <v>11.6</v>
      </c>
      <c r="AD31">
        <v>0</v>
      </c>
      <c r="AE31">
        <v>0</v>
      </c>
      <c r="AF31">
        <v>138.54</v>
      </c>
      <c r="AG31">
        <v>11.6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0.44</v>
      </c>
      <c r="AU31" t="s">
        <v>6</v>
      </c>
      <c r="AV31">
        <v>0</v>
      </c>
      <c r="AW31">
        <v>2</v>
      </c>
      <c r="AX31">
        <v>34644702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11</v>
      </c>
      <c r="CY31">
        <f>AB31</f>
        <v>138.54</v>
      </c>
      <c r="CZ31">
        <f>AF31</f>
        <v>138.54</v>
      </c>
      <c r="DA31">
        <f>AJ31</f>
        <v>1</v>
      </c>
      <c r="DB31">
        <v>0</v>
      </c>
    </row>
    <row r="32" spans="1:106" x14ac:dyDescent="0.2">
      <c r="A32">
        <f>ROW(Source!A32)</f>
        <v>32</v>
      </c>
      <c r="B32">
        <v>34644600</v>
      </c>
      <c r="C32">
        <v>34644695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412</v>
      </c>
      <c r="J32" t="s">
        <v>413</v>
      </c>
      <c r="K32" t="s">
        <v>414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W32">
        <v>0</v>
      </c>
      <c r="X32">
        <v>1372534845</v>
      </c>
      <c r="Y32">
        <v>0.04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0.04</v>
      </c>
      <c r="AU32" t="s">
        <v>6</v>
      </c>
      <c r="AV32">
        <v>0</v>
      </c>
      <c r="AW32">
        <v>2</v>
      </c>
      <c r="AX32">
        <v>34644703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1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ROW(Source!A33)</f>
        <v>33</v>
      </c>
      <c r="B33">
        <v>34644601</v>
      </c>
      <c r="C33">
        <v>34644695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419</v>
      </c>
      <c r="J33" t="s">
        <v>6</v>
      </c>
      <c r="K33" t="s">
        <v>420</v>
      </c>
      <c r="L33">
        <v>1191</v>
      </c>
      <c r="N33">
        <v>1013</v>
      </c>
      <c r="O33" t="s">
        <v>405</v>
      </c>
      <c r="P33" t="s">
        <v>405</v>
      </c>
      <c r="Q33">
        <v>1</v>
      </c>
      <c r="W33">
        <v>0</v>
      </c>
      <c r="X33">
        <v>145020957</v>
      </c>
      <c r="Y33">
        <v>0.81</v>
      </c>
      <c r="AA33">
        <v>0</v>
      </c>
      <c r="AB33">
        <v>0</v>
      </c>
      <c r="AC33">
        <v>0</v>
      </c>
      <c r="AD33">
        <v>165.98</v>
      </c>
      <c r="AE33">
        <v>0</v>
      </c>
      <c r="AF33">
        <v>0</v>
      </c>
      <c r="AG33">
        <v>0</v>
      </c>
      <c r="AH33">
        <v>9.07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0.81</v>
      </c>
      <c r="AU33" t="s">
        <v>6</v>
      </c>
      <c r="AV33">
        <v>1</v>
      </c>
      <c r="AW33">
        <v>2</v>
      </c>
      <c r="AX33">
        <v>34644700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20.25</v>
      </c>
      <c r="CY33">
        <f>AD33</f>
        <v>165.98</v>
      </c>
      <c r="CZ33">
        <f>AH33</f>
        <v>9.07</v>
      </c>
      <c r="DA33">
        <f>AL33</f>
        <v>18.3</v>
      </c>
      <c r="DB33">
        <v>0</v>
      </c>
    </row>
    <row r="34" spans="1:106" x14ac:dyDescent="0.2">
      <c r="A34">
        <f>ROW(Source!A33)</f>
        <v>33</v>
      </c>
      <c r="B34">
        <v>34644601</v>
      </c>
      <c r="C34">
        <v>34644695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406</v>
      </c>
      <c r="J34" t="s">
        <v>6</v>
      </c>
      <c r="K34" t="s">
        <v>407</v>
      </c>
      <c r="L34">
        <v>1191</v>
      </c>
      <c r="N34">
        <v>1013</v>
      </c>
      <c r="O34" t="s">
        <v>405</v>
      </c>
      <c r="P34" t="s">
        <v>405</v>
      </c>
      <c r="Q34">
        <v>1</v>
      </c>
      <c r="W34">
        <v>0</v>
      </c>
      <c r="X34">
        <v>-1417349443</v>
      </c>
      <c r="Y34">
        <v>0.48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0.48</v>
      </c>
      <c r="AU34" t="s">
        <v>6</v>
      </c>
      <c r="AV34">
        <v>2</v>
      </c>
      <c r="AW34">
        <v>2</v>
      </c>
      <c r="AX34">
        <v>34644701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12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ROW(Source!A33)</f>
        <v>33</v>
      </c>
      <c r="B35">
        <v>34644601</v>
      </c>
      <c r="C35">
        <v>34644695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421</v>
      </c>
      <c r="J35" t="s">
        <v>422</v>
      </c>
      <c r="K35" t="s">
        <v>423</v>
      </c>
      <c r="L35">
        <v>1368</v>
      </c>
      <c r="N35">
        <v>1011</v>
      </c>
      <c r="O35" t="s">
        <v>411</v>
      </c>
      <c r="P35" t="s">
        <v>411</v>
      </c>
      <c r="Q35">
        <v>1</v>
      </c>
      <c r="W35">
        <v>0</v>
      </c>
      <c r="X35">
        <v>-742200527</v>
      </c>
      <c r="Y35">
        <v>0.44</v>
      </c>
      <c r="AA35">
        <v>0</v>
      </c>
      <c r="AB35">
        <v>1731.75</v>
      </c>
      <c r="AC35">
        <v>212.28</v>
      </c>
      <c r="AD35">
        <v>0</v>
      </c>
      <c r="AE35">
        <v>0</v>
      </c>
      <c r="AF35">
        <v>138.54</v>
      </c>
      <c r="AG35">
        <v>11.6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6</v>
      </c>
      <c r="AT35">
        <v>0.44</v>
      </c>
      <c r="AU35" t="s">
        <v>6</v>
      </c>
      <c r="AV35">
        <v>0</v>
      </c>
      <c r="AW35">
        <v>2</v>
      </c>
      <c r="AX35">
        <v>34644702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11</v>
      </c>
      <c r="CY35">
        <f>AB35</f>
        <v>1731.75</v>
      </c>
      <c r="CZ35">
        <f>AF35</f>
        <v>138.54</v>
      </c>
      <c r="DA35">
        <f>AJ35</f>
        <v>12.5</v>
      </c>
      <c r="DB35">
        <v>0</v>
      </c>
    </row>
    <row r="36" spans="1:106" x14ac:dyDescent="0.2">
      <c r="A36">
        <f>ROW(Source!A33)</f>
        <v>33</v>
      </c>
      <c r="B36">
        <v>34644601</v>
      </c>
      <c r="C36">
        <v>34644695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412</v>
      </c>
      <c r="J36" t="s">
        <v>413</v>
      </c>
      <c r="K36" t="s">
        <v>414</v>
      </c>
      <c r="L36">
        <v>1368</v>
      </c>
      <c r="N36">
        <v>1011</v>
      </c>
      <c r="O36" t="s">
        <v>411</v>
      </c>
      <c r="P36" t="s">
        <v>411</v>
      </c>
      <c r="Q36">
        <v>1</v>
      </c>
      <c r="W36">
        <v>0</v>
      </c>
      <c r="X36">
        <v>1372534845</v>
      </c>
      <c r="Y36">
        <v>0.04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6</v>
      </c>
      <c r="AT36">
        <v>0.04</v>
      </c>
      <c r="AU36" t="s">
        <v>6</v>
      </c>
      <c r="AV36">
        <v>0</v>
      </c>
      <c r="AW36">
        <v>2</v>
      </c>
      <c r="AX36">
        <v>34644703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1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ROW(Source!A34)</f>
        <v>34</v>
      </c>
      <c r="B37">
        <v>34644600</v>
      </c>
      <c r="C37">
        <v>34644704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419</v>
      </c>
      <c r="J37" t="s">
        <v>6</v>
      </c>
      <c r="K37" t="s">
        <v>420</v>
      </c>
      <c r="L37">
        <v>1191</v>
      </c>
      <c r="N37">
        <v>1013</v>
      </c>
      <c r="O37" t="s">
        <v>405</v>
      </c>
      <c r="P37" t="s">
        <v>405</v>
      </c>
      <c r="Q37">
        <v>1</v>
      </c>
      <c r="W37">
        <v>0</v>
      </c>
      <c r="X37">
        <v>145020957</v>
      </c>
      <c r="Y37">
        <v>1.75</v>
      </c>
      <c r="AA37">
        <v>0</v>
      </c>
      <c r="AB37">
        <v>0</v>
      </c>
      <c r="AC37">
        <v>0</v>
      </c>
      <c r="AD37">
        <v>9.07</v>
      </c>
      <c r="AE37">
        <v>0</v>
      </c>
      <c r="AF37">
        <v>0</v>
      </c>
      <c r="AG37">
        <v>0</v>
      </c>
      <c r="AH37">
        <v>9.07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6</v>
      </c>
      <c r="AT37">
        <v>1.75</v>
      </c>
      <c r="AU37" t="s">
        <v>6</v>
      </c>
      <c r="AV37">
        <v>1</v>
      </c>
      <c r="AW37">
        <v>2</v>
      </c>
      <c r="AX37">
        <v>34644710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7</v>
      </c>
      <c r="CY37">
        <f>AD37</f>
        <v>9.07</v>
      </c>
      <c r="CZ37">
        <f>AH37</f>
        <v>9.07</v>
      </c>
      <c r="DA37">
        <f>AL37</f>
        <v>1</v>
      </c>
      <c r="DB37">
        <v>0</v>
      </c>
    </row>
    <row r="38" spans="1:106" x14ac:dyDescent="0.2">
      <c r="A38">
        <f>ROW(Source!A34)</f>
        <v>34</v>
      </c>
      <c r="B38">
        <v>34644600</v>
      </c>
      <c r="C38">
        <v>34644704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406</v>
      </c>
      <c r="J38" t="s">
        <v>6</v>
      </c>
      <c r="K38" t="s">
        <v>407</v>
      </c>
      <c r="L38">
        <v>1191</v>
      </c>
      <c r="N38">
        <v>1013</v>
      </c>
      <c r="O38" t="s">
        <v>405</v>
      </c>
      <c r="P38" t="s">
        <v>405</v>
      </c>
      <c r="Q38">
        <v>1</v>
      </c>
      <c r="W38">
        <v>0</v>
      </c>
      <c r="X38">
        <v>-1417349443</v>
      </c>
      <c r="Y38">
        <v>1.89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6</v>
      </c>
      <c r="AT38">
        <v>1.89</v>
      </c>
      <c r="AU38" t="s">
        <v>6</v>
      </c>
      <c r="AV38">
        <v>2</v>
      </c>
      <c r="AW38">
        <v>2</v>
      </c>
      <c r="AX38">
        <v>34644711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7.56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ROW(Source!A34)</f>
        <v>34</v>
      </c>
      <c r="B39">
        <v>34644600</v>
      </c>
      <c r="C39">
        <v>34644704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421</v>
      </c>
      <c r="J39" t="s">
        <v>422</v>
      </c>
      <c r="K39" t="s">
        <v>423</v>
      </c>
      <c r="L39">
        <v>1368</v>
      </c>
      <c r="N39">
        <v>1011</v>
      </c>
      <c r="O39" t="s">
        <v>411</v>
      </c>
      <c r="P39" t="s">
        <v>411</v>
      </c>
      <c r="Q39">
        <v>1</v>
      </c>
      <c r="W39">
        <v>0</v>
      </c>
      <c r="X39">
        <v>-742200527</v>
      </c>
      <c r="Y39">
        <v>0.96</v>
      </c>
      <c r="AA39">
        <v>0</v>
      </c>
      <c r="AB39">
        <v>138.54</v>
      </c>
      <c r="AC39">
        <v>11.6</v>
      </c>
      <c r="AD39">
        <v>0</v>
      </c>
      <c r="AE39">
        <v>0</v>
      </c>
      <c r="AF39">
        <v>138.54</v>
      </c>
      <c r="AG39">
        <v>11.6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0.96</v>
      </c>
      <c r="AU39" t="s">
        <v>6</v>
      </c>
      <c r="AV39">
        <v>0</v>
      </c>
      <c r="AW39">
        <v>2</v>
      </c>
      <c r="AX39">
        <v>34644712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3.84</v>
      </c>
      <c r="CY39">
        <f>AB39</f>
        <v>138.54</v>
      </c>
      <c r="CZ39">
        <f>AF39</f>
        <v>138.54</v>
      </c>
      <c r="DA39">
        <f>AJ39</f>
        <v>1</v>
      </c>
      <c r="DB39">
        <v>0</v>
      </c>
    </row>
    <row r="40" spans="1:106" x14ac:dyDescent="0.2">
      <c r="A40">
        <f>ROW(Source!A34)</f>
        <v>34</v>
      </c>
      <c r="B40">
        <v>34644600</v>
      </c>
      <c r="C40">
        <v>34644704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408</v>
      </c>
      <c r="J40" t="s">
        <v>409</v>
      </c>
      <c r="K40" t="s">
        <v>410</v>
      </c>
      <c r="L40">
        <v>1368</v>
      </c>
      <c r="N40">
        <v>1011</v>
      </c>
      <c r="O40" t="s">
        <v>411</v>
      </c>
      <c r="P40" t="s">
        <v>411</v>
      </c>
      <c r="Q40">
        <v>1</v>
      </c>
      <c r="W40">
        <v>0</v>
      </c>
      <c r="X40">
        <v>-2134233284</v>
      </c>
      <c r="Y40">
        <v>0.84</v>
      </c>
      <c r="AA40">
        <v>0</v>
      </c>
      <c r="AB40">
        <v>82.22</v>
      </c>
      <c r="AC40">
        <v>10.06</v>
      </c>
      <c r="AD40">
        <v>0</v>
      </c>
      <c r="AE40">
        <v>0</v>
      </c>
      <c r="AF40">
        <v>82.22</v>
      </c>
      <c r="AG40">
        <v>10.06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6</v>
      </c>
      <c r="AT40">
        <v>0.84</v>
      </c>
      <c r="AU40" t="s">
        <v>6</v>
      </c>
      <c r="AV40">
        <v>0</v>
      </c>
      <c r="AW40">
        <v>2</v>
      </c>
      <c r="AX40">
        <v>34644713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3.36</v>
      </c>
      <c r="CY40">
        <f>AB40</f>
        <v>82.22</v>
      </c>
      <c r="CZ40">
        <f>AF40</f>
        <v>82.22</v>
      </c>
      <c r="DA40">
        <f>AJ40</f>
        <v>1</v>
      </c>
      <c r="DB40">
        <v>0</v>
      </c>
    </row>
    <row r="41" spans="1:106" x14ac:dyDescent="0.2">
      <c r="A41">
        <f>ROW(Source!A34)</f>
        <v>34</v>
      </c>
      <c r="B41">
        <v>34644600</v>
      </c>
      <c r="C41">
        <v>34644704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412</v>
      </c>
      <c r="J41" t="s">
        <v>413</v>
      </c>
      <c r="K41" t="s">
        <v>414</v>
      </c>
      <c r="L41">
        <v>1368</v>
      </c>
      <c r="N41">
        <v>1011</v>
      </c>
      <c r="O41" t="s">
        <v>411</v>
      </c>
      <c r="P41" t="s">
        <v>411</v>
      </c>
      <c r="Q41">
        <v>1</v>
      </c>
      <c r="W41">
        <v>0</v>
      </c>
      <c r="X41">
        <v>1372534845</v>
      </c>
      <c r="Y41">
        <v>0.09</v>
      </c>
      <c r="AA41">
        <v>0</v>
      </c>
      <c r="AB41">
        <v>65.709999999999994</v>
      </c>
      <c r="AC41">
        <v>11.6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6</v>
      </c>
      <c r="AT41">
        <v>0.09</v>
      </c>
      <c r="AU41" t="s">
        <v>6</v>
      </c>
      <c r="AV41">
        <v>0</v>
      </c>
      <c r="AW41">
        <v>2</v>
      </c>
      <c r="AX41">
        <v>34644714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0.36</v>
      </c>
      <c r="CY41">
        <f>AB41</f>
        <v>65.709999999999994</v>
      </c>
      <c r="CZ41">
        <f>AF41</f>
        <v>65.709999999999994</v>
      </c>
      <c r="DA41">
        <f>AJ41</f>
        <v>1</v>
      </c>
      <c r="DB41">
        <v>0</v>
      </c>
    </row>
    <row r="42" spans="1:106" x14ac:dyDescent="0.2">
      <c r="A42">
        <f>ROW(Source!A35)</f>
        <v>35</v>
      </c>
      <c r="B42">
        <v>34644601</v>
      </c>
      <c r="C42">
        <v>34644704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419</v>
      </c>
      <c r="J42" t="s">
        <v>6</v>
      </c>
      <c r="K42" t="s">
        <v>420</v>
      </c>
      <c r="L42">
        <v>1191</v>
      </c>
      <c r="N42">
        <v>1013</v>
      </c>
      <c r="O42" t="s">
        <v>405</v>
      </c>
      <c r="P42" t="s">
        <v>405</v>
      </c>
      <c r="Q42">
        <v>1</v>
      </c>
      <c r="W42">
        <v>0</v>
      </c>
      <c r="X42">
        <v>145020957</v>
      </c>
      <c r="Y42">
        <v>1.75</v>
      </c>
      <c r="AA42">
        <v>0</v>
      </c>
      <c r="AB42">
        <v>0</v>
      </c>
      <c r="AC42">
        <v>0</v>
      </c>
      <c r="AD42">
        <v>165.98</v>
      </c>
      <c r="AE42">
        <v>0</v>
      </c>
      <c r="AF42">
        <v>0</v>
      </c>
      <c r="AG42">
        <v>0</v>
      </c>
      <c r="AH42">
        <v>9.07</v>
      </c>
      <c r="AI42">
        <v>1</v>
      </c>
      <c r="AJ42">
        <v>1</v>
      </c>
      <c r="AK42">
        <v>1</v>
      </c>
      <c r="AL42">
        <v>18.3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6</v>
      </c>
      <c r="AT42">
        <v>1.75</v>
      </c>
      <c r="AU42" t="s">
        <v>6</v>
      </c>
      <c r="AV42">
        <v>1</v>
      </c>
      <c r="AW42">
        <v>2</v>
      </c>
      <c r="AX42">
        <v>34644710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7</v>
      </c>
      <c r="CY42">
        <f>AD42</f>
        <v>165.98</v>
      </c>
      <c r="CZ42">
        <f>AH42</f>
        <v>9.07</v>
      </c>
      <c r="DA42">
        <f>AL42</f>
        <v>18.3</v>
      </c>
      <c r="DB42">
        <v>0</v>
      </c>
    </row>
    <row r="43" spans="1:106" x14ac:dyDescent="0.2">
      <c r="A43">
        <f>ROW(Source!A35)</f>
        <v>35</v>
      </c>
      <c r="B43">
        <v>34644601</v>
      </c>
      <c r="C43">
        <v>34644704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406</v>
      </c>
      <c r="J43" t="s">
        <v>6</v>
      </c>
      <c r="K43" t="s">
        <v>407</v>
      </c>
      <c r="L43">
        <v>1191</v>
      </c>
      <c r="N43">
        <v>1013</v>
      </c>
      <c r="O43" t="s">
        <v>405</v>
      </c>
      <c r="P43" t="s">
        <v>405</v>
      </c>
      <c r="Q43">
        <v>1</v>
      </c>
      <c r="W43">
        <v>0</v>
      </c>
      <c r="X43">
        <v>-1417349443</v>
      </c>
      <c r="Y43">
        <v>1.89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6</v>
      </c>
      <c r="AT43">
        <v>1.89</v>
      </c>
      <c r="AU43" t="s">
        <v>6</v>
      </c>
      <c r="AV43">
        <v>2</v>
      </c>
      <c r="AW43">
        <v>2</v>
      </c>
      <c r="AX43">
        <v>34644711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7.56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ROW(Source!A35)</f>
        <v>35</v>
      </c>
      <c r="B44">
        <v>34644601</v>
      </c>
      <c r="C44">
        <v>34644704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421</v>
      </c>
      <c r="J44" t="s">
        <v>422</v>
      </c>
      <c r="K44" t="s">
        <v>423</v>
      </c>
      <c r="L44">
        <v>1368</v>
      </c>
      <c r="N44">
        <v>1011</v>
      </c>
      <c r="O44" t="s">
        <v>411</v>
      </c>
      <c r="P44" t="s">
        <v>411</v>
      </c>
      <c r="Q44">
        <v>1</v>
      </c>
      <c r="W44">
        <v>0</v>
      </c>
      <c r="X44">
        <v>-742200527</v>
      </c>
      <c r="Y44">
        <v>0.96</v>
      </c>
      <c r="AA44">
        <v>0</v>
      </c>
      <c r="AB44">
        <v>1731.75</v>
      </c>
      <c r="AC44">
        <v>212.28</v>
      </c>
      <c r="AD44">
        <v>0</v>
      </c>
      <c r="AE44">
        <v>0</v>
      </c>
      <c r="AF44">
        <v>138.54</v>
      </c>
      <c r="AG44">
        <v>11.6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6</v>
      </c>
      <c r="AT44">
        <v>0.96</v>
      </c>
      <c r="AU44" t="s">
        <v>6</v>
      </c>
      <c r="AV44">
        <v>0</v>
      </c>
      <c r="AW44">
        <v>2</v>
      </c>
      <c r="AX44">
        <v>34644712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3.84</v>
      </c>
      <c r="CY44">
        <f>AB44</f>
        <v>1731.75</v>
      </c>
      <c r="CZ44">
        <f>AF44</f>
        <v>138.54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34644601</v>
      </c>
      <c r="C45">
        <v>34644704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408</v>
      </c>
      <c r="J45" t="s">
        <v>409</v>
      </c>
      <c r="K45" t="s">
        <v>410</v>
      </c>
      <c r="L45">
        <v>1368</v>
      </c>
      <c r="N45">
        <v>1011</v>
      </c>
      <c r="O45" t="s">
        <v>411</v>
      </c>
      <c r="P45" t="s">
        <v>411</v>
      </c>
      <c r="Q45">
        <v>1</v>
      </c>
      <c r="W45">
        <v>0</v>
      </c>
      <c r="X45">
        <v>-2134233284</v>
      </c>
      <c r="Y45">
        <v>0.84</v>
      </c>
      <c r="AA45">
        <v>0</v>
      </c>
      <c r="AB45">
        <v>1027.75</v>
      </c>
      <c r="AC45">
        <v>184.1</v>
      </c>
      <c r="AD45">
        <v>0</v>
      </c>
      <c r="AE45">
        <v>0</v>
      </c>
      <c r="AF45">
        <v>82.22</v>
      </c>
      <c r="AG45">
        <v>10.06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6</v>
      </c>
      <c r="AT45">
        <v>0.84</v>
      </c>
      <c r="AU45" t="s">
        <v>6</v>
      </c>
      <c r="AV45">
        <v>0</v>
      </c>
      <c r="AW45">
        <v>2</v>
      </c>
      <c r="AX45">
        <v>34644713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3.36</v>
      </c>
      <c r="CY45">
        <f>AB45</f>
        <v>1027.75</v>
      </c>
      <c r="CZ45">
        <f>AF45</f>
        <v>82.22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34644601</v>
      </c>
      <c r="C46">
        <v>34644704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412</v>
      </c>
      <c r="J46" t="s">
        <v>413</v>
      </c>
      <c r="K46" t="s">
        <v>414</v>
      </c>
      <c r="L46">
        <v>1368</v>
      </c>
      <c r="N46">
        <v>1011</v>
      </c>
      <c r="O46" t="s">
        <v>411</v>
      </c>
      <c r="P46" t="s">
        <v>411</v>
      </c>
      <c r="Q46">
        <v>1</v>
      </c>
      <c r="W46">
        <v>0</v>
      </c>
      <c r="X46">
        <v>1372534845</v>
      </c>
      <c r="Y46">
        <v>0.09</v>
      </c>
      <c r="AA46">
        <v>0</v>
      </c>
      <c r="AB46">
        <v>821.38</v>
      </c>
      <c r="AC46">
        <v>212.28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6</v>
      </c>
      <c r="AT46">
        <v>0.09</v>
      </c>
      <c r="AU46" t="s">
        <v>6</v>
      </c>
      <c r="AV46">
        <v>0</v>
      </c>
      <c r="AW46">
        <v>2</v>
      </c>
      <c r="AX46">
        <v>34644714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0.36</v>
      </c>
      <c r="CY46">
        <f>AB46</f>
        <v>821.38</v>
      </c>
      <c r="CZ46">
        <f>AF46</f>
        <v>65.709999999999994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34644600</v>
      </c>
      <c r="C47">
        <v>34644715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417</v>
      </c>
      <c r="J47" t="s">
        <v>6</v>
      </c>
      <c r="K47" t="s">
        <v>418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W47">
        <v>0</v>
      </c>
      <c r="X47">
        <v>-509590494</v>
      </c>
      <c r="Y47">
        <v>0.44</v>
      </c>
      <c r="AA47">
        <v>0</v>
      </c>
      <c r="AB47">
        <v>0</v>
      </c>
      <c r="AC47">
        <v>0</v>
      </c>
      <c r="AD47">
        <v>8.17</v>
      </c>
      <c r="AE47">
        <v>0</v>
      </c>
      <c r="AF47">
        <v>0</v>
      </c>
      <c r="AG47">
        <v>0</v>
      </c>
      <c r="AH47">
        <v>8.17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0.44</v>
      </c>
      <c r="AU47" t="s">
        <v>6</v>
      </c>
      <c r="AV47">
        <v>1</v>
      </c>
      <c r="AW47">
        <v>2</v>
      </c>
      <c r="AX47">
        <v>34644721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12.76</v>
      </c>
      <c r="CY47">
        <f>AD47</f>
        <v>8.17</v>
      </c>
      <c r="CZ47">
        <f>AH47</f>
        <v>8.17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34644600</v>
      </c>
      <c r="C48">
        <v>34644715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W48">
        <v>0</v>
      </c>
      <c r="X48">
        <v>-1417349443</v>
      </c>
      <c r="Y48">
        <v>0.48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0.48</v>
      </c>
      <c r="AU48" t="s">
        <v>6</v>
      </c>
      <c r="AV48">
        <v>2</v>
      </c>
      <c r="AW48">
        <v>2</v>
      </c>
      <c r="AX48">
        <v>34644722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13.92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ROW(Source!A36)</f>
        <v>36</v>
      </c>
      <c r="B49">
        <v>34644600</v>
      </c>
      <c r="C49">
        <v>34644715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424</v>
      </c>
      <c r="J49" t="s">
        <v>425</v>
      </c>
      <c r="K49" t="s">
        <v>426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W49">
        <v>0</v>
      </c>
      <c r="X49">
        <v>-1718674368</v>
      </c>
      <c r="Y49">
        <v>0.24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0.24</v>
      </c>
      <c r="AU49" t="s">
        <v>6</v>
      </c>
      <c r="AV49">
        <v>0</v>
      </c>
      <c r="AW49">
        <v>2</v>
      </c>
      <c r="AX49">
        <v>34644723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6.96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ROW(Source!A36)</f>
        <v>36</v>
      </c>
      <c r="B50">
        <v>34644600</v>
      </c>
      <c r="C50">
        <v>34644715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427</v>
      </c>
      <c r="J50" t="s">
        <v>428</v>
      </c>
      <c r="K50" t="s">
        <v>429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W50">
        <v>0</v>
      </c>
      <c r="X50">
        <v>-1566678675</v>
      </c>
      <c r="Y50">
        <v>0.24</v>
      </c>
      <c r="AA50">
        <v>0</v>
      </c>
      <c r="AB50">
        <v>4.01</v>
      </c>
      <c r="AC50">
        <v>0</v>
      </c>
      <c r="AD50">
        <v>0</v>
      </c>
      <c r="AE50">
        <v>0</v>
      </c>
      <c r="AF50">
        <v>4.01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0.24</v>
      </c>
      <c r="AU50" t="s">
        <v>6</v>
      </c>
      <c r="AV50">
        <v>0</v>
      </c>
      <c r="AW50">
        <v>2</v>
      </c>
      <c r="AX50">
        <v>34644724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6.96</v>
      </c>
      <c r="CY50">
        <f>AB50</f>
        <v>4.01</v>
      </c>
      <c r="CZ50">
        <f>AF50</f>
        <v>4.01</v>
      </c>
      <c r="DA50">
        <f>AJ50</f>
        <v>1</v>
      </c>
      <c r="DB50">
        <v>0</v>
      </c>
    </row>
    <row r="51" spans="1:106" x14ac:dyDescent="0.2">
      <c r="A51">
        <f>ROW(Source!A36)</f>
        <v>36</v>
      </c>
      <c r="B51">
        <v>34644600</v>
      </c>
      <c r="C51">
        <v>34644715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430</v>
      </c>
      <c r="J51" t="s">
        <v>431</v>
      </c>
      <c r="K51" t="s">
        <v>432</v>
      </c>
      <c r="L51">
        <v>1368</v>
      </c>
      <c r="N51">
        <v>1011</v>
      </c>
      <c r="O51" t="s">
        <v>411</v>
      </c>
      <c r="P51" t="s">
        <v>411</v>
      </c>
      <c r="Q51">
        <v>1</v>
      </c>
      <c r="W51">
        <v>0</v>
      </c>
      <c r="X51">
        <v>-1801140340</v>
      </c>
      <c r="Y51">
        <v>0.24</v>
      </c>
      <c r="AA51">
        <v>0</v>
      </c>
      <c r="AB51">
        <v>74.61</v>
      </c>
      <c r="AC51">
        <v>13.5</v>
      </c>
      <c r="AD51">
        <v>0</v>
      </c>
      <c r="AE51">
        <v>0</v>
      </c>
      <c r="AF51">
        <v>74.61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6</v>
      </c>
      <c r="AT51">
        <v>0.24</v>
      </c>
      <c r="AU51" t="s">
        <v>6</v>
      </c>
      <c r="AV51">
        <v>0</v>
      </c>
      <c r="AW51">
        <v>2</v>
      </c>
      <c r="AX51">
        <v>34644725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6.96</v>
      </c>
      <c r="CY51">
        <f>AB51</f>
        <v>74.61</v>
      </c>
      <c r="CZ51">
        <f>AF51</f>
        <v>74.61</v>
      </c>
      <c r="DA51">
        <f>AJ51</f>
        <v>1</v>
      </c>
      <c r="DB51">
        <v>0</v>
      </c>
    </row>
    <row r="52" spans="1:106" x14ac:dyDescent="0.2">
      <c r="A52">
        <f>ROW(Source!A37)</f>
        <v>37</v>
      </c>
      <c r="B52">
        <v>34644601</v>
      </c>
      <c r="C52">
        <v>34644715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417</v>
      </c>
      <c r="J52" t="s">
        <v>6</v>
      </c>
      <c r="K52" t="s">
        <v>418</v>
      </c>
      <c r="L52">
        <v>1191</v>
      </c>
      <c r="N52">
        <v>1013</v>
      </c>
      <c r="O52" t="s">
        <v>405</v>
      </c>
      <c r="P52" t="s">
        <v>405</v>
      </c>
      <c r="Q52">
        <v>1</v>
      </c>
      <c r="W52">
        <v>0</v>
      </c>
      <c r="X52">
        <v>-509590494</v>
      </c>
      <c r="Y52">
        <v>0.44</v>
      </c>
      <c r="AA52">
        <v>0</v>
      </c>
      <c r="AB52">
        <v>0</v>
      </c>
      <c r="AC52">
        <v>0</v>
      </c>
      <c r="AD52">
        <v>149.51</v>
      </c>
      <c r="AE52">
        <v>0</v>
      </c>
      <c r="AF52">
        <v>0</v>
      </c>
      <c r="AG52">
        <v>0</v>
      </c>
      <c r="AH52">
        <v>8.17</v>
      </c>
      <c r="AI52">
        <v>1</v>
      </c>
      <c r="AJ52">
        <v>1</v>
      </c>
      <c r="AK52">
        <v>1</v>
      </c>
      <c r="AL52">
        <v>18.3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6</v>
      </c>
      <c r="AT52">
        <v>0.44</v>
      </c>
      <c r="AU52" t="s">
        <v>6</v>
      </c>
      <c r="AV52">
        <v>1</v>
      </c>
      <c r="AW52">
        <v>2</v>
      </c>
      <c r="AX52">
        <v>34644721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12.76</v>
      </c>
      <c r="CY52">
        <f>AD52</f>
        <v>149.51</v>
      </c>
      <c r="CZ52">
        <f>AH52</f>
        <v>8.17</v>
      </c>
      <c r="DA52">
        <f>AL52</f>
        <v>18.3</v>
      </c>
      <c r="DB52">
        <v>0</v>
      </c>
    </row>
    <row r="53" spans="1:106" x14ac:dyDescent="0.2">
      <c r="A53">
        <f>ROW(Source!A37)</f>
        <v>37</v>
      </c>
      <c r="B53">
        <v>34644601</v>
      </c>
      <c r="C53">
        <v>34644715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406</v>
      </c>
      <c r="J53" t="s">
        <v>6</v>
      </c>
      <c r="K53" t="s">
        <v>407</v>
      </c>
      <c r="L53">
        <v>1191</v>
      </c>
      <c r="N53">
        <v>1013</v>
      </c>
      <c r="O53" t="s">
        <v>405</v>
      </c>
      <c r="P53" t="s">
        <v>405</v>
      </c>
      <c r="Q53">
        <v>1</v>
      </c>
      <c r="W53">
        <v>0</v>
      </c>
      <c r="X53">
        <v>-1417349443</v>
      </c>
      <c r="Y53">
        <v>0.48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6</v>
      </c>
      <c r="AT53">
        <v>0.48</v>
      </c>
      <c r="AU53" t="s">
        <v>6</v>
      </c>
      <c r="AV53">
        <v>2</v>
      </c>
      <c r="AW53">
        <v>2</v>
      </c>
      <c r="AX53">
        <v>34644722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13.92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ROW(Source!A37)</f>
        <v>37</v>
      </c>
      <c r="B54">
        <v>34644601</v>
      </c>
      <c r="C54">
        <v>34644715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424</v>
      </c>
      <c r="J54" t="s">
        <v>425</v>
      </c>
      <c r="K54" t="s">
        <v>426</v>
      </c>
      <c r="L54">
        <v>1368</v>
      </c>
      <c r="N54">
        <v>1011</v>
      </c>
      <c r="O54" t="s">
        <v>411</v>
      </c>
      <c r="P54" t="s">
        <v>411</v>
      </c>
      <c r="Q54">
        <v>1</v>
      </c>
      <c r="W54">
        <v>0</v>
      </c>
      <c r="X54">
        <v>-1718674368</v>
      </c>
      <c r="Y54">
        <v>0.24</v>
      </c>
      <c r="AA54">
        <v>0</v>
      </c>
      <c r="AB54">
        <v>1399.88</v>
      </c>
      <c r="AC54">
        <v>247.05</v>
      </c>
      <c r="AD54">
        <v>0</v>
      </c>
      <c r="AE54">
        <v>0</v>
      </c>
      <c r="AF54">
        <v>111.99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6</v>
      </c>
      <c r="AT54">
        <v>0.24</v>
      </c>
      <c r="AU54" t="s">
        <v>6</v>
      </c>
      <c r="AV54">
        <v>0</v>
      </c>
      <c r="AW54">
        <v>2</v>
      </c>
      <c r="AX54">
        <v>34644723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6.96</v>
      </c>
      <c r="CY54">
        <f>AB54</f>
        <v>1399.88</v>
      </c>
      <c r="CZ54">
        <f>AF54</f>
        <v>111.99</v>
      </c>
      <c r="DA54">
        <f>AJ54</f>
        <v>12.5</v>
      </c>
      <c r="DB54">
        <v>0</v>
      </c>
    </row>
    <row r="55" spans="1:106" x14ac:dyDescent="0.2">
      <c r="A55">
        <f>ROW(Source!A37)</f>
        <v>37</v>
      </c>
      <c r="B55">
        <v>34644601</v>
      </c>
      <c r="C55">
        <v>34644715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427</v>
      </c>
      <c r="J55" t="s">
        <v>428</v>
      </c>
      <c r="K55" t="s">
        <v>429</v>
      </c>
      <c r="L55">
        <v>1368</v>
      </c>
      <c r="N55">
        <v>1011</v>
      </c>
      <c r="O55" t="s">
        <v>411</v>
      </c>
      <c r="P55" t="s">
        <v>411</v>
      </c>
      <c r="Q55">
        <v>1</v>
      </c>
      <c r="W55">
        <v>0</v>
      </c>
      <c r="X55">
        <v>-1566678675</v>
      </c>
      <c r="Y55">
        <v>0.24</v>
      </c>
      <c r="AA55">
        <v>0</v>
      </c>
      <c r="AB55">
        <v>50.13</v>
      </c>
      <c r="AC55">
        <v>0</v>
      </c>
      <c r="AD55">
        <v>0</v>
      </c>
      <c r="AE55">
        <v>0</v>
      </c>
      <c r="AF55">
        <v>4.01</v>
      </c>
      <c r="AG55">
        <v>0</v>
      </c>
      <c r="AH55">
        <v>0</v>
      </c>
      <c r="AI55">
        <v>1</v>
      </c>
      <c r="AJ55">
        <v>12.5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6</v>
      </c>
      <c r="AT55">
        <v>0.24</v>
      </c>
      <c r="AU55" t="s">
        <v>6</v>
      </c>
      <c r="AV55">
        <v>0</v>
      </c>
      <c r="AW55">
        <v>2</v>
      </c>
      <c r="AX55">
        <v>34644724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6.96</v>
      </c>
      <c r="CY55">
        <f>AB55</f>
        <v>50.13</v>
      </c>
      <c r="CZ55">
        <f>AF55</f>
        <v>4.01</v>
      </c>
      <c r="DA55">
        <f>AJ55</f>
        <v>12.5</v>
      </c>
      <c r="DB55">
        <v>0</v>
      </c>
    </row>
    <row r="56" spans="1:106" x14ac:dyDescent="0.2">
      <c r="A56">
        <f>ROW(Source!A37)</f>
        <v>37</v>
      </c>
      <c r="B56">
        <v>34644601</v>
      </c>
      <c r="C56">
        <v>34644715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430</v>
      </c>
      <c r="J56" t="s">
        <v>431</v>
      </c>
      <c r="K56" t="s">
        <v>432</v>
      </c>
      <c r="L56">
        <v>1368</v>
      </c>
      <c r="N56">
        <v>1011</v>
      </c>
      <c r="O56" t="s">
        <v>411</v>
      </c>
      <c r="P56" t="s">
        <v>411</v>
      </c>
      <c r="Q56">
        <v>1</v>
      </c>
      <c r="W56">
        <v>0</v>
      </c>
      <c r="X56">
        <v>-1801140340</v>
      </c>
      <c r="Y56">
        <v>0.24</v>
      </c>
      <c r="AA56">
        <v>0</v>
      </c>
      <c r="AB56">
        <v>932.63</v>
      </c>
      <c r="AC56">
        <v>247.05</v>
      </c>
      <c r="AD56">
        <v>0</v>
      </c>
      <c r="AE56">
        <v>0</v>
      </c>
      <c r="AF56">
        <v>74.61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0.24</v>
      </c>
      <c r="AU56" t="s">
        <v>6</v>
      </c>
      <c r="AV56">
        <v>0</v>
      </c>
      <c r="AW56">
        <v>2</v>
      </c>
      <c r="AX56">
        <v>34644725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6.96</v>
      </c>
      <c r="CY56">
        <f>AB56</f>
        <v>932.63</v>
      </c>
      <c r="CZ56">
        <f>AF56</f>
        <v>74.61</v>
      </c>
      <c r="DA56">
        <f>AJ56</f>
        <v>12.5</v>
      </c>
      <c r="DB56">
        <v>0</v>
      </c>
    </row>
    <row r="57" spans="1:106" x14ac:dyDescent="0.2">
      <c r="A57">
        <f>ROW(Source!A38)</f>
        <v>38</v>
      </c>
      <c r="B57">
        <v>34644600</v>
      </c>
      <c r="C57">
        <v>34644726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433</v>
      </c>
      <c r="J57" t="s">
        <v>6</v>
      </c>
      <c r="K57" t="s">
        <v>434</v>
      </c>
      <c r="L57">
        <v>1191</v>
      </c>
      <c r="N57">
        <v>1013</v>
      </c>
      <c r="O57" t="s">
        <v>405</v>
      </c>
      <c r="P57" t="s">
        <v>405</v>
      </c>
      <c r="Q57">
        <v>1</v>
      </c>
      <c r="W57">
        <v>0</v>
      </c>
      <c r="X57">
        <v>-719309759</v>
      </c>
      <c r="Y57">
        <v>4.5599999999999996</v>
      </c>
      <c r="AA57">
        <v>0</v>
      </c>
      <c r="AB57">
        <v>0</v>
      </c>
      <c r="AC57">
        <v>0</v>
      </c>
      <c r="AD57">
        <v>8.86</v>
      </c>
      <c r="AE57">
        <v>0</v>
      </c>
      <c r="AF57">
        <v>0</v>
      </c>
      <c r="AG57">
        <v>0</v>
      </c>
      <c r="AH57">
        <v>8.86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6</v>
      </c>
      <c r="AT57">
        <v>3.8</v>
      </c>
      <c r="AU57" t="s">
        <v>53</v>
      </c>
      <c r="AV57">
        <v>1</v>
      </c>
      <c r="AW57">
        <v>2</v>
      </c>
      <c r="AX57">
        <v>34644745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95.759999999999991</v>
      </c>
      <c r="CY57">
        <f>AD57</f>
        <v>8.86</v>
      </c>
      <c r="CZ57">
        <f>AH57</f>
        <v>8.86</v>
      </c>
      <c r="DA57">
        <f>AL57</f>
        <v>1</v>
      </c>
      <c r="DB57">
        <v>0</v>
      </c>
    </row>
    <row r="58" spans="1:106" x14ac:dyDescent="0.2">
      <c r="A58">
        <f>ROW(Source!A38)</f>
        <v>38</v>
      </c>
      <c r="B58">
        <v>34644600</v>
      </c>
      <c r="C58">
        <v>34644726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406</v>
      </c>
      <c r="J58" t="s">
        <v>6</v>
      </c>
      <c r="K58" t="s">
        <v>407</v>
      </c>
      <c r="L58">
        <v>1191</v>
      </c>
      <c r="N58">
        <v>1013</v>
      </c>
      <c r="O58" t="s">
        <v>405</v>
      </c>
      <c r="P58" t="s">
        <v>405</v>
      </c>
      <c r="Q58">
        <v>1</v>
      </c>
      <c r="W58">
        <v>0</v>
      </c>
      <c r="X58">
        <v>-1417349443</v>
      </c>
      <c r="Y58">
        <v>0.97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0.97</v>
      </c>
      <c r="AU58" t="s">
        <v>6</v>
      </c>
      <c r="AV58">
        <v>2</v>
      </c>
      <c r="AW58">
        <v>2</v>
      </c>
      <c r="AX58">
        <v>34644746</v>
      </c>
      <c r="AY58">
        <v>1</v>
      </c>
      <c r="AZ58">
        <v>2048</v>
      </c>
      <c r="BA58">
        <v>58</v>
      </c>
      <c r="BB58">
        <v>2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-0.19399999999999995</v>
      </c>
      <c r="BI58">
        <v>1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20.37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ROW(Source!A38)</f>
        <v>38</v>
      </c>
      <c r="B59">
        <v>34644600</v>
      </c>
      <c r="C59">
        <v>34644726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411</v>
      </c>
      <c r="P59" t="s">
        <v>411</v>
      </c>
      <c r="Q59">
        <v>1</v>
      </c>
      <c r="W59">
        <v>0</v>
      </c>
      <c r="X59">
        <v>-742200527</v>
      </c>
      <c r="Y59">
        <v>0.93599999999999994</v>
      </c>
      <c r="AA59">
        <v>0</v>
      </c>
      <c r="AB59">
        <v>138.54</v>
      </c>
      <c r="AC59">
        <v>11.6</v>
      </c>
      <c r="AD59">
        <v>0</v>
      </c>
      <c r="AE59">
        <v>0</v>
      </c>
      <c r="AF59">
        <v>138.54</v>
      </c>
      <c r="AG59">
        <v>11.6</v>
      </c>
      <c r="AH59">
        <v>0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0.78</v>
      </c>
      <c r="AU59" t="s">
        <v>53</v>
      </c>
      <c r="AV59">
        <v>0</v>
      </c>
      <c r="AW59">
        <v>2</v>
      </c>
      <c r="AX59">
        <v>34644747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19.655999999999999</v>
      </c>
      <c r="CY59">
        <f>AB59</f>
        <v>138.54</v>
      </c>
      <c r="CZ59">
        <f>AF59</f>
        <v>138.54</v>
      </c>
      <c r="DA59">
        <f>AJ59</f>
        <v>1</v>
      </c>
      <c r="DB59">
        <v>0</v>
      </c>
    </row>
    <row r="60" spans="1:106" x14ac:dyDescent="0.2">
      <c r="A60">
        <f>ROW(Source!A38)</f>
        <v>38</v>
      </c>
      <c r="B60">
        <v>34644600</v>
      </c>
      <c r="C60">
        <v>34644726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412</v>
      </c>
      <c r="J60" t="s">
        <v>413</v>
      </c>
      <c r="K60" t="s">
        <v>414</v>
      </c>
      <c r="L60">
        <v>1368</v>
      </c>
      <c r="N60">
        <v>1011</v>
      </c>
      <c r="O60" t="s">
        <v>411</v>
      </c>
      <c r="P60" t="s">
        <v>411</v>
      </c>
      <c r="Q60">
        <v>1</v>
      </c>
      <c r="W60">
        <v>0</v>
      </c>
      <c r="X60">
        <v>1372534845</v>
      </c>
      <c r="Y60">
        <v>0.22799999999999998</v>
      </c>
      <c r="AA60">
        <v>0</v>
      </c>
      <c r="AB60">
        <v>65.709999999999994</v>
      </c>
      <c r="AC60">
        <v>11.6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6</v>
      </c>
      <c r="AT60">
        <v>0.19</v>
      </c>
      <c r="AU60" t="s">
        <v>53</v>
      </c>
      <c r="AV60">
        <v>0</v>
      </c>
      <c r="AW60">
        <v>2</v>
      </c>
      <c r="AX60">
        <v>34644748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4.7879999999999994</v>
      </c>
      <c r="CY60">
        <f>AB60</f>
        <v>65.709999999999994</v>
      </c>
      <c r="CZ60">
        <f>AF60</f>
        <v>65.709999999999994</v>
      </c>
      <c r="DA60">
        <f>AJ60</f>
        <v>1</v>
      </c>
      <c r="DB60">
        <v>0</v>
      </c>
    </row>
    <row r="61" spans="1:106" x14ac:dyDescent="0.2">
      <c r="A61">
        <f>ROW(Source!A38)</f>
        <v>38</v>
      </c>
      <c r="B61">
        <v>34644600</v>
      </c>
      <c r="C61">
        <v>34644726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W61">
        <v>0</v>
      </c>
      <c r="X61">
        <v>1423245386</v>
      </c>
      <c r="Y61">
        <v>0</v>
      </c>
      <c r="AA61">
        <v>14.4</v>
      </c>
      <c r="AB61">
        <v>0</v>
      </c>
      <c r="AC61">
        <v>0</v>
      </c>
      <c r="AD61">
        <v>0</v>
      </c>
      <c r="AE61">
        <v>14.4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34644749</v>
      </c>
      <c r="AY61">
        <v>1</v>
      </c>
      <c r="AZ61">
        <v>6144</v>
      </c>
      <c r="BA61">
        <v>61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0</v>
      </c>
      <c r="CY61">
        <f t="shared" ref="CY61:CY74" si="0">AA61</f>
        <v>14.4</v>
      </c>
      <c r="CZ61">
        <f t="shared" ref="CZ61:CZ74" si="1">AE61</f>
        <v>14.4</v>
      </c>
      <c r="DA61">
        <f t="shared" ref="DA61:DA74" si="2">AI61</f>
        <v>1</v>
      </c>
      <c r="DB61">
        <v>0</v>
      </c>
    </row>
    <row r="62" spans="1:106" x14ac:dyDescent="0.2">
      <c r="A62">
        <f>ROW(Source!A38)</f>
        <v>38</v>
      </c>
      <c r="B62">
        <v>34644600</v>
      </c>
      <c r="C62">
        <v>34644726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W62">
        <v>0</v>
      </c>
      <c r="X62">
        <v>-2077577506</v>
      </c>
      <c r="Y62">
        <v>0</v>
      </c>
      <c r="AA62">
        <v>9661.5</v>
      </c>
      <c r="AB62">
        <v>0</v>
      </c>
      <c r="AC62">
        <v>0</v>
      </c>
      <c r="AD62">
        <v>0</v>
      </c>
      <c r="AE62">
        <v>9661.5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34644750</v>
      </c>
      <c r="AY62">
        <v>1</v>
      </c>
      <c r="AZ62">
        <v>6144</v>
      </c>
      <c r="BA62">
        <v>62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Y62*Source!I38</f>
        <v>0</v>
      </c>
      <c r="CY62">
        <f t="shared" si="0"/>
        <v>9661.5</v>
      </c>
      <c r="CZ62">
        <f t="shared" si="1"/>
        <v>9661.5</v>
      </c>
      <c r="DA62">
        <f t="shared" si="2"/>
        <v>1</v>
      </c>
      <c r="DB62">
        <v>0</v>
      </c>
    </row>
    <row r="63" spans="1:106" x14ac:dyDescent="0.2">
      <c r="A63">
        <f>ROW(Source!A38)</f>
        <v>38</v>
      </c>
      <c r="B63">
        <v>34644600</v>
      </c>
      <c r="C63">
        <v>34644726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W63">
        <v>0</v>
      </c>
      <c r="X63">
        <v>-437906794</v>
      </c>
      <c r="Y63">
        <v>0</v>
      </c>
      <c r="AA63">
        <v>9040.01</v>
      </c>
      <c r="AB63">
        <v>0</v>
      </c>
      <c r="AC63">
        <v>0</v>
      </c>
      <c r="AD63">
        <v>0</v>
      </c>
      <c r="AE63">
        <v>9040.01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1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34644751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Y63*Source!I38</f>
        <v>0</v>
      </c>
      <c r="CY63">
        <f t="shared" si="0"/>
        <v>9040.01</v>
      </c>
      <c r="CZ63">
        <f t="shared" si="1"/>
        <v>9040.01</v>
      </c>
      <c r="DA63">
        <f t="shared" si="2"/>
        <v>1</v>
      </c>
      <c r="DB63">
        <v>0</v>
      </c>
    </row>
    <row r="64" spans="1:106" x14ac:dyDescent="0.2">
      <c r="A64">
        <f>ROW(Source!A38)</f>
        <v>38</v>
      </c>
      <c r="B64">
        <v>34644600</v>
      </c>
      <c r="C64">
        <v>34644726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W64">
        <v>0</v>
      </c>
      <c r="X64">
        <v>813963326</v>
      </c>
      <c r="Y64">
        <v>0</v>
      </c>
      <c r="AA64">
        <v>1.82</v>
      </c>
      <c r="AB64">
        <v>0</v>
      </c>
      <c r="AC64">
        <v>0</v>
      </c>
      <c r="AD64">
        <v>0</v>
      </c>
      <c r="AE64">
        <v>1.82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34644752</v>
      </c>
      <c r="AY64">
        <v>1</v>
      </c>
      <c r="AZ64">
        <v>6144</v>
      </c>
      <c r="BA64">
        <v>64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Y64*Source!I38</f>
        <v>0</v>
      </c>
      <c r="CY64">
        <f t="shared" si="0"/>
        <v>1.82</v>
      </c>
      <c r="CZ64">
        <f t="shared" si="1"/>
        <v>1.82</v>
      </c>
      <c r="DA64">
        <f t="shared" si="2"/>
        <v>1</v>
      </c>
      <c r="DB64">
        <v>0</v>
      </c>
    </row>
    <row r="65" spans="1:106" x14ac:dyDescent="0.2">
      <c r="A65">
        <f>ROW(Source!A38)</f>
        <v>38</v>
      </c>
      <c r="B65">
        <v>34644600</v>
      </c>
      <c r="C65">
        <v>34644726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78</v>
      </c>
      <c r="L65">
        <v>1354</v>
      </c>
      <c r="N65">
        <v>1010</v>
      </c>
      <c r="O65" t="s">
        <v>79</v>
      </c>
      <c r="P65" t="s">
        <v>79</v>
      </c>
      <c r="Q65">
        <v>1</v>
      </c>
      <c r="W65">
        <v>0</v>
      </c>
      <c r="X65">
        <v>2000834802</v>
      </c>
      <c r="Y65">
        <v>1</v>
      </c>
      <c r="AA65">
        <v>1016</v>
      </c>
      <c r="AB65">
        <v>0</v>
      </c>
      <c r="AC65">
        <v>0</v>
      </c>
      <c r="AD65">
        <v>0</v>
      </c>
      <c r="AE65">
        <v>1016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1</v>
      </c>
      <c r="AO65">
        <v>0</v>
      </c>
      <c r="AP65">
        <v>0</v>
      </c>
      <c r="AQ65">
        <v>0</v>
      </c>
      <c r="AR65">
        <v>0</v>
      </c>
      <c r="AS65" t="s">
        <v>6</v>
      </c>
      <c r="AT65">
        <v>1</v>
      </c>
      <c r="AU65" t="s">
        <v>6</v>
      </c>
      <c r="AV65">
        <v>0</v>
      </c>
      <c r="AW65">
        <v>2</v>
      </c>
      <c r="AX65">
        <v>34644753</v>
      </c>
      <c r="AY65">
        <v>2</v>
      </c>
      <c r="AZ65">
        <v>22528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Y65*Source!I38</f>
        <v>21</v>
      </c>
      <c r="CY65">
        <f t="shared" si="0"/>
        <v>1016</v>
      </c>
      <c r="CZ65">
        <f t="shared" si="1"/>
        <v>1016</v>
      </c>
      <c r="DA65">
        <f t="shared" si="2"/>
        <v>1</v>
      </c>
      <c r="DB65">
        <v>0</v>
      </c>
    </row>
    <row r="66" spans="1:106" x14ac:dyDescent="0.2">
      <c r="A66">
        <f>ROW(Source!A38)</f>
        <v>38</v>
      </c>
      <c r="B66">
        <v>34644600</v>
      </c>
      <c r="C66">
        <v>34644726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W66">
        <v>0</v>
      </c>
      <c r="X66">
        <v>1602794472</v>
      </c>
      <c r="Y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1</v>
      </c>
      <c r="AO66">
        <v>0</v>
      </c>
      <c r="AP66">
        <v>0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34644754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Y66*Source!I38</f>
        <v>0</v>
      </c>
      <c r="CY66">
        <f t="shared" si="0"/>
        <v>0</v>
      </c>
      <c r="CZ66">
        <f t="shared" si="1"/>
        <v>0</v>
      </c>
      <c r="DA66">
        <f t="shared" si="2"/>
        <v>1</v>
      </c>
      <c r="DB66">
        <v>0</v>
      </c>
    </row>
    <row r="67" spans="1:106" x14ac:dyDescent="0.2">
      <c r="A67">
        <f>ROW(Source!A38)</f>
        <v>38</v>
      </c>
      <c r="B67">
        <v>34644600</v>
      </c>
      <c r="C67">
        <v>34644726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W67">
        <v>0</v>
      </c>
      <c r="X67">
        <v>-1111733769</v>
      </c>
      <c r="Y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1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34644755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0</v>
      </c>
      <c r="CY67">
        <f t="shared" si="0"/>
        <v>0</v>
      </c>
      <c r="CZ67">
        <f t="shared" si="1"/>
        <v>0</v>
      </c>
      <c r="DA67">
        <f t="shared" si="2"/>
        <v>1</v>
      </c>
      <c r="DB67">
        <v>0</v>
      </c>
    </row>
    <row r="68" spans="1:106" x14ac:dyDescent="0.2">
      <c r="A68">
        <f>ROW(Source!A38)</f>
        <v>38</v>
      </c>
      <c r="B68">
        <v>34644600</v>
      </c>
      <c r="C68">
        <v>34644726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W68">
        <v>0</v>
      </c>
      <c r="X68">
        <v>1613753229</v>
      </c>
      <c r="Y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1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34644756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</v>
      </c>
      <c r="CY68">
        <f t="shared" si="0"/>
        <v>0</v>
      </c>
      <c r="CZ68">
        <f t="shared" si="1"/>
        <v>0</v>
      </c>
      <c r="DA68">
        <f t="shared" si="2"/>
        <v>1</v>
      </c>
      <c r="DB68">
        <v>0</v>
      </c>
    </row>
    <row r="69" spans="1:106" x14ac:dyDescent="0.2">
      <c r="A69">
        <f>ROW(Source!A38)</f>
        <v>38</v>
      </c>
      <c r="B69">
        <v>34644600</v>
      </c>
      <c r="C69">
        <v>34644726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W69">
        <v>0</v>
      </c>
      <c r="X69">
        <v>-1843346877</v>
      </c>
      <c r="Y69">
        <v>0</v>
      </c>
      <c r="AA69">
        <v>15707</v>
      </c>
      <c r="AB69">
        <v>0</v>
      </c>
      <c r="AC69">
        <v>0</v>
      </c>
      <c r="AD69">
        <v>0</v>
      </c>
      <c r="AE69">
        <v>15707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34644757</v>
      </c>
      <c r="AY69">
        <v>1</v>
      </c>
      <c r="AZ69">
        <v>6144</v>
      </c>
      <c r="BA69">
        <v>69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</v>
      </c>
      <c r="CY69">
        <f t="shared" si="0"/>
        <v>15707</v>
      </c>
      <c r="CZ69">
        <f t="shared" si="1"/>
        <v>15707</v>
      </c>
      <c r="DA69">
        <f t="shared" si="2"/>
        <v>1</v>
      </c>
      <c r="DB69">
        <v>0</v>
      </c>
    </row>
    <row r="70" spans="1:106" x14ac:dyDescent="0.2">
      <c r="A70">
        <f>ROW(Source!A38)</f>
        <v>38</v>
      </c>
      <c r="B70">
        <v>34644600</v>
      </c>
      <c r="C70">
        <v>34644726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W70">
        <v>0</v>
      </c>
      <c r="X70">
        <v>654489916</v>
      </c>
      <c r="Y70">
        <v>0</v>
      </c>
      <c r="AA70">
        <v>9550.01</v>
      </c>
      <c r="AB70">
        <v>0</v>
      </c>
      <c r="AC70">
        <v>0</v>
      </c>
      <c r="AD70">
        <v>0</v>
      </c>
      <c r="AE70">
        <v>9550.01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34644758</v>
      </c>
      <c r="AY70">
        <v>1</v>
      </c>
      <c r="AZ70">
        <v>6144</v>
      </c>
      <c r="BA70">
        <v>70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0</v>
      </c>
      <c r="CY70">
        <f t="shared" si="0"/>
        <v>9550.01</v>
      </c>
      <c r="CZ70">
        <f t="shared" si="1"/>
        <v>9550.01</v>
      </c>
      <c r="DA70">
        <f t="shared" si="2"/>
        <v>1</v>
      </c>
      <c r="DB70">
        <v>0</v>
      </c>
    </row>
    <row r="71" spans="1:106" x14ac:dyDescent="0.2">
      <c r="A71">
        <f>ROW(Source!A38)</f>
        <v>38</v>
      </c>
      <c r="B71">
        <v>34644600</v>
      </c>
      <c r="C71">
        <v>34644726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W71">
        <v>0</v>
      </c>
      <c r="X71">
        <v>1556400765</v>
      </c>
      <c r="Y71">
        <v>0</v>
      </c>
      <c r="AA71">
        <v>610</v>
      </c>
      <c r="AB71">
        <v>0</v>
      </c>
      <c r="AC71">
        <v>0</v>
      </c>
      <c r="AD71">
        <v>0</v>
      </c>
      <c r="AE71">
        <v>610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34644759</v>
      </c>
      <c r="AY71">
        <v>1</v>
      </c>
      <c r="AZ71">
        <v>6144</v>
      </c>
      <c r="BA71">
        <v>71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0</v>
      </c>
      <c r="CY71">
        <f t="shared" si="0"/>
        <v>610</v>
      </c>
      <c r="CZ71">
        <f t="shared" si="1"/>
        <v>610</v>
      </c>
      <c r="DA71">
        <f t="shared" si="2"/>
        <v>1</v>
      </c>
      <c r="DB71">
        <v>0</v>
      </c>
    </row>
    <row r="72" spans="1:106" x14ac:dyDescent="0.2">
      <c r="A72">
        <f>ROW(Source!A38)</f>
        <v>38</v>
      </c>
      <c r="B72">
        <v>34644600</v>
      </c>
      <c r="C72">
        <v>34644726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W72">
        <v>0</v>
      </c>
      <c r="X72">
        <v>-1974579473</v>
      </c>
      <c r="Y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1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34644760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Y72*Source!I38</f>
        <v>0</v>
      </c>
      <c r="CY72">
        <f t="shared" si="0"/>
        <v>0</v>
      </c>
      <c r="CZ72">
        <f t="shared" si="1"/>
        <v>0</v>
      </c>
      <c r="DA72">
        <f t="shared" si="2"/>
        <v>1</v>
      </c>
      <c r="DB72">
        <v>0</v>
      </c>
    </row>
    <row r="73" spans="1:106" x14ac:dyDescent="0.2">
      <c r="A73">
        <f>ROW(Source!A38)</f>
        <v>38</v>
      </c>
      <c r="B73">
        <v>34644600</v>
      </c>
      <c r="C73">
        <v>34644726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W73">
        <v>0</v>
      </c>
      <c r="X73">
        <v>-1577809094</v>
      </c>
      <c r="Y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1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34644761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Y73*Source!I38</f>
        <v>0</v>
      </c>
      <c r="CY73">
        <f t="shared" si="0"/>
        <v>0</v>
      </c>
      <c r="CZ73">
        <f t="shared" si="1"/>
        <v>0</v>
      </c>
      <c r="DA73">
        <f t="shared" si="2"/>
        <v>1</v>
      </c>
      <c r="DB73">
        <v>0</v>
      </c>
    </row>
    <row r="74" spans="1:106" x14ac:dyDescent="0.2">
      <c r="A74">
        <f>ROW(Source!A38)</f>
        <v>38</v>
      </c>
      <c r="B74">
        <v>34644600</v>
      </c>
      <c r="C74">
        <v>34644726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W74">
        <v>0</v>
      </c>
      <c r="X74">
        <v>1584408094</v>
      </c>
      <c r="Y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34644762</v>
      </c>
      <c r="AY74">
        <v>1</v>
      </c>
      <c r="AZ74">
        <v>6144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Y74*Source!I38</f>
        <v>0</v>
      </c>
      <c r="CY74">
        <f t="shared" si="0"/>
        <v>0</v>
      </c>
      <c r="CZ74">
        <f t="shared" si="1"/>
        <v>0</v>
      </c>
      <c r="DA74">
        <f t="shared" si="2"/>
        <v>1</v>
      </c>
      <c r="DB74">
        <v>0</v>
      </c>
    </row>
    <row r="75" spans="1:106" x14ac:dyDescent="0.2">
      <c r="A75">
        <f>ROW(Source!A39)</f>
        <v>39</v>
      </c>
      <c r="B75">
        <v>34644601</v>
      </c>
      <c r="C75">
        <v>34644726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433</v>
      </c>
      <c r="J75" t="s">
        <v>6</v>
      </c>
      <c r="K75" t="s">
        <v>434</v>
      </c>
      <c r="L75">
        <v>1191</v>
      </c>
      <c r="N75">
        <v>1013</v>
      </c>
      <c r="O75" t="s">
        <v>405</v>
      </c>
      <c r="P75" t="s">
        <v>405</v>
      </c>
      <c r="Q75">
        <v>1</v>
      </c>
      <c r="W75">
        <v>0</v>
      </c>
      <c r="X75">
        <v>-719309759</v>
      </c>
      <c r="Y75">
        <v>4.5599999999999996</v>
      </c>
      <c r="AA75">
        <v>0</v>
      </c>
      <c r="AB75">
        <v>0</v>
      </c>
      <c r="AC75">
        <v>0</v>
      </c>
      <c r="AD75">
        <v>162.13999999999999</v>
      </c>
      <c r="AE75">
        <v>0</v>
      </c>
      <c r="AF75">
        <v>0</v>
      </c>
      <c r="AG75">
        <v>0</v>
      </c>
      <c r="AH75">
        <v>8.86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1</v>
      </c>
      <c r="AQ75">
        <v>0</v>
      </c>
      <c r="AR75">
        <v>0</v>
      </c>
      <c r="AS75" t="s">
        <v>6</v>
      </c>
      <c r="AT75">
        <v>3.8</v>
      </c>
      <c r="AU75" t="s">
        <v>53</v>
      </c>
      <c r="AV75">
        <v>1</v>
      </c>
      <c r="AW75">
        <v>2</v>
      </c>
      <c r="AX75">
        <v>34644745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95.759999999999991</v>
      </c>
      <c r="CY75">
        <f>AD75</f>
        <v>162.13999999999999</v>
      </c>
      <c r="CZ75">
        <f>AH75</f>
        <v>8.86</v>
      </c>
      <c r="DA75">
        <f>AL75</f>
        <v>18.3</v>
      </c>
      <c r="DB75">
        <v>0</v>
      </c>
    </row>
    <row r="76" spans="1:106" x14ac:dyDescent="0.2">
      <c r="A76">
        <f>ROW(Source!A39)</f>
        <v>39</v>
      </c>
      <c r="B76">
        <v>34644601</v>
      </c>
      <c r="C76">
        <v>34644726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406</v>
      </c>
      <c r="J76" t="s">
        <v>6</v>
      </c>
      <c r="K76" t="s">
        <v>407</v>
      </c>
      <c r="L76">
        <v>1191</v>
      </c>
      <c r="N76">
        <v>1013</v>
      </c>
      <c r="O76" t="s">
        <v>405</v>
      </c>
      <c r="P76" t="s">
        <v>405</v>
      </c>
      <c r="Q76">
        <v>1</v>
      </c>
      <c r="W76">
        <v>0</v>
      </c>
      <c r="X76">
        <v>-1417349443</v>
      </c>
      <c r="Y76">
        <v>0.97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6</v>
      </c>
      <c r="AT76">
        <v>0.97</v>
      </c>
      <c r="AU76" t="s">
        <v>6</v>
      </c>
      <c r="AV76">
        <v>2</v>
      </c>
      <c r="AW76">
        <v>2</v>
      </c>
      <c r="AX76">
        <v>34644746</v>
      </c>
      <c r="AY76">
        <v>1</v>
      </c>
      <c r="AZ76">
        <v>2048</v>
      </c>
      <c r="BA76">
        <v>76</v>
      </c>
      <c r="BB76">
        <v>2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-0.19399999999999995</v>
      </c>
      <c r="BI76">
        <v>1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20.37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ROW(Source!A39)</f>
        <v>39</v>
      </c>
      <c r="B77">
        <v>34644601</v>
      </c>
      <c r="C77">
        <v>34644726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421</v>
      </c>
      <c r="J77" t="s">
        <v>422</v>
      </c>
      <c r="K77" t="s">
        <v>423</v>
      </c>
      <c r="L77">
        <v>1368</v>
      </c>
      <c r="N77">
        <v>1011</v>
      </c>
      <c r="O77" t="s">
        <v>411</v>
      </c>
      <c r="P77" t="s">
        <v>411</v>
      </c>
      <c r="Q77">
        <v>1</v>
      </c>
      <c r="W77">
        <v>0</v>
      </c>
      <c r="X77">
        <v>-742200527</v>
      </c>
      <c r="Y77">
        <v>0.93599999999999994</v>
      </c>
      <c r="AA77">
        <v>0</v>
      </c>
      <c r="AB77">
        <v>1731.75</v>
      </c>
      <c r="AC77">
        <v>212.28</v>
      </c>
      <c r="AD77">
        <v>0</v>
      </c>
      <c r="AE77">
        <v>0</v>
      </c>
      <c r="AF77">
        <v>138.54</v>
      </c>
      <c r="AG77">
        <v>11.6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0.78</v>
      </c>
      <c r="AU77" t="s">
        <v>53</v>
      </c>
      <c r="AV77">
        <v>0</v>
      </c>
      <c r="AW77">
        <v>2</v>
      </c>
      <c r="AX77">
        <v>34644747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Y77*Source!I39</f>
        <v>19.655999999999999</v>
      </c>
      <c r="CY77">
        <f>AB77</f>
        <v>1731.75</v>
      </c>
      <c r="CZ77">
        <f>AF77</f>
        <v>138.54</v>
      </c>
      <c r="DA77">
        <f>AJ77</f>
        <v>12.5</v>
      </c>
      <c r="DB77">
        <v>0</v>
      </c>
    </row>
    <row r="78" spans="1:106" x14ac:dyDescent="0.2">
      <c r="A78">
        <f>ROW(Source!A39)</f>
        <v>39</v>
      </c>
      <c r="B78">
        <v>34644601</v>
      </c>
      <c r="C78">
        <v>34644726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412</v>
      </c>
      <c r="J78" t="s">
        <v>413</v>
      </c>
      <c r="K78" t="s">
        <v>414</v>
      </c>
      <c r="L78">
        <v>1368</v>
      </c>
      <c r="N78">
        <v>1011</v>
      </c>
      <c r="O78" t="s">
        <v>411</v>
      </c>
      <c r="P78" t="s">
        <v>411</v>
      </c>
      <c r="Q78">
        <v>1</v>
      </c>
      <c r="W78">
        <v>0</v>
      </c>
      <c r="X78">
        <v>1372534845</v>
      </c>
      <c r="Y78">
        <v>0.22799999999999998</v>
      </c>
      <c r="AA78">
        <v>0</v>
      </c>
      <c r="AB78">
        <v>821.38</v>
      </c>
      <c r="AC78">
        <v>212.28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1</v>
      </c>
      <c r="AQ78">
        <v>0</v>
      </c>
      <c r="AR78">
        <v>0</v>
      </c>
      <c r="AS78" t="s">
        <v>6</v>
      </c>
      <c r="AT78">
        <v>0.19</v>
      </c>
      <c r="AU78" t="s">
        <v>53</v>
      </c>
      <c r="AV78">
        <v>0</v>
      </c>
      <c r="AW78">
        <v>2</v>
      </c>
      <c r="AX78">
        <v>34644748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Y78*Source!I39</f>
        <v>4.7879999999999994</v>
      </c>
      <c r="CY78">
        <f>AB78</f>
        <v>821.38</v>
      </c>
      <c r="CZ78">
        <f>AF78</f>
        <v>65.709999999999994</v>
      </c>
      <c r="DA78">
        <f>AJ78</f>
        <v>12.5</v>
      </c>
      <c r="DB78">
        <v>0</v>
      </c>
    </row>
    <row r="79" spans="1:106" x14ac:dyDescent="0.2">
      <c r="A79">
        <f>ROW(Source!A39)</f>
        <v>39</v>
      </c>
      <c r="B79">
        <v>34644601</v>
      </c>
      <c r="C79">
        <v>34644726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W79">
        <v>0</v>
      </c>
      <c r="X79">
        <v>1423245386</v>
      </c>
      <c r="Y79">
        <v>0</v>
      </c>
      <c r="AA79">
        <v>108</v>
      </c>
      <c r="AB79">
        <v>0</v>
      </c>
      <c r="AC79">
        <v>0</v>
      </c>
      <c r="AD79">
        <v>0</v>
      </c>
      <c r="AE79">
        <v>14.4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0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34644749</v>
      </c>
      <c r="AY79">
        <v>1</v>
      </c>
      <c r="AZ79">
        <v>6144</v>
      </c>
      <c r="BA79">
        <v>79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Y79*Source!I39</f>
        <v>0</v>
      </c>
      <c r="CY79">
        <f t="shared" ref="CY79:CY92" si="3">AA79</f>
        <v>108</v>
      </c>
      <c r="CZ79">
        <f t="shared" ref="CZ79:CZ92" si="4">AE79</f>
        <v>14.4</v>
      </c>
      <c r="DA79">
        <f t="shared" ref="DA79:DA92" si="5">AI79</f>
        <v>7.5</v>
      </c>
      <c r="DB79">
        <v>0</v>
      </c>
    </row>
    <row r="80" spans="1:106" x14ac:dyDescent="0.2">
      <c r="A80">
        <f>ROW(Source!A39)</f>
        <v>39</v>
      </c>
      <c r="B80">
        <v>34644601</v>
      </c>
      <c r="C80">
        <v>34644726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W80">
        <v>0</v>
      </c>
      <c r="X80">
        <v>-2077577506</v>
      </c>
      <c r="Y80">
        <v>0</v>
      </c>
      <c r="AA80">
        <v>72461.25</v>
      </c>
      <c r="AB80">
        <v>0</v>
      </c>
      <c r="AC80">
        <v>0</v>
      </c>
      <c r="AD80">
        <v>0</v>
      </c>
      <c r="AE80">
        <v>9661.5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0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34644750</v>
      </c>
      <c r="AY80">
        <v>1</v>
      </c>
      <c r="AZ80">
        <v>6144</v>
      </c>
      <c r="BA80">
        <v>80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</v>
      </c>
      <c r="CY80">
        <f t="shared" si="3"/>
        <v>72461.25</v>
      </c>
      <c r="CZ80">
        <f t="shared" si="4"/>
        <v>9661.5</v>
      </c>
      <c r="DA80">
        <f t="shared" si="5"/>
        <v>7.5</v>
      </c>
      <c r="DB80">
        <v>0</v>
      </c>
    </row>
    <row r="81" spans="1:106" x14ac:dyDescent="0.2">
      <c r="A81">
        <f>ROW(Source!A39)</f>
        <v>39</v>
      </c>
      <c r="B81">
        <v>34644601</v>
      </c>
      <c r="C81">
        <v>34644726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W81">
        <v>0</v>
      </c>
      <c r="X81">
        <v>-437906794</v>
      </c>
      <c r="Y81">
        <v>0</v>
      </c>
      <c r="AA81">
        <v>67800.08</v>
      </c>
      <c r="AB81">
        <v>0</v>
      </c>
      <c r="AC81">
        <v>0</v>
      </c>
      <c r="AD81">
        <v>0</v>
      </c>
      <c r="AE81">
        <v>9040.01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1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34644751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0</v>
      </c>
      <c r="CY81">
        <f t="shared" si="3"/>
        <v>67800.08</v>
      </c>
      <c r="CZ81">
        <f t="shared" si="4"/>
        <v>9040.01</v>
      </c>
      <c r="DA81">
        <f t="shared" si="5"/>
        <v>7.5</v>
      </c>
      <c r="DB81">
        <v>0</v>
      </c>
    </row>
    <row r="82" spans="1:106" x14ac:dyDescent="0.2">
      <c r="A82">
        <f>ROW(Source!A39)</f>
        <v>39</v>
      </c>
      <c r="B82">
        <v>34644601</v>
      </c>
      <c r="C82">
        <v>34644726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W82">
        <v>0</v>
      </c>
      <c r="X82">
        <v>813963326</v>
      </c>
      <c r="Y82">
        <v>0</v>
      </c>
      <c r="AA82">
        <v>13.65</v>
      </c>
      <c r="AB82">
        <v>0</v>
      </c>
      <c r="AC82">
        <v>0</v>
      </c>
      <c r="AD82">
        <v>0</v>
      </c>
      <c r="AE82">
        <v>1.82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34644752</v>
      </c>
      <c r="AY82">
        <v>1</v>
      </c>
      <c r="AZ82">
        <v>6144</v>
      </c>
      <c r="BA82">
        <v>82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0</v>
      </c>
      <c r="CY82">
        <f t="shared" si="3"/>
        <v>13.65</v>
      </c>
      <c r="CZ82">
        <f t="shared" si="4"/>
        <v>1.82</v>
      </c>
      <c r="DA82">
        <f t="shared" si="5"/>
        <v>7.5</v>
      </c>
      <c r="DB82">
        <v>0</v>
      </c>
    </row>
    <row r="83" spans="1:106" x14ac:dyDescent="0.2">
      <c r="A83">
        <f>ROW(Source!A39)</f>
        <v>39</v>
      </c>
      <c r="B83">
        <v>34644601</v>
      </c>
      <c r="C83">
        <v>34644726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78</v>
      </c>
      <c r="L83">
        <v>1354</v>
      </c>
      <c r="N83">
        <v>1010</v>
      </c>
      <c r="O83" t="s">
        <v>79</v>
      </c>
      <c r="P83" t="s">
        <v>79</v>
      </c>
      <c r="Q83">
        <v>1</v>
      </c>
      <c r="W83">
        <v>0</v>
      </c>
      <c r="X83">
        <v>2000834802</v>
      </c>
      <c r="Y83">
        <v>1</v>
      </c>
      <c r="AA83">
        <v>7620</v>
      </c>
      <c r="AB83">
        <v>0</v>
      </c>
      <c r="AC83">
        <v>0</v>
      </c>
      <c r="AD83">
        <v>0</v>
      </c>
      <c r="AE83">
        <v>1016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1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1</v>
      </c>
      <c r="AU83" t="s">
        <v>6</v>
      </c>
      <c r="AV83">
        <v>0</v>
      </c>
      <c r="AW83">
        <v>2</v>
      </c>
      <c r="AX83">
        <v>34644753</v>
      </c>
      <c r="AY83">
        <v>2</v>
      </c>
      <c r="AZ83">
        <v>22528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21</v>
      </c>
      <c r="CY83">
        <f t="shared" si="3"/>
        <v>7620</v>
      </c>
      <c r="CZ83">
        <f t="shared" si="4"/>
        <v>1016</v>
      </c>
      <c r="DA83">
        <f t="shared" si="5"/>
        <v>7.5</v>
      </c>
      <c r="DB83">
        <v>0</v>
      </c>
    </row>
    <row r="84" spans="1:106" x14ac:dyDescent="0.2">
      <c r="A84">
        <f>ROW(Source!A39)</f>
        <v>39</v>
      </c>
      <c r="B84">
        <v>34644601</v>
      </c>
      <c r="C84">
        <v>34644726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W84">
        <v>0</v>
      </c>
      <c r="X84">
        <v>1602794472</v>
      </c>
      <c r="Y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34644754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</v>
      </c>
      <c r="CY84">
        <f t="shared" si="3"/>
        <v>0</v>
      </c>
      <c r="CZ84">
        <f t="shared" si="4"/>
        <v>0</v>
      </c>
      <c r="DA84">
        <f t="shared" si="5"/>
        <v>7.5</v>
      </c>
      <c r="DB84">
        <v>0</v>
      </c>
    </row>
    <row r="85" spans="1:106" x14ac:dyDescent="0.2">
      <c r="A85">
        <f>ROW(Source!A39)</f>
        <v>39</v>
      </c>
      <c r="B85">
        <v>34644601</v>
      </c>
      <c r="C85">
        <v>34644726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W85">
        <v>0</v>
      </c>
      <c r="X85">
        <v>-1111733769</v>
      </c>
      <c r="Y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1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34644755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Y85*Source!I39</f>
        <v>0</v>
      </c>
      <c r="CY85">
        <f t="shared" si="3"/>
        <v>0</v>
      </c>
      <c r="CZ85">
        <f t="shared" si="4"/>
        <v>0</v>
      </c>
      <c r="DA85">
        <f t="shared" si="5"/>
        <v>7.5</v>
      </c>
      <c r="DB85">
        <v>0</v>
      </c>
    </row>
    <row r="86" spans="1:106" x14ac:dyDescent="0.2">
      <c r="A86">
        <f>ROW(Source!A39)</f>
        <v>39</v>
      </c>
      <c r="B86">
        <v>34644601</v>
      </c>
      <c r="C86">
        <v>34644726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W86">
        <v>0</v>
      </c>
      <c r="X86">
        <v>1613753229</v>
      </c>
      <c r="Y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1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34644756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Y86*Source!I39</f>
        <v>0</v>
      </c>
      <c r="CY86">
        <f t="shared" si="3"/>
        <v>0</v>
      </c>
      <c r="CZ86">
        <f t="shared" si="4"/>
        <v>0</v>
      </c>
      <c r="DA86">
        <f t="shared" si="5"/>
        <v>7.5</v>
      </c>
      <c r="DB86">
        <v>0</v>
      </c>
    </row>
    <row r="87" spans="1:106" x14ac:dyDescent="0.2">
      <c r="A87">
        <f>ROW(Source!A39)</f>
        <v>39</v>
      </c>
      <c r="B87">
        <v>34644601</v>
      </c>
      <c r="C87">
        <v>34644726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W87">
        <v>0</v>
      </c>
      <c r="X87">
        <v>-1843346877</v>
      </c>
      <c r="Y87">
        <v>0</v>
      </c>
      <c r="AA87">
        <v>117802.5</v>
      </c>
      <c r="AB87">
        <v>0</v>
      </c>
      <c r="AC87">
        <v>0</v>
      </c>
      <c r="AD87">
        <v>0</v>
      </c>
      <c r="AE87">
        <v>15707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34644757</v>
      </c>
      <c r="AY87">
        <v>1</v>
      </c>
      <c r="AZ87">
        <v>6144</v>
      </c>
      <c r="BA87">
        <v>87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Y87*Source!I39</f>
        <v>0</v>
      </c>
      <c r="CY87">
        <f t="shared" si="3"/>
        <v>117802.5</v>
      </c>
      <c r="CZ87">
        <f t="shared" si="4"/>
        <v>15707</v>
      </c>
      <c r="DA87">
        <f t="shared" si="5"/>
        <v>7.5</v>
      </c>
      <c r="DB87">
        <v>0</v>
      </c>
    </row>
    <row r="88" spans="1:106" x14ac:dyDescent="0.2">
      <c r="A88">
        <f>ROW(Source!A39)</f>
        <v>39</v>
      </c>
      <c r="B88">
        <v>34644601</v>
      </c>
      <c r="C88">
        <v>34644726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W88">
        <v>0</v>
      </c>
      <c r="X88">
        <v>654489916</v>
      </c>
      <c r="Y88">
        <v>0</v>
      </c>
      <c r="AA88">
        <v>71625.08</v>
      </c>
      <c r="AB88">
        <v>0</v>
      </c>
      <c r="AC88">
        <v>0</v>
      </c>
      <c r="AD88">
        <v>0</v>
      </c>
      <c r="AE88">
        <v>9550.01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34644758</v>
      </c>
      <c r="AY88">
        <v>1</v>
      </c>
      <c r="AZ88">
        <v>6144</v>
      </c>
      <c r="BA88">
        <v>88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Y88*Source!I39</f>
        <v>0</v>
      </c>
      <c r="CY88">
        <f t="shared" si="3"/>
        <v>71625.08</v>
      </c>
      <c r="CZ88">
        <f t="shared" si="4"/>
        <v>9550.01</v>
      </c>
      <c r="DA88">
        <f t="shared" si="5"/>
        <v>7.5</v>
      </c>
      <c r="DB88">
        <v>0</v>
      </c>
    </row>
    <row r="89" spans="1:106" x14ac:dyDescent="0.2">
      <c r="A89">
        <f>ROW(Source!A39)</f>
        <v>39</v>
      </c>
      <c r="B89">
        <v>34644601</v>
      </c>
      <c r="C89">
        <v>34644726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W89">
        <v>0</v>
      </c>
      <c r="X89">
        <v>1556400765</v>
      </c>
      <c r="Y89">
        <v>0</v>
      </c>
      <c r="AA89">
        <v>4575</v>
      </c>
      <c r="AB89">
        <v>0</v>
      </c>
      <c r="AC89">
        <v>0</v>
      </c>
      <c r="AD89">
        <v>0</v>
      </c>
      <c r="AE89">
        <v>610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34644759</v>
      </c>
      <c r="AY89">
        <v>1</v>
      </c>
      <c r="AZ89">
        <v>6144</v>
      </c>
      <c r="BA89">
        <v>89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Y89*Source!I39</f>
        <v>0</v>
      </c>
      <c r="CY89">
        <f t="shared" si="3"/>
        <v>4575</v>
      </c>
      <c r="CZ89">
        <f t="shared" si="4"/>
        <v>610</v>
      </c>
      <c r="DA89">
        <f t="shared" si="5"/>
        <v>7.5</v>
      </c>
      <c r="DB89">
        <v>0</v>
      </c>
    </row>
    <row r="90" spans="1:106" x14ac:dyDescent="0.2">
      <c r="A90">
        <f>ROW(Source!A39)</f>
        <v>39</v>
      </c>
      <c r="B90">
        <v>34644601</v>
      </c>
      <c r="C90">
        <v>34644726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W90">
        <v>0</v>
      </c>
      <c r="X90">
        <v>-1974579473</v>
      </c>
      <c r="Y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1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34644760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Y90*Source!I39</f>
        <v>0</v>
      </c>
      <c r="CY90">
        <f t="shared" si="3"/>
        <v>0</v>
      </c>
      <c r="CZ90">
        <f t="shared" si="4"/>
        <v>0</v>
      </c>
      <c r="DA90">
        <f t="shared" si="5"/>
        <v>7.5</v>
      </c>
      <c r="DB90">
        <v>0</v>
      </c>
    </row>
    <row r="91" spans="1:106" x14ac:dyDescent="0.2">
      <c r="A91">
        <f>ROW(Source!A39)</f>
        <v>39</v>
      </c>
      <c r="B91">
        <v>34644601</v>
      </c>
      <c r="C91">
        <v>34644726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W91">
        <v>0</v>
      </c>
      <c r="X91">
        <v>-1577809094</v>
      </c>
      <c r="Y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1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34644761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Y91*Source!I39</f>
        <v>0</v>
      </c>
      <c r="CY91">
        <f t="shared" si="3"/>
        <v>0</v>
      </c>
      <c r="CZ91">
        <f t="shared" si="4"/>
        <v>0</v>
      </c>
      <c r="DA91">
        <f t="shared" si="5"/>
        <v>7.5</v>
      </c>
      <c r="DB91">
        <v>0</v>
      </c>
    </row>
    <row r="92" spans="1:106" x14ac:dyDescent="0.2">
      <c r="A92">
        <f>ROW(Source!A39)</f>
        <v>39</v>
      </c>
      <c r="B92">
        <v>34644601</v>
      </c>
      <c r="C92">
        <v>34644726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W92">
        <v>0</v>
      </c>
      <c r="X92">
        <v>1584408094</v>
      </c>
      <c r="Y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34644762</v>
      </c>
      <c r="AY92">
        <v>1</v>
      </c>
      <c r="AZ92">
        <v>6144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Y92*Source!I39</f>
        <v>0</v>
      </c>
      <c r="CY92">
        <f t="shared" si="3"/>
        <v>0</v>
      </c>
      <c r="CZ92">
        <f t="shared" si="4"/>
        <v>0</v>
      </c>
      <c r="DA92">
        <f t="shared" si="5"/>
        <v>7.5</v>
      </c>
      <c r="DB92">
        <v>0</v>
      </c>
    </row>
    <row r="93" spans="1:106" x14ac:dyDescent="0.2">
      <c r="A93">
        <f>ROW(Source!A68)</f>
        <v>68</v>
      </c>
      <c r="B93">
        <v>34644600</v>
      </c>
      <c r="C93">
        <v>34644777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433</v>
      </c>
      <c r="J93" t="s">
        <v>6</v>
      </c>
      <c r="K93" t="s">
        <v>434</v>
      </c>
      <c r="L93">
        <v>1191</v>
      </c>
      <c r="N93">
        <v>1013</v>
      </c>
      <c r="O93" t="s">
        <v>405</v>
      </c>
      <c r="P93" t="s">
        <v>405</v>
      </c>
      <c r="Q93">
        <v>1</v>
      </c>
      <c r="W93">
        <v>0</v>
      </c>
      <c r="X93">
        <v>-719309759</v>
      </c>
      <c r="Y93">
        <v>9.48</v>
      </c>
      <c r="AA93">
        <v>0</v>
      </c>
      <c r="AB93">
        <v>0</v>
      </c>
      <c r="AC93">
        <v>0</v>
      </c>
      <c r="AD93">
        <v>8.86</v>
      </c>
      <c r="AE93">
        <v>0</v>
      </c>
      <c r="AF93">
        <v>0</v>
      </c>
      <c r="AG93">
        <v>0</v>
      </c>
      <c r="AH93">
        <v>8.86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7.9</v>
      </c>
      <c r="AU93" t="s">
        <v>53</v>
      </c>
      <c r="AV93">
        <v>1</v>
      </c>
      <c r="AW93">
        <v>2</v>
      </c>
      <c r="AX93">
        <v>34644797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Y93*Source!I68</f>
        <v>37.92</v>
      </c>
      <c r="CY93">
        <f>AD93</f>
        <v>8.86</v>
      </c>
      <c r="CZ93">
        <f>AH93</f>
        <v>8.86</v>
      </c>
      <c r="DA93">
        <f>AL93</f>
        <v>1</v>
      </c>
      <c r="DB93">
        <v>0</v>
      </c>
    </row>
    <row r="94" spans="1:106" x14ac:dyDescent="0.2">
      <c r="A94">
        <f>ROW(Source!A68)</f>
        <v>68</v>
      </c>
      <c r="B94">
        <v>34644600</v>
      </c>
      <c r="C94">
        <v>34644777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406</v>
      </c>
      <c r="J94" t="s">
        <v>6</v>
      </c>
      <c r="K94" t="s">
        <v>407</v>
      </c>
      <c r="L94">
        <v>1191</v>
      </c>
      <c r="N94">
        <v>1013</v>
      </c>
      <c r="O94" t="s">
        <v>405</v>
      </c>
      <c r="P94" t="s">
        <v>405</v>
      </c>
      <c r="Q94">
        <v>1</v>
      </c>
      <c r="W94">
        <v>0</v>
      </c>
      <c r="X94">
        <v>-1417349443</v>
      </c>
      <c r="Y94">
        <v>2.2599999999999998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2.2599999999999998</v>
      </c>
      <c r="AU94" t="s">
        <v>6</v>
      </c>
      <c r="AV94">
        <v>2</v>
      </c>
      <c r="AW94">
        <v>2</v>
      </c>
      <c r="AX94">
        <v>34644798</v>
      </c>
      <c r="AY94">
        <v>1</v>
      </c>
      <c r="AZ94">
        <v>2048</v>
      </c>
      <c r="BA94">
        <v>94</v>
      </c>
      <c r="BB94">
        <v>2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-0.45199999999999996</v>
      </c>
      <c r="BI94">
        <v>1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Y94*Source!I68</f>
        <v>9.0399999999999991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ROW(Source!A68)</f>
        <v>68</v>
      </c>
      <c r="B95">
        <v>34644600</v>
      </c>
      <c r="C95">
        <v>34644777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421</v>
      </c>
      <c r="J95" t="s">
        <v>422</v>
      </c>
      <c r="K95" t="s">
        <v>423</v>
      </c>
      <c r="L95">
        <v>1368</v>
      </c>
      <c r="N95">
        <v>1011</v>
      </c>
      <c r="O95" t="s">
        <v>411</v>
      </c>
      <c r="P95" t="s">
        <v>411</v>
      </c>
      <c r="Q95">
        <v>1</v>
      </c>
      <c r="W95">
        <v>0</v>
      </c>
      <c r="X95">
        <v>-742200527</v>
      </c>
      <c r="Y95">
        <v>2.2320000000000002</v>
      </c>
      <c r="AA95">
        <v>0</v>
      </c>
      <c r="AB95">
        <v>138.54</v>
      </c>
      <c r="AC95">
        <v>11.6</v>
      </c>
      <c r="AD95">
        <v>0</v>
      </c>
      <c r="AE95">
        <v>0</v>
      </c>
      <c r="AF95">
        <v>138.54</v>
      </c>
      <c r="AG95">
        <v>11.6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1.86</v>
      </c>
      <c r="AU95" t="s">
        <v>53</v>
      </c>
      <c r="AV95">
        <v>0</v>
      </c>
      <c r="AW95">
        <v>2</v>
      </c>
      <c r="AX95">
        <v>34644799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Y95*Source!I68</f>
        <v>8.9280000000000008</v>
      </c>
      <c r="CY95">
        <f>AB95</f>
        <v>138.54</v>
      </c>
      <c r="CZ95">
        <f>AF95</f>
        <v>138.54</v>
      </c>
      <c r="DA95">
        <f>AJ95</f>
        <v>1</v>
      </c>
      <c r="DB95">
        <v>0</v>
      </c>
    </row>
    <row r="96" spans="1:106" x14ac:dyDescent="0.2">
      <c r="A96">
        <f>ROW(Source!A68)</f>
        <v>68</v>
      </c>
      <c r="B96">
        <v>34644600</v>
      </c>
      <c r="C96">
        <v>34644777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412</v>
      </c>
      <c r="J96" t="s">
        <v>413</v>
      </c>
      <c r="K96" t="s">
        <v>414</v>
      </c>
      <c r="L96">
        <v>1368</v>
      </c>
      <c r="N96">
        <v>1011</v>
      </c>
      <c r="O96" t="s">
        <v>411</v>
      </c>
      <c r="P96" t="s">
        <v>411</v>
      </c>
      <c r="Q96">
        <v>1</v>
      </c>
      <c r="W96">
        <v>0</v>
      </c>
      <c r="X96">
        <v>1372534845</v>
      </c>
      <c r="Y96">
        <v>0.48</v>
      </c>
      <c r="AA96">
        <v>0</v>
      </c>
      <c r="AB96">
        <v>65.709999999999994</v>
      </c>
      <c r="AC96">
        <v>11.6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0.4</v>
      </c>
      <c r="AU96" t="s">
        <v>53</v>
      </c>
      <c r="AV96">
        <v>0</v>
      </c>
      <c r="AW96">
        <v>2</v>
      </c>
      <c r="AX96">
        <v>34644800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Y96*Source!I68</f>
        <v>1.92</v>
      </c>
      <c r="CY96">
        <f>AB96</f>
        <v>65.709999999999994</v>
      </c>
      <c r="CZ96">
        <f>AF96</f>
        <v>65.709999999999994</v>
      </c>
      <c r="DA96">
        <f>AJ96</f>
        <v>1</v>
      </c>
      <c r="DB96">
        <v>0</v>
      </c>
    </row>
    <row r="97" spans="1:106" x14ac:dyDescent="0.2">
      <c r="A97">
        <f>ROW(Source!A68)</f>
        <v>68</v>
      </c>
      <c r="B97">
        <v>34644600</v>
      </c>
      <c r="C97">
        <v>34644777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W97">
        <v>0</v>
      </c>
      <c r="X97">
        <v>1423245386</v>
      </c>
      <c r="Y97">
        <v>0</v>
      </c>
      <c r="AA97">
        <v>14.4</v>
      </c>
      <c r="AB97">
        <v>0</v>
      </c>
      <c r="AC97">
        <v>0</v>
      </c>
      <c r="AD97">
        <v>0</v>
      </c>
      <c r="AE97">
        <v>14.4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</v>
      </c>
      <c r="AU97" t="s">
        <v>6</v>
      </c>
      <c r="AV97">
        <v>0</v>
      </c>
      <c r="AW97">
        <v>2</v>
      </c>
      <c r="AX97">
        <v>34644801</v>
      </c>
      <c r="AY97">
        <v>1</v>
      </c>
      <c r="AZ97">
        <v>6144</v>
      </c>
      <c r="BA97">
        <v>97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Y97*Source!I68</f>
        <v>0</v>
      </c>
      <c r="CY97">
        <f t="shared" ref="CY97:CY111" si="6">AA97</f>
        <v>14.4</v>
      </c>
      <c r="CZ97">
        <f t="shared" ref="CZ97:CZ111" si="7">AE97</f>
        <v>14.4</v>
      </c>
      <c r="DA97">
        <f t="shared" ref="DA97:DA111" si="8">AI97</f>
        <v>1</v>
      </c>
      <c r="DB97">
        <v>0</v>
      </c>
    </row>
    <row r="98" spans="1:106" x14ac:dyDescent="0.2">
      <c r="A98">
        <f>ROW(Source!A68)</f>
        <v>68</v>
      </c>
      <c r="B98">
        <v>34644600</v>
      </c>
      <c r="C98">
        <v>34644777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W98">
        <v>0</v>
      </c>
      <c r="X98">
        <v>-2077577506</v>
      </c>
      <c r="Y98">
        <v>0</v>
      </c>
      <c r="AA98">
        <v>9661.5</v>
      </c>
      <c r="AB98">
        <v>0</v>
      </c>
      <c r="AC98">
        <v>0</v>
      </c>
      <c r="AD98">
        <v>0</v>
      </c>
      <c r="AE98">
        <v>9661.5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</v>
      </c>
      <c r="AU98" t="s">
        <v>6</v>
      </c>
      <c r="AV98">
        <v>0</v>
      </c>
      <c r="AW98">
        <v>2</v>
      </c>
      <c r="AX98">
        <v>34644802</v>
      </c>
      <c r="AY98">
        <v>1</v>
      </c>
      <c r="AZ98">
        <v>6144</v>
      </c>
      <c r="BA98">
        <v>98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Y98*Source!I68</f>
        <v>0</v>
      </c>
      <c r="CY98">
        <f t="shared" si="6"/>
        <v>9661.5</v>
      </c>
      <c r="CZ98">
        <f t="shared" si="7"/>
        <v>9661.5</v>
      </c>
      <c r="DA98">
        <f t="shared" si="8"/>
        <v>1</v>
      </c>
      <c r="DB98">
        <v>0</v>
      </c>
    </row>
    <row r="99" spans="1:106" x14ac:dyDescent="0.2">
      <c r="A99">
        <f>ROW(Source!A68)</f>
        <v>68</v>
      </c>
      <c r="B99">
        <v>34644600</v>
      </c>
      <c r="C99">
        <v>34644777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W99">
        <v>0</v>
      </c>
      <c r="X99">
        <v>-437906794</v>
      </c>
      <c r="Y99">
        <v>0</v>
      </c>
      <c r="AA99">
        <v>9040.01</v>
      </c>
      <c r="AB99">
        <v>0</v>
      </c>
      <c r="AC99">
        <v>0</v>
      </c>
      <c r="AD99">
        <v>0</v>
      </c>
      <c r="AE99">
        <v>9040.01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1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34644803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Y99*Source!I68</f>
        <v>0</v>
      </c>
      <c r="CY99">
        <f t="shared" si="6"/>
        <v>9040.01</v>
      </c>
      <c r="CZ99">
        <f t="shared" si="7"/>
        <v>9040.01</v>
      </c>
      <c r="DA99">
        <f t="shared" si="8"/>
        <v>1</v>
      </c>
      <c r="DB99">
        <v>0</v>
      </c>
    </row>
    <row r="100" spans="1:106" x14ac:dyDescent="0.2">
      <c r="A100">
        <f>ROW(Source!A68)</f>
        <v>68</v>
      </c>
      <c r="B100">
        <v>34644600</v>
      </c>
      <c r="C100">
        <v>34644777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W100">
        <v>0</v>
      </c>
      <c r="X100">
        <v>813963326</v>
      </c>
      <c r="Y100">
        <v>0</v>
      </c>
      <c r="AA100">
        <v>1.82</v>
      </c>
      <c r="AB100">
        <v>0</v>
      </c>
      <c r="AC100">
        <v>0</v>
      </c>
      <c r="AD100">
        <v>0</v>
      </c>
      <c r="AE100">
        <v>1.82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34644804</v>
      </c>
      <c r="AY100">
        <v>1</v>
      </c>
      <c r="AZ100">
        <v>6144</v>
      </c>
      <c r="BA100">
        <v>100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Y100*Source!I68</f>
        <v>0</v>
      </c>
      <c r="CY100">
        <f t="shared" si="6"/>
        <v>1.82</v>
      </c>
      <c r="CZ100">
        <f t="shared" si="7"/>
        <v>1.82</v>
      </c>
      <c r="DA100">
        <f t="shared" si="8"/>
        <v>1</v>
      </c>
      <c r="DB100">
        <v>0</v>
      </c>
    </row>
    <row r="101" spans="1:106" x14ac:dyDescent="0.2">
      <c r="A101">
        <f>ROW(Source!A68)</f>
        <v>68</v>
      </c>
      <c r="B101">
        <v>34644600</v>
      </c>
      <c r="C101">
        <v>34644777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W101">
        <v>0</v>
      </c>
      <c r="X101">
        <v>139708595</v>
      </c>
      <c r="Y101">
        <v>0</v>
      </c>
      <c r="AA101">
        <v>3358.74</v>
      </c>
      <c r="AB101">
        <v>0</v>
      </c>
      <c r="AC101">
        <v>0</v>
      </c>
      <c r="AD101">
        <v>0</v>
      </c>
      <c r="AE101">
        <v>3358.74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1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34644805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Y101*Source!I68</f>
        <v>0</v>
      </c>
      <c r="CY101">
        <f t="shared" si="6"/>
        <v>3358.74</v>
      </c>
      <c r="CZ101">
        <f t="shared" si="7"/>
        <v>3358.74</v>
      </c>
      <c r="DA101">
        <f t="shared" si="8"/>
        <v>1</v>
      </c>
      <c r="DB101">
        <v>0</v>
      </c>
    </row>
    <row r="102" spans="1:106" x14ac:dyDescent="0.2">
      <c r="A102">
        <f>ROW(Source!A68)</f>
        <v>68</v>
      </c>
      <c r="B102">
        <v>34644600</v>
      </c>
      <c r="C102">
        <v>34644777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W102">
        <v>0</v>
      </c>
      <c r="X102">
        <v>-952279783</v>
      </c>
      <c r="Y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1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34644806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Y102*Source!I68</f>
        <v>0</v>
      </c>
      <c r="CY102">
        <f t="shared" si="6"/>
        <v>0</v>
      </c>
      <c r="CZ102">
        <f t="shared" si="7"/>
        <v>0</v>
      </c>
      <c r="DA102">
        <f t="shared" si="8"/>
        <v>1</v>
      </c>
      <c r="DB102">
        <v>0</v>
      </c>
    </row>
    <row r="103" spans="1:106" x14ac:dyDescent="0.2">
      <c r="A103">
        <f>ROW(Source!A68)</f>
        <v>68</v>
      </c>
      <c r="B103">
        <v>34644600</v>
      </c>
      <c r="C103">
        <v>34644777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W103">
        <v>0</v>
      </c>
      <c r="X103">
        <v>1602794472</v>
      </c>
      <c r="Y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1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34644807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Y103*Source!I68</f>
        <v>0</v>
      </c>
      <c r="CY103">
        <f t="shared" si="6"/>
        <v>0</v>
      </c>
      <c r="CZ103">
        <f t="shared" si="7"/>
        <v>0</v>
      </c>
      <c r="DA103">
        <f t="shared" si="8"/>
        <v>1</v>
      </c>
      <c r="DB103">
        <v>0</v>
      </c>
    </row>
    <row r="104" spans="1:106" x14ac:dyDescent="0.2">
      <c r="A104">
        <f>ROW(Source!A68)</f>
        <v>68</v>
      </c>
      <c r="B104">
        <v>34644600</v>
      </c>
      <c r="C104">
        <v>34644777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W104">
        <v>0</v>
      </c>
      <c r="X104">
        <v>-1111733769</v>
      </c>
      <c r="Y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1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34644808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Y104*Source!I68</f>
        <v>0</v>
      </c>
      <c r="CY104">
        <f t="shared" si="6"/>
        <v>0</v>
      </c>
      <c r="CZ104">
        <f t="shared" si="7"/>
        <v>0</v>
      </c>
      <c r="DA104">
        <f t="shared" si="8"/>
        <v>1</v>
      </c>
      <c r="DB104">
        <v>0</v>
      </c>
    </row>
    <row r="105" spans="1:106" x14ac:dyDescent="0.2">
      <c r="A105">
        <f>ROW(Source!A68)</f>
        <v>68</v>
      </c>
      <c r="B105">
        <v>34644600</v>
      </c>
      <c r="C105">
        <v>34644777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W105">
        <v>0</v>
      </c>
      <c r="X105">
        <v>1613753229</v>
      </c>
      <c r="Y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1</v>
      </c>
      <c r="AO105">
        <v>0</v>
      </c>
      <c r="AP105">
        <v>0</v>
      </c>
      <c r="AQ105">
        <v>0</v>
      </c>
      <c r="AR105">
        <v>0</v>
      </c>
      <c r="AS105" t="s">
        <v>6</v>
      </c>
      <c r="AT105">
        <v>0</v>
      </c>
      <c r="AU105" t="s">
        <v>6</v>
      </c>
      <c r="AV105">
        <v>0</v>
      </c>
      <c r="AW105">
        <v>2</v>
      </c>
      <c r="AX105">
        <v>34644809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Y105*Source!I68</f>
        <v>0</v>
      </c>
      <c r="CY105">
        <f t="shared" si="6"/>
        <v>0</v>
      </c>
      <c r="CZ105">
        <f t="shared" si="7"/>
        <v>0</v>
      </c>
      <c r="DA105">
        <f t="shared" si="8"/>
        <v>1</v>
      </c>
      <c r="DB105">
        <v>0</v>
      </c>
    </row>
    <row r="106" spans="1:106" x14ac:dyDescent="0.2">
      <c r="A106">
        <f>ROW(Source!A68)</f>
        <v>68</v>
      </c>
      <c r="B106">
        <v>34644600</v>
      </c>
      <c r="C106">
        <v>34644777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W106">
        <v>0</v>
      </c>
      <c r="X106">
        <v>-1843346877</v>
      </c>
      <c r="Y106">
        <v>0</v>
      </c>
      <c r="AA106">
        <v>15707</v>
      </c>
      <c r="AB106">
        <v>0</v>
      </c>
      <c r="AC106">
        <v>0</v>
      </c>
      <c r="AD106">
        <v>0</v>
      </c>
      <c r="AE106">
        <v>15707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0</v>
      </c>
      <c r="AQ106">
        <v>0</v>
      </c>
      <c r="AR106">
        <v>0</v>
      </c>
      <c r="AS106" t="s">
        <v>6</v>
      </c>
      <c r="AT106">
        <v>0</v>
      </c>
      <c r="AU106" t="s">
        <v>6</v>
      </c>
      <c r="AV106">
        <v>0</v>
      </c>
      <c r="AW106">
        <v>2</v>
      </c>
      <c r="AX106">
        <v>34644810</v>
      </c>
      <c r="AY106">
        <v>1</v>
      </c>
      <c r="AZ106">
        <v>6144</v>
      </c>
      <c r="BA106">
        <v>106</v>
      </c>
      <c r="BB106">
        <v>3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Y106*Source!I68</f>
        <v>0</v>
      </c>
      <c r="CY106">
        <f t="shared" si="6"/>
        <v>15707</v>
      </c>
      <c r="CZ106">
        <f t="shared" si="7"/>
        <v>15707</v>
      </c>
      <c r="DA106">
        <f t="shared" si="8"/>
        <v>1</v>
      </c>
      <c r="DB106">
        <v>0</v>
      </c>
    </row>
    <row r="107" spans="1:106" x14ac:dyDescent="0.2">
      <c r="A107">
        <f>ROW(Source!A68)</f>
        <v>68</v>
      </c>
      <c r="B107">
        <v>34644600</v>
      </c>
      <c r="C107">
        <v>34644777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W107">
        <v>0</v>
      </c>
      <c r="X107">
        <v>654489916</v>
      </c>
      <c r="Y107">
        <v>0</v>
      </c>
      <c r="AA107">
        <v>9550.01</v>
      </c>
      <c r="AB107">
        <v>0</v>
      </c>
      <c r="AC107">
        <v>0</v>
      </c>
      <c r="AD107">
        <v>0</v>
      </c>
      <c r="AE107">
        <v>9550.01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0</v>
      </c>
      <c r="AR107">
        <v>0</v>
      </c>
      <c r="AS107" t="s">
        <v>6</v>
      </c>
      <c r="AT107">
        <v>0</v>
      </c>
      <c r="AU107" t="s">
        <v>6</v>
      </c>
      <c r="AV107">
        <v>0</v>
      </c>
      <c r="AW107">
        <v>2</v>
      </c>
      <c r="AX107">
        <v>34644811</v>
      </c>
      <c r="AY107">
        <v>1</v>
      </c>
      <c r="AZ107">
        <v>6144</v>
      </c>
      <c r="BA107">
        <v>107</v>
      </c>
      <c r="BB107">
        <v>3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Y107*Source!I68</f>
        <v>0</v>
      </c>
      <c r="CY107">
        <f t="shared" si="6"/>
        <v>9550.01</v>
      </c>
      <c r="CZ107">
        <f t="shared" si="7"/>
        <v>9550.01</v>
      </c>
      <c r="DA107">
        <f t="shared" si="8"/>
        <v>1</v>
      </c>
      <c r="DB107">
        <v>0</v>
      </c>
    </row>
    <row r="108" spans="1:106" x14ac:dyDescent="0.2">
      <c r="A108">
        <f>ROW(Source!A68)</f>
        <v>68</v>
      </c>
      <c r="B108">
        <v>34644600</v>
      </c>
      <c r="C108">
        <v>34644777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78</v>
      </c>
      <c r="L108">
        <v>1354</v>
      </c>
      <c r="N108">
        <v>1010</v>
      </c>
      <c r="O108" t="s">
        <v>79</v>
      </c>
      <c r="P108" t="s">
        <v>79</v>
      </c>
      <c r="Q108">
        <v>1</v>
      </c>
      <c r="W108">
        <v>0</v>
      </c>
      <c r="X108">
        <v>1819936537</v>
      </c>
      <c r="Y108">
        <v>1</v>
      </c>
      <c r="AA108">
        <v>1016</v>
      </c>
      <c r="AB108">
        <v>0</v>
      </c>
      <c r="AC108">
        <v>0</v>
      </c>
      <c r="AD108">
        <v>0</v>
      </c>
      <c r="AE108">
        <v>1016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0</v>
      </c>
      <c r="AP108">
        <v>0</v>
      </c>
      <c r="AQ108">
        <v>0</v>
      </c>
      <c r="AR108">
        <v>0</v>
      </c>
      <c r="AS108" t="s">
        <v>6</v>
      </c>
      <c r="AT108">
        <v>1</v>
      </c>
      <c r="AU108" t="s">
        <v>6</v>
      </c>
      <c r="AV108">
        <v>0</v>
      </c>
      <c r="AW108">
        <v>2</v>
      </c>
      <c r="AX108">
        <v>34644812</v>
      </c>
      <c r="AY108">
        <v>2</v>
      </c>
      <c r="AZ108">
        <v>22528</v>
      </c>
      <c r="BA108">
        <v>108</v>
      </c>
      <c r="BB108">
        <v>3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Y108*Source!I68</f>
        <v>4</v>
      </c>
      <c r="CY108">
        <f t="shared" si="6"/>
        <v>1016</v>
      </c>
      <c r="CZ108">
        <f t="shared" si="7"/>
        <v>1016</v>
      </c>
      <c r="DA108">
        <f t="shared" si="8"/>
        <v>1</v>
      </c>
      <c r="DB108">
        <v>0</v>
      </c>
    </row>
    <row r="109" spans="1:106" x14ac:dyDescent="0.2">
      <c r="A109">
        <f>ROW(Source!A68)</f>
        <v>68</v>
      </c>
      <c r="B109">
        <v>34644600</v>
      </c>
      <c r="C109">
        <v>34644777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124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W109">
        <v>0</v>
      </c>
      <c r="X109">
        <v>977031096</v>
      </c>
      <c r="Y109">
        <v>1</v>
      </c>
      <c r="AA109">
        <v>804</v>
      </c>
      <c r="AB109">
        <v>0</v>
      </c>
      <c r="AC109">
        <v>0</v>
      </c>
      <c r="AD109">
        <v>0</v>
      </c>
      <c r="AE109">
        <v>804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1</v>
      </c>
      <c r="AO109">
        <v>0</v>
      </c>
      <c r="AP109">
        <v>0</v>
      </c>
      <c r="AQ109">
        <v>0</v>
      </c>
      <c r="AR109">
        <v>0</v>
      </c>
      <c r="AS109" t="s">
        <v>6</v>
      </c>
      <c r="AT109">
        <v>1</v>
      </c>
      <c r="AU109" t="s">
        <v>6</v>
      </c>
      <c r="AV109">
        <v>0</v>
      </c>
      <c r="AW109">
        <v>2</v>
      </c>
      <c r="AX109">
        <v>34644813</v>
      </c>
      <c r="AY109">
        <v>2</v>
      </c>
      <c r="AZ109">
        <v>22528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Y109*Source!I68</f>
        <v>4</v>
      </c>
      <c r="CY109">
        <f t="shared" si="6"/>
        <v>804</v>
      </c>
      <c r="CZ109">
        <f t="shared" si="7"/>
        <v>804</v>
      </c>
      <c r="DA109">
        <f t="shared" si="8"/>
        <v>1</v>
      </c>
      <c r="DB109">
        <v>0</v>
      </c>
    </row>
    <row r="110" spans="1:106" x14ac:dyDescent="0.2">
      <c r="A110">
        <f>ROW(Source!A68)</f>
        <v>68</v>
      </c>
      <c r="B110">
        <v>34644600</v>
      </c>
      <c r="C110">
        <v>34644777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127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W110">
        <v>0</v>
      </c>
      <c r="X110">
        <v>2120574907</v>
      </c>
      <c r="Y110">
        <v>1</v>
      </c>
      <c r="AA110">
        <v>150.66</v>
      </c>
      <c r="AB110">
        <v>0</v>
      </c>
      <c r="AC110">
        <v>0</v>
      </c>
      <c r="AD110">
        <v>0</v>
      </c>
      <c r="AE110">
        <v>150.66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1</v>
      </c>
      <c r="AO110">
        <v>0</v>
      </c>
      <c r="AP110">
        <v>0</v>
      </c>
      <c r="AQ110">
        <v>0</v>
      </c>
      <c r="AR110">
        <v>0</v>
      </c>
      <c r="AS110" t="s">
        <v>6</v>
      </c>
      <c r="AT110">
        <v>1</v>
      </c>
      <c r="AU110" t="s">
        <v>6</v>
      </c>
      <c r="AV110">
        <v>0</v>
      </c>
      <c r="AW110">
        <v>2</v>
      </c>
      <c r="AX110">
        <v>34644814</v>
      </c>
      <c r="AY110">
        <v>2</v>
      </c>
      <c r="AZ110">
        <v>22528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Y110*Source!I68</f>
        <v>4</v>
      </c>
      <c r="CY110">
        <f t="shared" si="6"/>
        <v>150.66</v>
      </c>
      <c r="CZ110">
        <f t="shared" si="7"/>
        <v>150.66</v>
      </c>
      <c r="DA110">
        <f t="shared" si="8"/>
        <v>1</v>
      </c>
      <c r="DB110">
        <v>0</v>
      </c>
    </row>
    <row r="111" spans="1:106" x14ac:dyDescent="0.2">
      <c r="A111">
        <f>ROW(Source!A68)</f>
        <v>68</v>
      </c>
      <c r="B111">
        <v>34644600</v>
      </c>
      <c r="C111">
        <v>34644777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130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W111">
        <v>0</v>
      </c>
      <c r="X111">
        <v>-1437464805</v>
      </c>
      <c r="Y111">
        <v>10.5</v>
      </c>
      <c r="AA111">
        <v>9.77</v>
      </c>
      <c r="AB111">
        <v>0</v>
      </c>
      <c r="AC111">
        <v>0</v>
      </c>
      <c r="AD111">
        <v>0</v>
      </c>
      <c r="AE111">
        <v>9.77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0</v>
      </c>
      <c r="AQ111">
        <v>0</v>
      </c>
      <c r="AR111">
        <v>0</v>
      </c>
      <c r="AS111" t="s">
        <v>6</v>
      </c>
      <c r="AT111">
        <v>10.5</v>
      </c>
      <c r="AU111" t="s">
        <v>6</v>
      </c>
      <c r="AV111">
        <v>0</v>
      </c>
      <c r="AW111">
        <v>2</v>
      </c>
      <c r="AX111">
        <v>34644815</v>
      </c>
      <c r="AY111">
        <v>2</v>
      </c>
      <c r="AZ111">
        <v>22528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Y111*Source!I68</f>
        <v>42</v>
      </c>
      <c r="CY111">
        <f t="shared" si="6"/>
        <v>9.77</v>
      </c>
      <c r="CZ111">
        <f t="shared" si="7"/>
        <v>9.77</v>
      </c>
      <c r="DA111">
        <f t="shared" si="8"/>
        <v>1</v>
      </c>
      <c r="DB111">
        <v>0</v>
      </c>
    </row>
    <row r="112" spans="1:106" x14ac:dyDescent="0.2">
      <c r="A112">
        <f>ROW(Source!A69)</f>
        <v>69</v>
      </c>
      <c r="B112">
        <v>34644601</v>
      </c>
      <c r="C112">
        <v>34644777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433</v>
      </c>
      <c r="J112" t="s">
        <v>6</v>
      </c>
      <c r="K112" t="s">
        <v>434</v>
      </c>
      <c r="L112">
        <v>1191</v>
      </c>
      <c r="N112">
        <v>1013</v>
      </c>
      <c r="O112" t="s">
        <v>405</v>
      </c>
      <c r="P112" t="s">
        <v>405</v>
      </c>
      <c r="Q112">
        <v>1</v>
      </c>
      <c r="W112">
        <v>0</v>
      </c>
      <c r="X112">
        <v>-719309759</v>
      </c>
      <c r="Y112">
        <v>9.48</v>
      </c>
      <c r="AA112">
        <v>0</v>
      </c>
      <c r="AB112">
        <v>0</v>
      </c>
      <c r="AC112">
        <v>0</v>
      </c>
      <c r="AD112">
        <v>162.13999999999999</v>
      </c>
      <c r="AE112">
        <v>0</v>
      </c>
      <c r="AF112">
        <v>0</v>
      </c>
      <c r="AG112">
        <v>0</v>
      </c>
      <c r="AH112">
        <v>8.86</v>
      </c>
      <c r="AI112">
        <v>1</v>
      </c>
      <c r="AJ112">
        <v>1</v>
      </c>
      <c r="AK112">
        <v>1</v>
      </c>
      <c r="AL112">
        <v>18.3</v>
      </c>
      <c r="AN112">
        <v>0</v>
      </c>
      <c r="AO112">
        <v>1</v>
      </c>
      <c r="AP112">
        <v>1</v>
      </c>
      <c r="AQ112">
        <v>0</v>
      </c>
      <c r="AR112">
        <v>0</v>
      </c>
      <c r="AS112" t="s">
        <v>6</v>
      </c>
      <c r="AT112">
        <v>7.9</v>
      </c>
      <c r="AU112" t="s">
        <v>53</v>
      </c>
      <c r="AV112">
        <v>1</v>
      </c>
      <c r="AW112">
        <v>2</v>
      </c>
      <c r="AX112">
        <v>34644797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Y112*Source!I69</f>
        <v>37.92</v>
      </c>
      <c r="CY112">
        <f>AD112</f>
        <v>162.13999999999999</v>
      </c>
      <c r="CZ112">
        <f>AH112</f>
        <v>8.86</v>
      </c>
      <c r="DA112">
        <f>AL112</f>
        <v>18.3</v>
      </c>
      <c r="DB112">
        <v>0</v>
      </c>
    </row>
    <row r="113" spans="1:106" x14ac:dyDescent="0.2">
      <c r="A113">
        <f>ROW(Source!A69)</f>
        <v>69</v>
      </c>
      <c r="B113">
        <v>34644601</v>
      </c>
      <c r="C113">
        <v>34644777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406</v>
      </c>
      <c r="J113" t="s">
        <v>6</v>
      </c>
      <c r="K113" t="s">
        <v>407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W113">
        <v>0</v>
      </c>
      <c r="X113">
        <v>-1417349443</v>
      </c>
      <c r="Y113">
        <v>2.2599999999999998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18.3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6</v>
      </c>
      <c r="AT113">
        <v>2.2599999999999998</v>
      </c>
      <c r="AU113" t="s">
        <v>6</v>
      </c>
      <c r="AV113">
        <v>2</v>
      </c>
      <c r="AW113">
        <v>2</v>
      </c>
      <c r="AX113">
        <v>34644798</v>
      </c>
      <c r="AY113">
        <v>1</v>
      </c>
      <c r="AZ113">
        <v>2048</v>
      </c>
      <c r="BA113">
        <v>113</v>
      </c>
      <c r="BB113">
        <v>2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-0.45199999999999996</v>
      </c>
      <c r="BI113">
        <v>1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Y113*Source!I69</f>
        <v>9.0399999999999991</v>
      </c>
      <c r="CY113">
        <f>AD113</f>
        <v>0</v>
      </c>
      <c r="CZ113">
        <f>AH113</f>
        <v>0</v>
      </c>
      <c r="DA113">
        <f>AL113</f>
        <v>1</v>
      </c>
      <c r="DB113">
        <v>0</v>
      </c>
    </row>
    <row r="114" spans="1:106" x14ac:dyDescent="0.2">
      <c r="A114">
        <f>ROW(Source!A69)</f>
        <v>69</v>
      </c>
      <c r="B114">
        <v>34644601</v>
      </c>
      <c r="C114">
        <v>34644777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421</v>
      </c>
      <c r="J114" t="s">
        <v>422</v>
      </c>
      <c r="K114" t="s">
        <v>423</v>
      </c>
      <c r="L114">
        <v>1368</v>
      </c>
      <c r="N114">
        <v>1011</v>
      </c>
      <c r="O114" t="s">
        <v>411</v>
      </c>
      <c r="P114" t="s">
        <v>411</v>
      </c>
      <c r="Q114">
        <v>1</v>
      </c>
      <c r="W114">
        <v>0</v>
      </c>
      <c r="X114">
        <v>-742200527</v>
      </c>
      <c r="Y114">
        <v>2.2320000000000002</v>
      </c>
      <c r="AA114">
        <v>0</v>
      </c>
      <c r="AB114">
        <v>1731.75</v>
      </c>
      <c r="AC114">
        <v>212.28</v>
      </c>
      <c r="AD114">
        <v>0</v>
      </c>
      <c r="AE114">
        <v>0</v>
      </c>
      <c r="AF114">
        <v>138.54</v>
      </c>
      <c r="AG114">
        <v>11.6</v>
      </c>
      <c r="AH114">
        <v>0</v>
      </c>
      <c r="AI114">
        <v>1</v>
      </c>
      <c r="AJ114">
        <v>12.5</v>
      </c>
      <c r="AK114">
        <v>18.3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1.86</v>
      </c>
      <c r="AU114" t="s">
        <v>53</v>
      </c>
      <c r="AV114">
        <v>0</v>
      </c>
      <c r="AW114">
        <v>2</v>
      </c>
      <c r="AX114">
        <v>34644799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Y114*Source!I69</f>
        <v>8.9280000000000008</v>
      </c>
      <c r="CY114">
        <f>AB114</f>
        <v>1731.75</v>
      </c>
      <c r="CZ114">
        <f>AF114</f>
        <v>138.54</v>
      </c>
      <c r="DA114">
        <f>AJ114</f>
        <v>12.5</v>
      </c>
      <c r="DB114">
        <v>0</v>
      </c>
    </row>
    <row r="115" spans="1:106" x14ac:dyDescent="0.2">
      <c r="A115">
        <f>ROW(Source!A69)</f>
        <v>69</v>
      </c>
      <c r="B115">
        <v>34644601</v>
      </c>
      <c r="C115">
        <v>34644777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412</v>
      </c>
      <c r="J115" t="s">
        <v>413</v>
      </c>
      <c r="K115" t="s">
        <v>414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W115">
        <v>0</v>
      </c>
      <c r="X115">
        <v>1372534845</v>
      </c>
      <c r="Y115">
        <v>0.48</v>
      </c>
      <c r="AA115">
        <v>0</v>
      </c>
      <c r="AB115">
        <v>821.38</v>
      </c>
      <c r="AC115">
        <v>212.28</v>
      </c>
      <c r="AD115">
        <v>0</v>
      </c>
      <c r="AE115">
        <v>0</v>
      </c>
      <c r="AF115">
        <v>65.709999999999994</v>
      </c>
      <c r="AG115">
        <v>11.6</v>
      </c>
      <c r="AH115">
        <v>0</v>
      </c>
      <c r="AI115">
        <v>1</v>
      </c>
      <c r="AJ115">
        <v>12.5</v>
      </c>
      <c r="AK115">
        <v>18.3</v>
      </c>
      <c r="AL115">
        <v>1</v>
      </c>
      <c r="AN115">
        <v>0</v>
      </c>
      <c r="AO115">
        <v>1</v>
      </c>
      <c r="AP115">
        <v>1</v>
      </c>
      <c r="AQ115">
        <v>0</v>
      </c>
      <c r="AR115">
        <v>0</v>
      </c>
      <c r="AS115" t="s">
        <v>6</v>
      </c>
      <c r="AT115">
        <v>0.4</v>
      </c>
      <c r="AU115" t="s">
        <v>53</v>
      </c>
      <c r="AV115">
        <v>0</v>
      </c>
      <c r="AW115">
        <v>2</v>
      </c>
      <c r="AX115">
        <v>34644800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Y115*Source!I69</f>
        <v>1.92</v>
      </c>
      <c r="CY115">
        <f>AB115</f>
        <v>821.38</v>
      </c>
      <c r="CZ115">
        <f>AF115</f>
        <v>65.709999999999994</v>
      </c>
      <c r="DA115">
        <f>AJ115</f>
        <v>12.5</v>
      </c>
      <c r="DB115">
        <v>0</v>
      </c>
    </row>
    <row r="116" spans="1:106" x14ac:dyDescent="0.2">
      <c r="A116">
        <f>ROW(Source!A69)</f>
        <v>69</v>
      </c>
      <c r="B116">
        <v>34644601</v>
      </c>
      <c r="C116">
        <v>34644777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W116">
        <v>0</v>
      </c>
      <c r="X116">
        <v>1423245386</v>
      </c>
      <c r="Y116">
        <v>0</v>
      </c>
      <c r="AA116">
        <v>108</v>
      </c>
      <c r="AB116">
        <v>0</v>
      </c>
      <c r="AC116">
        <v>0</v>
      </c>
      <c r="AD116">
        <v>0</v>
      </c>
      <c r="AE116">
        <v>14.4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34644801</v>
      </c>
      <c r="AY116">
        <v>1</v>
      </c>
      <c r="AZ116">
        <v>6144</v>
      </c>
      <c r="BA116">
        <v>116</v>
      </c>
      <c r="BB116">
        <v>3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Y116*Source!I69</f>
        <v>0</v>
      </c>
      <c r="CY116">
        <f t="shared" ref="CY116:CY130" si="9">AA116</f>
        <v>108</v>
      </c>
      <c r="CZ116">
        <f t="shared" ref="CZ116:CZ130" si="10">AE116</f>
        <v>14.4</v>
      </c>
      <c r="DA116">
        <f t="shared" ref="DA116:DA130" si="11">AI116</f>
        <v>7.5</v>
      </c>
      <c r="DB116">
        <v>0</v>
      </c>
    </row>
    <row r="117" spans="1:106" x14ac:dyDescent="0.2">
      <c r="A117">
        <f>ROW(Source!A69)</f>
        <v>69</v>
      </c>
      <c r="B117">
        <v>34644601</v>
      </c>
      <c r="C117">
        <v>34644777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W117">
        <v>0</v>
      </c>
      <c r="X117">
        <v>-2077577506</v>
      </c>
      <c r="Y117">
        <v>0</v>
      </c>
      <c r="AA117">
        <v>72461.25</v>
      </c>
      <c r="AB117">
        <v>0</v>
      </c>
      <c r="AC117">
        <v>0</v>
      </c>
      <c r="AD117">
        <v>0</v>
      </c>
      <c r="AE117">
        <v>9661.5</v>
      </c>
      <c r="AF117">
        <v>0</v>
      </c>
      <c r="AG117">
        <v>0</v>
      </c>
      <c r="AH117">
        <v>0</v>
      </c>
      <c r="AI117">
        <v>7.5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0</v>
      </c>
      <c r="AR117">
        <v>0</v>
      </c>
      <c r="AS117" t="s">
        <v>6</v>
      </c>
      <c r="AT117">
        <v>0</v>
      </c>
      <c r="AU117" t="s">
        <v>6</v>
      </c>
      <c r="AV117">
        <v>0</v>
      </c>
      <c r="AW117">
        <v>2</v>
      </c>
      <c r="AX117">
        <v>34644802</v>
      </c>
      <c r="AY117">
        <v>1</v>
      </c>
      <c r="AZ117">
        <v>6144</v>
      </c>
      <c r="BA117">
        <v>117</v>
      </c>
      <c r="BB117">
        <v>3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Y117*Source!I69</f>
        <v>0</v>
      </c>
      <c r="CY117">
        <f t="shared" si="9"/>
        <v>72461.25</v>
      </c>
      <c r="CZ117">
        <f t="shared" si="10"/>
        <v>9661.5</v>
      </c>
      <c r="DA117">
        <f t="shared" si="11"/>
        <v>7.5</v>
      </c>
      <c r="DB117">
        <v>0</v>
      </c>
    </row>
    <row r="118" spans="1:106" x14ac:dyDescent="0.2">
      <c r="A118">
        <f>ROW(Source!A69)</f>
        <v>69</v>
      </c>
      <c r="B118">
        <v>34644601</v>
      </c>
      <c r="C118">
        <v>34644777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W118">
        <v>0</v>
      </c>
      <c r="X118">
        <v>-437906794</v>
      </c>
      <c r="Y118">
        <v>0</v>
      </c>
      <c r="AA118">
        <v>67800.08</v>
      </c>
      <c r="AB118">
        <v>0</v>
      </c>
      <c r="AC118">
        <v>0</v>
      </c>
      <c r="AD118">
        <v>0</v>
      </c>
      <c r="AE118">
        <v>9040.01</v>
      </c>
      <c r="AF118">
        <v>0</v>
      </c>
      <c r="AG118">
        <v>0</v>
      </c>
      <c r="AH118">
        <v>0</v>
      </c>
      <c r="AI118">
        <v>7.5</v>
      </c>
      <c r="AJ118">
        <v>1</v>
      </c>
      <c r="AK118">
        <v>1</v>
      </c>
      <c r="AL118">
        <v>1</v>
      </c>
      <c r="AN118">
        <v>1</v>
      </c>
      <c r="AO118">
        <v>0</v>
      </c>
      <c r="AP118">
        <v>0</v>
      </c>
      <c r="AQ118">
        <v>0</v>
      </c>
      <c r="AR118">
        <v>0</v>
      </c>
      <c r="AS118" t="s">
        <v>6</v>
      </c>
      <c r="AT118">
        <v>0</v>
      </c>
      <c r="AU118" t="s">
        <v>6</v>
      </c>
      <c r="AV118">
        <v>0</v>
      </c>
      <c r="AW118">
        <v>2</v>
      </c>
      <c r="AX118">
        <v>34644803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Y118*Source!I69</f>
        <v>0</v>
      </c>
      <c r="CY118">
        <f t="shared" si="9"/>
        <v>67800.08</v>
      </c>
      <c r="CZ118">
        <f t="shared" si="10"/>
        <v>9040.01</v>
      </c>
      <c r="DA118">
        <f t="shared" si="11"/>
        <v>7.5</v>
      </c>
      <c r="DB118">
        <v>0</v>
      </c>
    </row>
    <row r="119" spans="1:106" x14ac:dyDescent="0.2">
      <c r="A119">
        <f>ROW(Source!A69)</f>
        <v>69</v>
      </c>
      <c r="B119">
        <v>34644601</v>
      </c>
      <c r="C119">
        <v>34644777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W119">
        <v>0</v>
      </c>
      <c r="X119">
        <v>813963326</v>
      </c>
      <c r="Y119">
        <v>0</v>
      </c>
      <c r="AA119">
        <v>13.65</v>
      </c>
      <c r="AB119">
        <v>0</v>
      </c>
      <c r="AC119">
        <v>0</v>
      </c>
      <c r="AD119">
        <v>0</v>
      </c>
      <c r="AE119">
        <v>1.82</v>
      </c>
      <c r="AF119">
        <v>0</v>
      </c>
      <c r="AG119">
        <v>0</v>
      </c>
      <c r="AH119">
        <v>0</v>
      </c>
      <c r="AI119">
        <v>7.5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0</v>
      </c>
      <c r="AQ119">
        <v>0</v>
      </c>
      <c r="AR119">
        <v>0</v>
      </c>
      <c r="AS119" t="s">
        <v>6</v>
      </c>
      <c r="AT119">
        <v>0</v>
      </c>
      <c r="AU119" t="s">
        <v>6</v>
      </c>
      <c r="AV119">
        <v>0</v>
      </c>
      <c r="AW119">
        <v>2</v>
      </c>
      <c r="AX119">
        <v>34644804</v>
      </c>
      <c r="AY119">
        <v>1</v>
      </c>
      <c r="AZ119">
        <v>6144</v>
      </c>
      <c r="BA119">
        <v>119</v>
      </c>
      <c r="BB119">
        <v>3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Y119*Source!I69</f>
        <v>0</v>
      </c>
      <c r="CY119">
        <f t="shared" si="9"/>
        <v>13.65</v>
      </c>
      <c r="CZ119">
        <f t="shared" si="10"/>
        <v>1.82</v>
      </c>
      <c r="DA119">
        <f t="shared" si="11"/>
        <v>7.5</v>
      </c>
      <c r="DB119">
        <v>0</v>
      </c>
    </row>
    <row r="120" spans="1:106" x14ac:dyDescent="0.2">
      <c r="A120">
        <f>ROW(Source!A69)</f>
        <v>69</v>
      </c>
      <c r="B120">
        <v>34644601</v>
      </c>
      <c r="C120">
        <v>34644777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W120">
        <v>0</v>
      </c>
      <c r="X120">
        <v>139708595</v>
      </c>
      <c r="Y120">
        <v>0</v>
      </c>
      <c r="AA120">
        <v>25190.55</v>
      </c>
      <c r="AB120">
        <v>0</v>
      </c>
      <c r="AC120">
        <v>0</v>
      </c>
      <c r="AD120">
        <v>0</v>
      </c>
      <c r="AE120">
        <v>3358.74</v>
      </c>
      <c r="AF120">
        <v>0</v>
      </c>
      <c r="AG120">
        <v>0</v>
      </c>
      <c r="AH120">
        <v>0</v>
      </c>
      <c r="AI120">
        <v>7.5</v>
      </c>
      <c r="AJ120">
        <v>1</v>
      </c>
      <c r="AK120">
        <v>1</v>
      </c>
      <c r="AL120">
        <v>1</v>
      </c>
      <c r="AN120">
        <v>1</v>
      </c>
      <c r="AO120">
        <v>0</v>
      </c>
      <c r="AP120">
        <v>0</v>
      </c>
      <c r="AQ120">
        <v>0</v>
      </c>
      <c r="AR120">
        <v>0</v>
      </c>
      <c r="AS120" t="s">
        <v>6</v>
      </c>
      <c r="AT120">
        <v>0</v>
      </c>
      <c r="AU120" t="s">
        <v>6</v>
      </c>
      <c r="AV120">
        <v>0</v>
      </c>
      <c r="AW120">
        <v>2</v>
      </c>
      <c r="AX120">
        <v>34644805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Y120*Source!I69</f>
        <v>0</v>
      </c>
      <c r="CY120">
        <f t="shared" si="9"/>
        <v>25190.55</v>
      </c>
      <c r="CZ120">
        <f t="shared" si="10"/>
        <v>3358.74</v>
      </c>
      <c r="DA120">
        <f t="shared" si="11"/>
        <v>7.5</v>
      </c>
      <c r="DB120">
        <v>0</v>
      </c>
    </row>
    <row r="121" spans="1:106" x14ac:dyDescent="0.2">
      <c r="A121">
        <f>ROW(Source!A69)</f>
        <v>69</v>
      </c>
      <c r="B121">
        <v>34644601</v>
      </c>
      <c r="C121">
        <v>34644777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W121">
        <v>0</v>
      </c>
      <c r="X121">
        <v>-952279783</v>
      </c>
      <c r="Y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7.5</v>
      </c>
      <c r="AJ121">
        <v>1</v>
      </c>
      <c r="AK121">
        <v>1</v>
      </c>
      <c r="AL121">
        <v>1</v>
      </c>
      <c r="AN121">
        <v>1</v>
      </c>
      <c r="AO121">
        <v>0</v>
      </c>
      <c r="AP121">
        <v>0</v>
      </c>
      <c r="AQ121">
        <v>0</v>
      </c>
      <c r="AR121">
        <v>0</v>
      </c>
      <c r="AS121" t="s">
        <v>6</v>
      </c>
      <c r="AT121">
        <v>0</v>
      </c>
      <c r="AU121" t="s">
        <v>6</v>
      </c>
      <c r="AV121">
        <v>0</v>
      </c>
      <c r="AW121">
        <v>2</v>
      </c>
      <c r="AX121">
        <v>34644806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Y121*Source!I69</f>
        <v>0</v>
      </c>
      <c r="CY121">
        <f t="shared" si="9"/>
        <v>0</v>
      </c>
      <c r="CZ121">
        <f t="shared" si="10"/>
        <v>0</v>
      </c>
      <c r="DA121">
        <f t="shared" si="11"/>
        <v>7.5</v>
      </c>
      <c r="DB121">
        <v>0</v>
      </c>
    </row>
    <row r="122" spans="1:106" x14ac:dyDescent="0.2">
      <c r="A122">
        <f>ROW(Source!A69)</f>
        <v>69</v>
      </c>
      <c r="B122">
        <v>34644601</v>
      </c>
      <c r="C122">
        <v>34644777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W122">
        <v>0</v>
      </c>
      <c r="X122">
        <v>1602794472</v>
      </c>
      <c r="Y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7.5</v>
      </c>
      <c r="AJ122">
        <v>1</v>
      </c>
      <c r="AK122">
        <v>1</v>
      </c>
      <c r="AL122">
        <v>1</v>
      </c>
      <c r="AN122">
        <v>1</v>
      </c>
      <c r="AO122">
        <v>0</v>
      </c>
      <c r="AP122">
        <v>0</v>
      </c>
      <c r="AQ122">
        <v>0</v>
      </c>
      <c r="AR122">
        <v>0</v>
      </c>
      <c r="AS122" t="s">
        <v>6</v>
      </c>
      <c r="AT122">
        <v>0</v>
      </c>
      <c r="AU122" t="s">
        <v>6</v>
      </c>
      <c r="AV122">
        <v>0</v>
      </c>
      <c r="AW122">
        <v>2</v>
      </c>
      <c r="AX122">
        <v>34644807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Y122*Source!I69</f>
        <v>0</v>
      </c>
      <c r="CY122">
        <f t="shared" si="9"/>
        <v>0</v>
      </c>
      <c r="CZ122">
        <f t="shared" si="10"/>
        <v>0</v>
      </c>
      <c r="DA122">
        <f t="shared" si="11"/>
        <v>7.5</v>
      </c>
      <c r="DB122">
        <v>0</v>
      </c>
    </row>
    <row r="123" spans="1:106" x14ac:dyDescent="0.2">
      <c r="A123">
        <f>ROW(Source!A69)</f>
        <v>69</v>
      </c>
      <c r="B123">
        <v>34644601</v>
      </c>
      <c r="C123">
        <v>34644777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W123">
        <v>0</v>
      </c>
      <c r="X123">
        <v>-1111733769</v>
      </c>
      <c r="Y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7.5</v>
      </c>
      <c r="AJ123">
        <v>1</v>
      </c>
      <c r="AK123">
        <v>1</v>
      </c>
      <c r="AL123">
        <v>1</v>
      </c>
      <c r="AN123">
        <v>1</v>
      </c>
      <c r="AO123">
        <v>0</v>
      </c>
      <c r="AP123">
        <v>0</v>
      </c>
      <c r="AQ123">
        <v>0</v>
      </c>
      <c r="AR123">
        <v>0</v>
      </c>
      <c r="AS123" t="s">
        <v>6</v>
      </c>
      <c r="AT123">
        <v>0</v>
      </c>
      <c r="AU123" t="s">
        <v>6</v>
      </c>
      <c r="AV123">
        <v>0</v>
      </c>
      <c r="AW123">
        <v>2</v>
      </c>
      <c r="AX123">
        <v>34644808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Y123*Source!I69</f>
        <v>0</v>
      </c>
      <c r="CY123">
        <f t="shared" si="9"/>
        <v>0</v>
      </c>
      <c r="CZ123">
        <f t="shared" si="10"/>
        <v>0</v>
      </c>
      <c r="DA123">
        <f t="shared" si="11"/>
        <v>7.5</v>
      </c>
      <c r="DB123">
        <v>0</v>
      </c>
    </row>
    <row r="124" spans="1:106" x14ac:dyDescent="0.2">
      <c r="A124">
        <f>ROW(Source!A69)</f>
        <v>69</v>
      </c>
      <c r="B124">
        <v>34644601</v>
      </c>
      <c r="C124">
        <v>34644777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W124">
        <v>0</v>
      </c>
      <c r="X124">
        <v>1613753229</v>
      </c>
      <c r="Y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7.5</v>
      </c>
      <c r="AJ124">
        <v>1</v>
      </c>
      <c r="AK124">
        <v>1</v>
      </c>
      <c r="AL124">
        <v>1</v>
      </c>
      <c r="AN124">
        <v>1</v>
      </c>
      <c r="AO124">
        <v>0</v>
      </c>
      <c r="AP124">
        <v>0</v>
      </c>
      <c r="AQ124">
        <v>0</v>
      </c>
      <c r="AR124">
        <v>0</v>
      </c>
      <c r="AS124" t="s">
        <v>6</v>
      </c>
      <c r="AT124">
        <v>0</v>
      </c>
      <c r="AU124" t="s">
        <v>6</v>
      </c>
      <c r="AV124">
        <v>0</v>
      </c>
      <c r="AW124">
        <v>2</v>
      </c>
      <c r="AX124">
        <v>34644809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Y124*Source!I69</f>
        <v>0</v>
      </c>
      <c r="CY124">
        <f t="shared" si="9"/>
        <v>0</v>
      </c>
      <c r="CZ124">
        <f t="shared" si="10"/>
        <v>0</v>
      </c>
      <c r="DA124">
        <f t="shared" si="11"/>
        <v>7.5</v>
      </c>
      <c r="DB124">
        <v>0</v>
      </c>
    </row>
    <row r="125" spans="1:106" x14ac:dyDescent="0.2">
      <c r="A125">
        <f>ROW(Source!A69)</f>
        <v>69</v>
      </c>
      <c r="B125">
        <v>34644601</v>
      </c>
      <c r="C125">
        <v>34644777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W125">
        <v>0</v>
      </c>
      <c r="X125">
        <v>-1843346877</v>
      </c>
      <c r="Y125">
        <v>0</v>
      </c>
      <c r="AA125">
        <v>117802.5</v>
      </c>
      <c r="AB125">
        <v>0</v>
      </c>
      <c r="AC125">
        <v>0</v>
      </c>
      <c r="AD125">
        <v>0</v>
      </c>
      <c r="AE125">
        <v>15707</v>
      </c>
      <c r="AF125">
        <v>0</v>
      </c>
      <c r="AG125">
        <v>0</v>
      </c>
      <c r="AH125">
        <v>0</v>
      </c>
      <c r="AI125">
        <v>7.5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0</v>
      </c>
      <c r="AQ125">
        <v>0</v>
      </c>
      <c r="AR125">
        <v>0</v>
      </c>
      <c r="AS125" t="s">
        <v>6</v>
      </c>
      <c r="AT125">
        <v>0</v>
      </c>
      <c r="AU125" t="s">
        <v>6</v>
      </c>
      <c r="AV125">
        <v>0</v>
      </c>
      <c r="AW125">
        <v>2</v>
      </c>
      <c r="AX125">
        <v>34644810</v>
      </c>
      <c r="AY125">
        <v>1</v>
      </c>
      <c r="AZ125">
        <v>6144</v>
      </c>
      <c r="BA125">
        <v>125</v>
      </c>
      <c r="BB125">
        <v>3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Y125*Source!I69</f>
        <v>0</v>
      </c>
      <c r="CY125">
        <f t="shared" si="9"/>
        <v>117802.5</v>
      </c>
      <c r="CZ125">
        <f t="shared" si="10"/>
        <v>15707</v>
      </c>
      <c r="DA125">
        <f t="shared" si="11"/>
        <v>7.5</v>
      </c>
      <c r="DB125">
        <v>0</v>
      </c>
    </row>
    <row r="126" spans="1:106" x14ac:dyDescent="0.2">
      <c r="A126">
        <f>ROW(Source!A69)</f>
        <v>69</v>
      </c>
      <c r="B126">
        <v>34644601</v>
      </c>
      <c r="C126">
        <v>34644777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W126">
        <v>0</v>
      </c>
      <c r="X126">
        <v>654489916</v>
      </c>
      <c r="Y126">
        <v>0</v>
      </c>
      <c r="AA126">
        <v>71625.08</v>
      </c>
      <c r="AB126">
        <v>0</v>
      </c>
      <c r="AC126">
        <v>0</v>
      </c>
      <c r="AD126">
        <v>0</v>
      </c>
      <c r="AE126">
        <v>9550.01</v>
      </c>
      <c r="AF126">
        <v>0</v>
      </c>
      <c r="AG126">
        <v>0</v>
      </c>
      <c r="AH126">
        <v>0</v>
      </c>
      <c r="AI126">
        <v>7.5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0</v>
      </c>
      <c r="AR126">
        <v>0</v>
      </c>
      <c r="AS126" t="s">
        <v>6</v>
      </c>
      <c r="AT126">
        <v>0</v>
      </c>
      <c r="AU126" t="s">
        <v>6</v>
      </c>
      <c r="AV126">
        <v>0</v>
      </c>
      <c r="AW126">
        <v>2</v>
      </c>
      <c r="AX126">
        <v>34644811</v>
      </c>
      <c r="AY126">
        <v>1</v>
      </c>
      <c r="AZ126">
        <v>6144</v>
      </c>
      <c r="BA126">
        <v>126</v>
      </c>
      <c r="BB126">
        <v>3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Y126*Source!I69</f>
        <v>0</v>
      </c>
      <c r="CY126">
        <f t="shared" si="9"/>
        <v>71625.08</v>
      </c>
      <c r="CZ126">
        <f t="shared" si="10"/>
        <v>9550.01</v>
      </c>
      <c r="DA126">
        <f t="shared" si="11"/>
        <v>7.5</v>
      </c>
      <c r="DB126">
        <v>0</v>
      </c>
    </row>
    <row r="127" spans="1:106" x14ac:dyDescent="0.2">
      <c r="A127">
        <f>ROW(Source!A69)</f>
        <v>69</v>
      </c>
      <c r="B127">
        <v>34644601</v>
      </c>
      <c r="C127">
        <v>34644777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78</v>
      </c>
      <c r="L127">
        <v>1354</v>
      </c>
      <c r="N127">
        <v>1010</v>
      </c>
      <c r="O127" t="s">
        <v>79</v>
      </c>
      <c r="P127" t="s">
        <v>79</v>
      </c>
      <c r="Q127">
        <v>1</v>
      </c>
      <c r="W127">
        <v>0</v>
      </c>
      <c r="X127">
        <v>1819936537</v>
      </c>
      <c r="Y127">
        <v>1</v>
      </c>
      <c r="AA127">
        <v>7620</v>
      </c>
      <c r="AB127">
        <v>0</v>
      </c>
      <c r="AC127">
        <v>0</v>
      </c>
      <c r="AD127">
        <v>0</v>
      </c>
      <c r="AE127">
        <v>1016</v>
      </c>
      <c r="AF127">
        <v>0</v>
      </c>
      <c r="AG127">
        <v>0</v>
      </c>
      <c r="AH127">
        <v>0</v>
      </c>
      <c r="AI127">
        <v>7.5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0</v>
      </c>
      <c r="AR127">
        <v>0</v>
      </c>
      <c r="AS127" t="s">
        <v>6</v>
      </c>
      <c r="AT127">
        <v>1</v>
      </c>
      <c r="AU127" t="s">
        <v>6</v>
      </c>
      <c r="AV127">
        <v>0</v>
      </c>
      <c r="AW127">
        <v>2</v>
      </c>
      <c r="AX127">
        <v>34644812</v>
      </c>
      <c r="AY127">
        <v>2</v>
      </c>
      <c r="AZ127">
        <v>22528</v>
      </c>
      <c r="BA127">
        <v>127</v>
      </c>
      <c r="BB127">
        <v>3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Y127*Source!I69</f>
        <v>4</v>
      </c>
      <c r="CY127">
        <f t="shared" si="9"/>
        <v>7620</v>
      </c>
      <c r="CZ127">
        <f t="shared" si="10"/>
        <v>1016</v>
      </c>
      <c r="DA127">
        <f t="shared" si="11"/>
        <v>7.5</v>
      </c>
      <c r="DB127">
        <v>0</v>
      </c>
    </row>
    <row r="128" spans="1:106" x14ac:dyDescent="0.2">
      <c r="A128">
        <f>ROW(Source!A69)</f>
        <v>69</v>
      </c>
      <c r="B128">
        <v>34644601</v>
      </c>
      <c r="C128">
        <v>34644777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124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W128">
        <v>0</v>
      </c>
      <c r="X128">
        <v>977031096</v>
      </c>
      <c r="Y128">
        <v>1</v>
      </c>
      <c r="AA128">
        <v>6030</v>
      </c>
      <c r="AB128">
        <v>0</v>
      </c>
      <c r="AC128">
        <v>0</v>
      </c>
      <c r="AD128">
        <v>0</v>
      </c>
      <c r="AE128">
        <v>804</v>
      </c>
      <c r="AF128">
        <v>0</v>
      </c>
      <c r="AG128">
        <v>0</v>
      </c>
      <c r="AH128">
        <v>0</v>
      </c>
      <c r="AI128">
        <v>7.5</v>
      </c>
      <c r="AJ128">
        <v>1</v>
      </c>
      <c r="AK128">
        <v>1</v>
      </c>
      <c r="AL128">
        <v>1</v>
      </c>
      <c r="AN128">
        <v>1</v>
      </c>
      <c r="AO128">
        <v>0</v>
      </c>
      <c r="AP128">
        <v>0</v>
      </c>
      <c r="AQ128">
        <v>0</v>
      </c>
      <c r="AR128">
        <v>0</v>
      </c>
      <c r="AS128" t="s">
        <v>6</v>
      </c>
      <c r="AT128">
        <v>1</v>
      </c>
      <c r="AU128" t="s">
        <v>6</v>
      </c>
      <c r="AV128">
        <v>0</v>
      </c>
      <c r="AW128">
        <v>2</v>
      </c>
      <c r="AX128">
        <v>34644813</v>
      </c>
      <c r="AY128">
        <v>2</v>
      </c>
      <c r="AZ128">
        <v>22528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Y128*Source!I69</f>
        <v>4</v>
      </c>
      <c r="CY128">
        <f t="shared" si="9"/>
        <v>6030</v>
      </c>
      <c r="CZ128">
        <f t="shared" si="10"/>
        <v>804</v>
      </c>
      <c r="DA128">
        <f t="shared" si="11"/>
        <v>7.5</v>
      </c>
      <c r="DB128">
        <v>0</v>
      </c>
    </row>
    <row r="129" spans="1:106" x14ac:dyDescent="0.2">
      <c r="A129">
        <f>ROW(Source!A69)</f>
        <v>69</v>
      </c>
      <c r="B129">
        <v>34644601</v>
      </c>
      <c r="C129">
        <v>34644777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127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W129">
        <v>0</v>
      </c>
      <c r="X129">
        <v>2120574907</v>
      </c>
      <c r="Y129">
        <v>1</v>
      </c>
      <c r="AA129">
        <v>1129.94</v>
      </c>
      <c r="AB129">
        <v>0</v>
      </c>
      <c r="AC129">
        <v>0</v>
      </c>
      <c r="AD129">
        <v>0</v>
      </c>
      <c r="AE129">
        <v>150.66</v>
      </c>
      <c r="AF129">
        <v>0</v>
      </c>
      <c r="AG129">
        <v>0</v>
      </c>
      <c r="AH129">
        <v>0</v>
      </c>
      <c r="AI129">
        <v>7.5</v>
      </c>
      <c r="AJ129">
        <v>1</v>
      </c>
      <c r="AK129">
        <v>1</v>
      </c>
      <c r="AL129">
        <v>1</v>
      </c>
      <c r="AN129">
        <v>1</v>
      </c>
      <c r="AO129">
        <v>0</v>
      </c>
      <c r="AP129">
        <v>0</v>
      </c>
      <c r="AQ129">
        <v>0</v>
      </c>
      <c r="AR129">
        <v>0</v>
      </c>
      <c r="AS129" t="s">
        <v>6</v>
      </c>
      <c r="AT129">
        <v>1</v>
      </c>
      <c r="AU129" t="s">
        <v>6</v>
      </c>
      <c r="AV129">
        <v>0</v>
      </c>
      <c r="AW129">
        <v>2</v>
      </c>
      <c r="AX129">
        <v>34644814</v>
      </c>
      <c r="AY129">
        <v>2</v>
      </c>
      <c r="AZ129">
        <v>22528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Y129*Source!I69</f>
        <v>4</v>
      </c>
      <c r="CY129">
        <f t="shared" si="9"/>
        <v>1129.94</v>
      </c>
      <c r="CZ129">
        <f t="shared" si="10"/>
        <v>150.66</v>
      </c>
      <c r="DA129">
        <f t="shared" si="11"/>
        <v>7.5</v>
      </c>
      <c r="DB129">
        <v>0</v>
      </c>
    </row>
    <row r="130" spans="1:106" x14ac:dyDescent="0.2">
      <c r="A130">
        <f>ROW(Source!A69)</f>
        <v>69</v>
      </c>
      <c r="B130">
        <v>34644601</v>
      </c>
      <c r="C130">
        <v>34644777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130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W130">
        <v>0</v>
      </c>
      <c r="X130">
        <v>-1437464805</v>
      </c>
      <c r="Y130">
        <v>10.5</v>
      </c>
      <c r="AA130">
        <v>73.3</v>
      </c>
      <c r="AB130">
        <v>0</v>
      </c>
      <c r="AC130">
        <v>0</v>
      </c>
      <c r="AD130">
        <v>0</v>
      </c>
      <c r="AE130">
        <v>9.77</v>
      </c>
      <c r="AF130">
        <v>0</v>
      </c>
      <c r="AG130">
        <v>0</v>
      </c>
      <c r="AH130">
        <v>0</v>
      </c>
      <c r="AI130">
        <v>7.5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0</v>
      </c>
      <c r="AQ130">
        <v>0</v>
      </c>
      <c r="AR130">
        <v>0</v>
      </c>
      <c r="AS130" t="s">
        <v>6</v>
      </c>
      <c r="AT130">
        <v>10.5</v>
      </c>
      <c r="AU130" t="s">
        <v>6</v>
      </c>
      <c r="AV130">
        <v>0</v>
      </c>
      <c r="AW130">
        <v>2</v>
      </c>
      <c r="AX130">
        <v>34644815</v>
      </c>
      <c r="AY130">
        <v>2</v>
      </c>
      <c r="AZ130">
        <v>22528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Y130*Source!I69</f>
        <v>42</v>
      </c>
      <c r="CY130">
        <f t="shared" si="9"/>
        <v>73.3</v>
      </c>
      <c r="CZ130">
        <f t="shared" si="10"/>
        <v>9.77</v>
      </c>
      <c r="DA130">
        <f t="shared" si="11"/>
        <v>7.5</v>
      </c>
      <c r="DB130">
        <v>0</v>
      </c>
    </row>
    <row r="131" spans="1:106" x14ac:dyDescent="0.2">
      <c r="A131">
        <f>ROW(Source!A100)</f>
        <v>100</v>
      </c>
      <c r="B131">
        <v>34644600</v>
      </c>
      <c r="C131">
        <v>34644831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435</v>
      </c>
      <c r="J131" t="s">
        <v>6</v>
      </c>
      <c r="K131" t="s">
        <v>436</v>
      </c>
      <c r="L131">
        <v>1191</v>
      </c>
      <c r="N131">
        <v>1013</v>
      </c>
      <c r="O131" t="s">
        <v>405</v>
      </c>
      <c r="P131" t="s">
        <v>405</v>
      </c>
      <c r="Q131">
        <v>1</v>
      </c>
      <c r="W131">
        <v>0</v>
      </c>
      <c r="X131">
        <v>1983201532</v>
      </c>
      <c r="Y131">
        <v>78.287999999999997</v>
      </c>
      <c r="AA131">
        <v>0</v>
      </c>
      <c r="AB131">
        <v>0</v>
      </c>
      <c r="AC131">
        <v>0</v>
      </c>
      <c r="AD131">
        <v>9.51</v>
      </c>
      <c r="AE131">
        <v>0</v>
      </c>
      <c r="AF131">
        <v>0</v>
      </c>
      <c r="AG131">
        <v>0</v>
      </c>
      <c r="AH131">
        <v>9.51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1</v>
      </c>
      <c r="AQ131">
        <v>0</v>
      </c>
      <c r="AR131">
        <v>0</v>
      </c>
      <c r="AS131" t="s">
        <v>6</v>
      </c>
      <c r="AT131">
        <v>65.239999999999995</v>
      </c>
      <c r="AU131" t="s">
        <v>53</v>
      </c>
      <c r="AV131">
        <v>1</v>
      </c>
      <c r="AW131">
        <v>2</v>
      </c>
      <c r="AX131">
        <v>34644853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Y131*Source!I100</f>
        <v>78.287999999999997</v>
      </c>
      <c r="CY131">
        <f>AD131</f>
        <v>9.51</v>
      </c>
      <c r="CZ131">
        <f>AH131</f>
        <v>9.51</v>
      </c>
      <c r="DA131">
        <f>AL131</f>
        <v>1</v>
      </c>
      <c r="DB131">
        <v>0</v>
      </c>
    </row>
    <row r="132" spans="1:106" x14ac:dyDescent="0.2">
      <c r="A132">
        <f>ROW(Source!A100)</f>
        <v>100</v>
      </c>
      <c r="B132">
        <v>34644600</v>
      </c>
      <c r="C132">
        <v>34644831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406</v>
      </c>
      <c r="J132" t="s">
        <v>6</v>
      </c>
      <c r="K132" t="s">
        <v>407</v>
      </c>
      <c r="L132">
        <v>1191</v>
      </c>
      <c r="N132">
        <v>1013</v>
      </c>
      <c r="O132" t="s">
        <v>405</v>
      </c>
      <c r="P132" t="s">
        <v>405</v>
      </c>
      <c r="Q132">
        <v>1</v>
      </c>
      <c r="W132">
        <v>0</v>
      </c>
      <c r="X132">
        <v>-1417349443</v>
      </c>
      <c r="Y132">
        <v>37.51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6</v>
      </c>
      <c r="AT132">
        <v>37.51</v>
      </c>
      <c r="AU132" t="s">
        <v>6</v>
      </c>
      <c r="AV132">
        <v>2</v>
      </c>
      <c r="AW132">
        <v>2</v>
      </c>
      <c r="AX132">
        <v>34644854</v>
      </c>
      <c r="AY132">
        <v>1</v>
      </c>
      <c r="AZ132">
        <v>2048</v>
      </c>
      <c r="BA132">
        <v>132</v>
      </c>
      <c r="BB132">
        <v>2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-7.5019999999999953</v>
      </c>
      <c r="BI132">
        <v>1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Y132*Source!I100</f>
        <v>37.51</v>
      </c>
      <c r="CY132">
        <f>AD132</f>
        <v>0</v>
      </c>
      <c r="CZ132">
        <f>AH132</f>
        <v>0</v>
      </c>
      <c r="DA132">
        <f>AL132</f>
        <v>1</v>
      </c>
      <c r="DB132">
        <v>0</v>
      </c>
    </row>
    <row r="133" spans="1:106" x14ac:dyDescent="0.2">
      <c r="A133">
        <f>ROW(Source!A100)</f>
        <v>100</v>
      </c>
      <c r="B133">
        <v>34644600</v>
      </c>
      <c r="C133">
        <v>34644831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424</v>
      </c>
      <c r="J133" t="s">
        <v>425</v>
      </c>
      <c r="K133" t="s">
        <v>426</v>
      </c>
      <c r="L133">
        <v>1368</v>
      </c>
      <c r="N133">
        <v>1011</v>
      </c>
      <c r="O133" t="s">
        <v>411</v>
      </c>
      <c r="P133" t="s">
        <v>411</v>
      </c>
      <c r="Q133">
        <v>1</v>
      </c>
      <c r="W133">
        <v>0</v>
      </c>
      <c r="X133">
        <v>-1718674368</v>
      </c>
      <c r="Y133">
        <v>0.98399999999999987</v>
      </c>
      <c r="AA133">
        <v>0</v>
      </c>
      <c r="AB133">
        <v>111.99</v>
      </c>
      <c r="AC133">
        <v>13.5</v>
      </c>
      <c r="AD133">
        <v>0</v>
      </c>
      <c r="AE133">
        <v>0</v>
      </c>
      <c r="AF133">
        <v>111.99</v>
      </c>
      <c r="AG133">
        <v>13.5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1</v>
      </c>
      <c r="AQ133">
        <v>0</v>
      </c>
      <c r="AR133">
        <v>0</v>
      </c>
      <c r="AS133" t="s">
        <v>6</v>
      </c>
      <c r="AT133">
        <v>0.82</v>
      </c>
      <c r="AU133" t="s">
        <v>53</v>
      </c>
      <c r="AV133">
        <v>0</v>
      </c>
      <c r="AW133">
        <v>2</v>
      </c>
      <c r="AX133">
        <v>34644855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Y133*Source!I100</f>
        <v>0.98399999999999987</v>
      </c>
      <c r="CY133">
        <f>AB133</f>
        <v>111.99</v>
      </c>
      <c r="CZ133">
        <f>AF133</f>
        <v>111.99</v>
      </c>
      <c r="DA133">
        <f>AJ133</f>
        <v>1</v>
      </c>
      <c r="DB133">
        <v>0</v>
      </c>
    </row>
    <row r="134" spans="1:106" x14ac:dyDescent="0.2">
      <c r="A134">
        <f>ROW(Source!A100)</f>
        <v>100</v>
      </c>
      <c r="B134">
        <v>34644600</v>
      </c>
      <c r="C134">
        <v>34644831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437</v>
      </c>
      <c r="J134" t="s">
        <v>438</v>
      </c>
      <c r="K134" t="s">
        <v>439</v>
      </c>
      <c r="L134">
        <v>1368</v>
      </c>
      <c r="N134">
        <v>1011</v>
      </c>
      <c r="O134" t="s">
        <v>411</v>
      </c>
      <c r="P134" t="s">
        <v>411</v>
      </c>
      <c r="Q134">
        <v>1</v>
      </c>
      <c r="W134">
        <v>0</v>
      </c>
      <c r="X134">
        <v>1231053406</v>
      </c>
      <c r="Y134">
        <v>11.712</v>
      </c>
      <c r="AA134">
        <v>0</v>
      </c>
      <c r="AB134">
        <v>0.48</v>
      </c>
      <c r="AC134">
        <v>0</v>
      </c>
      <c r="AD134">
        <v>0</v>
      </c>
      <c r="AE134">
        <v>0</v>
      </c>
      <c r="AF134">
        <v>0.48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1</v>
      </c>
      <c r="AQ134">
        <v>0</v>
      </c>
      <c r="AR134">
        <v>0</v>
      </c>
      <c r="AS134" t="s">
        <v>6</v>
      </c>
      <c r="AT134">
        <v>9.76</v>
      </c>
      <c r="AU134" t="s">
        <v>53</v>
      </c>
      <c r="AV134">
        <v>0</v>
      </c>
      <c r="AW134">
        <v>2</v>
      </c>
      <c r="AX134">
        <v>34644856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Y134*Source!I100</f>
        <v>11.712</v>
      </c>
      <c r="CY134">
        <f>AB134</f>
        <v>0.48</v>
      </c>
      <c r="CZ134">
        <f>AF134</f>
        <v>0.48</v>
      </c>
      <c r="DA134">
        <f>AJ134</f>
        <v>1</v>
      </c>
      <c r="DB134">
        <v>0</v>
      </c>
    </row>
    <row r="135" spans="1:106" x14ac:dyDescent="0.2">
      <c r="A135">
        <f>ROW(Source!A100)</f>
        <v>100</v>
      </c>
      <c r="B135">
        <v>34644600</v>
      </c>
      <c r="C135">
        <v>34644831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440</v>
      </c>
      <c r="J135" t="s">
        <v>441</v>
      </c>
      <c r="K135" t="s">
        <v>442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W135">
        <v>0</v>
      </c>
      <c r="X135">
        <v>1710930810</v>
      </c>
      <c r="Y135">
        <v>14.339999999999998</v>
      </c>
      <c r="AA135">
        <v>0</v>
      </c>
      <c r="AB135">
        <v>80.739999999999995</v>
      </c>
      <c r="AC135">
        <v>11.6</v>
      </c>
      <c r="AD135">
        <v>0</v>
      </c>
      <c r="AE135">
        <v>0</v>
      </c>
      <c r="AF135">
        <v>80.739999999999995</v>
      </c>
      <c r="AG135">
        <v>11.6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1</v>
      </c>
      <c r="AQ135">
        <v>0</v>
      </c>
      <c r="AR135">
        <v>0</v>
      </c>
      <c r="AS135" t="s">
        <v>6</v>
      </c>
      <c r="AT135">
        <v>11.95</v>
      </c>
      <c r="AU135" t="s">
        <v>53</v>
      </c>
      <c r="AV135">
        <v>0</v>
      </c>
      <c r="AW135">
        <v>2</v>
      </c>
      <c r="AX135">
        <v>34644857</v>
      </c>
      <c r="AY135">
        <v>1</v>
      </c>
      <c r="AZ135">
        <v>0</v>
      </c>
      <c r="BA135">
        <v>135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Y135*Source!I100</f>
        <v>14.339999999999998</v>
      </c>
      <c r="CY135">
        <f>AB135</f>
        <v>80.739999999999995</v>
      </c>
      <c r="CZ135">
        <f>AF135</f>
        <v>80.739999999999995</v>
      </c>
      <c r="DA135">
        <f>AJ135</f>
        <v>1</v>
      </c>
      <c r="DB135">
        <v>0</v>
      </c>
    </row>
    <row r="136" spans="1:106" x14ac:dyDescent="0.2">
      <c r="A136">
        <f>ROW(Source!A100)</f>
        <v>100</v>
      </c>
      <c r="B136">
        <v>34644600</v>
      </c>
      <c r="C136">
        <v>34644831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408</v>
      </c>
      <c r="J136" t="s">
        <v>409</v>
      </c>
      <c r="K136" t="s">
        <v>410</v>
      </c>
      <c r="L136">
        <v>1368</v>
      </c>
      <c r="N136">
        <v>1011</v>
      </c>
      <c r="O136" t="s">
        <v>411</v>
      </c>
      <c r="P136" t="s">
        <v>411</v>
      </c>
      <c r="Q136">
        <v>1</v>
      </c>
      <c r="W136">
        <v>0</v>
      </c>
      <c r="X136">
        <v>-2134233284</v>
      </c>
      <c r="Y136">
        <v>29.291999999999998</v>
      </c>
      <c r="AA136">
        <v>0</v>
      </c>
      <c r="AB136">
        <v>82.22</v>
      </c>
      <c r="AC136">
        <v>10.06</v>
      </c>
      <c r="AD136">
        <v>0</v>
      </c>
      <c r="AE136">
        <v>0</v>
      </c>
      <c r="AF136">
        <v>82.22</v>
      </c>
      <c r="AG136">
        <v>10.06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1</v>
      </c>
      <c r="AQ136">
        <v>0</v>
      </c>
      <c r="AR136">
        <v>0</v>
      </c>
      <c r="AS136" t="s">
        <v>6</v>
      </c>
      <c r="AT136">
        <v>24.41</v>
      </c>
      <c r="AU136" t="s">
        <v>53</v>
      </c>
      <c r="AV136">
        <v>0</v>
      </c>
      <c r="AW136">
        <v>2</v>
      </c>
      <c r="AX136">
        <v>34644858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Y136*Source!I100</f>
        <v>29.291999999999998</v>
      </c>
      <c r="CY136">
        <f>AB136</f>
        <v>82.22</v>
      </c>
      <c r="CZ136">
        <f>AF136</f>
        <v>82.22</v>
      </c>
      <c r="DA136">
        <f>AJ136</f>
        <v>1</v>
      </c>
      <c r="DB136">
        <v>0</v>
      </c>
    </row>
    <row r="137" spans="1:106" x14ac:dyDescent="0.2">
      <c r="A137">
        <f>ROW(Source!A100)</f>
        <v>100</v>
      </c>
      <c r="B137">
        <v>34644600</v>
      </c>
      <c r="C137">
        <v>34644831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412</v>
      </c>
      <c r="J137" t="s">
        <v>413</v>
      </c>
      <c r="K137" t="s">
        <v>414</v>
      </c>
      <c r="L137">
        <v>1368</v>
      </c>
      <c r="N137">
        <v>1011</v>
      </c>
      <c r="O137" t="s">
        <v>411</v>
      </c>
      <c r="P137" t="s">
        <v>411</v>
      </c>
      <c r="Q137">
        <v>1</v>
      </c>
      <c r="W137">
        <v>0</v>
      </c>
      <c r="X137">
        <v>1372534845</v>
      </c>
      <c r="Y137">
        <v>0.39600000000000002</v>
      </c>
      <c r="AA137">
        <v>0</v>
      </c>
      <c r="AB137">
        <v>65.709999999999994</v>
      </c>
      <c r="AC137">
        <v>11.6</v>
      </c>
      <c r="AD137">
        <v>0</v>
      </c>
      <c r="AE137">
        <v>0</v>
      </c>
      <c r="AF137">
        <v>65.709999999999994</v>
      </c>
      <c r="AG137">
        <v>11.6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1</v>
      </c>
      <c r="AQ137">
        <v>0</v>
      </c>
      <c r="AR137">
        <v>0</v>
      </c>
      <c r="AS137" t="s">
        <v>6</v>
      </c>
      <c r="AT137">
        <v>0.33</v>
      </c>
      <c r="AU137" t="s">
        <v>53</v>
      </c>
      <c r="AV137">
        <v>0</v>
      </c>
      <c r="AW137">
        <v>2</v>
      </c>
      <c r="AX137">
        <v>34644859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Y137*Source!I100</f>
        <v>0.39600000000000002</v>
      </c>
      <c r="CY137">
        <f>AB137</f>
        <v>65.709999999999994</v>
      </c>
      <c r="CZ137">
        <f>AF137</f>
        <v>65.709999999999994</v>
      </c>
      <c r="DA137">
        <f>AJ137</f>
        <v>1</v>
      </c>
      <c r="DB137">
        <v>0</v>
      </c>
    </row>
    <row r="138" spans="1:106" x14ac:dyDescent="0.2">
      <c r="A138">
        <f>ROW(Source!A100)</f>
        <v>100</v>
      </c>
      <c r="B138">
        <v>34644600</v>
      </c>
      <c r="C138">
        <v>34644831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172</v>
      </c>
      <c r="J138" t="s">
        <v>174</v>
      </c>
      <c r="K138" t="s">
        <v>173</v>
      </c>
      <c r="L138">
        <v>1354</v>
      </c>
      <c r="N138">
        <v>1010</v>
      </c>
      <c r="O138" t="s">
        <v>79</v>
      </c>
      <c r="P138" t="s">
        <v>79</v>
      </c>
      <c r="Q138">
        <v>1</v>
      </c>
      <c r="W138">
        <v>0</v>
      </c>
      <c r="X138">
        <v>516502224</v>
      </c>
      <c r="Y138">
        <v>13</v>
      </c>
      <c r="AA138">
        <v>30.18</v>
      </c>
      <c r="AB138">
        <v>0</v>
      </c>
      <c r="AC138">
        <v>0</v>
      </c>
      <c r="AD138">
        <v>0</v>
      </c>
      <c r="AE138">
        <v>30.18</v>
      </c>
      <c r="AF138">
        <v>0</v>
      </c>
      <c r="AG138">
        <v>0</v>
      </c>
      <c r="AH138">
        <v>0</v>
      </c>
      <c r="AI138">
        <v>1</v>
      </c>
      <c r="AJ138">
        <v>1</v>
      </c>
      <c r="AK138">
        <v>1</v>
      </c>
      <c r="AL138">
        <v>1</v>
      </c>
      <c r="AN138">
        <v>1</v>
      </c>
      <c r="AO138">
        <v>0</v>
      </c>
      <c r="AP138">
        <v>0</v>
      </c>
      <c r="AQ138">
        <v>0</v>
      </c>
      <c r="AR138">
        <v>0</v>
      </c>
      <c r="AS138" t="s">
        <v>6</v>
      </c>
      <c r="AT138">
        <v>13</v>
      </c>
      <c r="AU138" t="s">
        <v>6</v>
      </c>
      <c r="AV138">
        <v>0</v>
      </c>
      <c r="AW138">
        <v>2</v>
      </c>
      <c r="AX138">
        <v>34644860</v>
      </c>
      <c r="AY138">
        <v>2</v>
      </c>
      <c r="AZ138">
        <v>22528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Y138*Source!I100</f>
        <v>13</v>
      </c>
      <c r="CY138">
        <f t="shared" ref="CY138:CY151" si="12">AA138</f>
        <v>30.18</v>
      </c>
      <c r="CZ138">
        <f t="shared" ref="CZ138:CZ151" si="13">AE138</f>
        <v>30.18</v>
      </c>
      <c r="DA138">
        <f t="shared" ref="DA138:DA151" si="14">AI138</f>
        <v>1</v>
      </c>
      <c r="DB138">
        <v>0</v>
      </c>
    </row>
    <row r="139" spans="1:106" x14ac:dyDescent="0.2">
      <c r="A139">
        <f>ROW(Source!A100)</f>
        <v>100</v>
      </c>
      <c r="B139">
        <v>34644600</v>
      </c>
      <c r="C139">
        <v>34644831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177</v>
      </c>
      <c r="J139" t="s">
        <v>179</v>
      </c>
      <c r="K139" t="s">
        <v>178</v>
      </c>
      <c r="L139">
        <v>1354</v>
      </c>
      <c r="N139">
        <v>1010</v>
      </c>
      <c r="O139" t="s">
        <v>79</v>
      </c>
      <c r="P139" t="s">
        <v>79</v>
      </c>
      <c r="Q139">
        <v>1</v>
      </c>
      <c r="W139">
        <v>0</v>
      </c>
      <c r="X139">
        <v>-1266922102</v>
      </c>
      <c r="Y139">
        <v>5</v>
      </c>
      <c r="AA139">
        <v>48.64</v>
      </c>
      <c r="AB139">
        <v>0</v>
      </c>
      <c r="AC139">
        <v>0</v>
      </c>
      <c r="AD139">
        <v>0</v>
      </c>
      <c r="AE139">
        <v>48.64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1</v>
      </c>
      <c r="AO139">
        <v>0</v>
      </c>
      <c r="AP139">
        <v>0</v>
      </c>
      <c r="AQ139">
        <v>0</v>
      </c>
      <c r="AR139">
        <v>0</v>
      </c>
      <c r="AS139" t="s">
        <v>6</v>
      </c>
      <c r="AT139">
        <v>5</v>
      </c>
      <c r="AU139" t="s">
        <v>6</v>
      </c>
      <c r="AV139">
        <v>0</v>
      </c>
      <c r="AW139">
        <v>2</v>
      </c>
      <c r="AX139">
        <v>34644861</v>
      </c>
      <c r="AY139">
        <v>2</v>
      </c>
      <c r="AZ139">
        <v>22528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Y139*Source!I100</f>
        <v>5</v>
      </c>
      <c r="CY139">
        <f t="shared" si="12"/>
        <v>48.64</v>
      </c>
      <c r="CZ139">
        <f t="shared" si="13"/>
        <v>48.64</v>
      </c>
      <c r="DA139">
        <f t="shared" si="14"/>
        <v>1</v>
      </c>
      <c r="DB139">
        <v>0</v>
      </c>
    </row>
    <row r="140" spans="1:106" x14ac:dyDescent="0.2">
      <c r="A140">
        <f>ROW(Source!A100)</f>
        <v>100</v>
      </c>
      <c r="B140">
        <v>34644600</v>
      </c>
      <c r="C140">
        <v>34644831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182</v>
      </c>
      <c r="J140" t="s">
        <v>6</v>
      </c>
      <c r="K140" t="s">
        <v>183</v>
      </c>
      <c r="L140">
        <v>1301</v>
      </c>
      <c r="N140">
        <v>1003</v>
      </c>
      <c r="O140" t="s">
        <v>184</v>
      </c>
      <c r="P140" t="s">
        <v>184</v>
      </c>
      <c r="Q140">
        <v>1</v>
      </c>
      <c r="W140">
        <v>0</v>
      </c>
      <c r="X140">
        <v>970303585</v>
      </c>
      <c r="Y140">
        <v>1000</v>
      </c>
      <c r="AA140">
        <v>21.11</v>
      </c>
      <c r="AB140">
        <v>0</v>
      </c>
      <c r="AC140">
        <v>0</v>
      </c>
      <c r="AD140">
        <v>0</v>
      </c>
      <c r="AE140">
        <v>21.11</v>
      </c>
      <c r="AF140">
        <v>0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S140" t="s">
        <v>6</v>
      </c>
      <c r="AT140">
        <v>1000</v>
      </c>
      <c r="AU140" t="s">
        <v>6</v>
      </c>
      <c r="AV140">
        <v>0</v>
      </c>
      <c r="AW140">
        <v>2</v>
      </c>
      <c r="AX140">
        <v>34644862</v>
      </c>
      <c r="AY140">
        <v>2</v>
      </c>
      <c r="AZ140">
        <v>22528</v>
      </c>
      <c r="BA140">
        <v>140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Y140*Source!I100</f>
        <v>1000</v>
      </c>
      <c r="CY140">
        <f t="shared" si="12"/>
        <v>21.11</v>
      </c>
      <c r="CZ140">
        <f t="shared" si="13"/>
        <v>21.11</v>
      </c>
      <c r="DA140">
        <f t="shared" si="14"/>
        <v>1</v>
      </c>
      <c r="DB140">
        <v>0</v>
      </c>
    </row>
    <row r="141" spans="1:106" x14ac:dyDescent="0.2">
      <c r="A141">
        <f>ROW(Source!A100)</f>
        <v>100</v>
      </c>
      <c r="B141">
        <v>34644600</v>
      </c>
      <c r="C141">
        <v>34644831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187</v>
      </c>
      <c r="J141" t="s">
        <v>189</v>
      </c>
      <c r="K141" t="s">
        <v>188</v>
      </c>
      <c r="L141">
        <v>1354</v>
      </c>
      <c r="N141">
        <v>1010</v>
      </c>
      <c r="O141" t="s">
        <v>79</v>
      </c>
      <c r="P141" t="s">
        <v>79</v>
      </c>
      <c r="Q141">
        <v>1</v>
      </c>
      <c r="W141">
        <v>0</v>
      </c>
      <c r="X141">
        <v>514279285</v>
      </c>
      <c r="Y141">
        <v>18</v>
      </c>
      <c r="AA141">
        <v>26.01</v>
      </c>
      <c r="AB141">
        <v>0</v>
      </c>
      <c r="AC141">
        <v>0</v>
      </c>
      <c r="AD141">
        <v>0</v>
      </c>
      <c r="AE141">
        <v>26.01</v>
      </c>
      <c r="AF141">
        <v>0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0</v>
      </c>
      <c r="AQ141">
        <v>0</v>
      </c>
      <c r="AR141">
        <v>0</v>
      </c>
      <c r="AS141" t="s">
        <v>6</v>
      </c>
      <c r="AT141">
        <v>18</v>
      </c>
      <c r="AU141" t="s">
        <v>6</v>
      </c>
      <c r="AV141">
        <v>0</v>
      </c>
      <c r="AW141">
        <v>2</v>
      </c>
      <c r="AX141">
        <v>34644863</v>
      </c>
      <c r="AY141">
        <v>2</v>
      </c>
      <c r="AZ141">
        <v>22528</v>
      </c>
      <c r="BA141">
        <v>141</v>
      </c>
      <c r="BB141">
        <v>3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Y141*Source!I100</f>
        <v>18</v>
      </c>
      <c r="CY141">
        <f t="shared" si="12"/>
        <v>26.01</v>
      </c>
      <c r="CZ141">
        <f t="shared" si="13"/>
        <v>26.01</v>
      </c>
      <c r="DA141">
        <f t="shared" si="14"/>
        <v>1</v>
      </c>
      <c r="DB141">
        <v>0</v>
      </c>
    </row>
    <row r="142" spans="1:106" x14ac:dyDescent="0.2">
      <c r="A142">
        <f>ROW(Source!A100)</f>
        <v>100</v>
      </c>
      <c r="B142">
        <v>34644600</v>
      </c>
      <c r="C142">
        <v>34644831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1354</v>
      </c>
      <c r="N142">
        <v>1010</v>
      </c>
      <c r="O142" t="s">
        <v>79</v>
      </c>
      <c r="P142" t="s">
        <v>79</v>
      </c>
      <c r="Q142">
        <v>1</v>
      </c>
      <c r="W142">
        <v>0</v>
      </c>
      <c r="X142">
        <v>299904969</v>
      </c>
      <c r="Y142">
        <v>35</v>
      </c>
      <c r="AA142">
        <v>70.89</v>
      </c>
      <c r="AB142">
        <v>0</v>
      </c>
      <c r="AC142">
        <v>0</v>
      </c>
      <c r="AD142">
        <v>0</v>
      </c>
      <c r="AE142">
        <v>70.89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0</v>
      </c>
      <c r="AQ142">
        <v>0</v>
      </c>
      <c r="AR142">
        <v>0</v>
      </c>
      <c r="AS142" t="s">
        <v>6</v>
      </c>
      <c r="AT142">
        <v>35</v>
      </c>
      <c r="AU142" t="s">
        <v>6</v>
      </c>
      <c r="AV142">
        <v>0</v>
      </c>
      <c r="AW142">
        <v>2</v>
      </c>
      <c r="AX142">
        <v>34644864</v>
      </c>
      <c r="AY142">
        <v>2</v>
      </c>
      <c r="AZ142">
        <v>22528</v>
      </c>
      <c r="BA142">
        <v>142</v>
      </c>
      <c r="BB142">
        <v>3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Y142*Source!I100</f>
        <v>35</v>
      </c>
      <c r="CY142">
        <f t="shared" si="12"/>
        <v>70.89</v>
      </c>
      <c r="CZ142">
        <f t="shared" si="13"/>
        <v>70.89</v>
      </c>
      <c r="DA142">
        <f t="shared" si="14"/>
        <v>1</v>
      </c>
      <c r="DB142">
        <v>0</v>
      </c>
    </row>
    <row r="143" spans="1:106" x14ac:dyDescent="0.2">
      <c r="A143">
        <f>ROW(Source!A100)</f>
        <v>100</v>
      </c>
      <c r="B143">
        <v>34644600</v>
      </c>
      <c r="C143">
        <v>34644831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197</v>
      </c>
      <c r="J143" t="s">
        <v>199</v>
      </c>
      <c r="K143" t="s">
        <v>198</v>
      </c>
      <c r="L143">
        <v>1354</v>
      </c>
      <c r="N143">
        <v>1010</v>
      </c>
      <c r="O143" t="s">
        <v>79</v>
      </c>
      <c r="P143" t="s">
        <v>79</v>
      </c>
      <c r="Q143">
        <v>1</v>
      </c>
      <c r="W143">
        <v>0</v>
      </c>
      <c r="X143">
        <v>-1932377642</v>
      </c>
      <c r="Y143">
        <v>9</v>
      </c>
      <c r="AA143">
        <v>26.18</v>
      </c>
      <c r="AB143">
        <v>0</v>
      </c>
      <c r="AC143">
        <v>0</v>
      </c>
      <c r="AD143">
        <v>0</v>
      </c>
      <c r="AE143">
        <v>26.18</v>
      </c>
      <c r="AF143">
        <v>0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1</v>
      </c>
      <c r="AO143">
        <v>0</v>
      </c>
      <c r="AP143">
        <v>0</v>
      </c>
      <c r="AQ143">
        <v>0</v>
      </c>
      <c r="AR143">
        <v>0</v>
      </c>
      <c r="AS143" t="s">
        <v>6</v>
      </c>
      <c r="AT143">
        <v>9</v>
      </c>
      <c r="AU143" t="s">
        <v>6</v>
      </c>
      <c r="AV143">
        <v>0</v>
      </c>
      <c r="AW143">
        <v>2</v>
      </c>
      <c r="AX143">
        <v>34644865</v>
      </c>
      <c r="AY143">
        <v>2</v>
      </c>
      <c r="AZ143">
        <v>22528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Y143*Source!I100</f>
        <v>9</v>
      </c>
      <c r="CY143">
        <f t="shared" si="12"/>
        <v>26.18</v>
      </c>
      <c r="CZ143">
        <f t="shared" si="13"/>
        <v>26.18</v>
      </c>
      <c r="DA143">
        <f t="shared" si="14"/>
        <v>1</v>
      </c>
      <c r="DB143">
        <v>0</v>
      </c>
    </row>
    <row r="144" spans="1:106" x14ac:dyDescent="0.2">
      <c r="A144">
        <f>ROW(Source!A100)</f>
        <v>100</v>
      </c>
      <c r="B144">
        <v>34644600</v>
      </c>
      <c r="C144">
        <v>34644831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202</v>
      </c>
      <c r="J144" t="s">
        <v>205</v>
      </c>
      <c r="K144" t="s">
        <v>203</v>
      </c>
      <c r="L144">
        <v>12232234</v>
      </c>
      <c r="N144">
        <v>1013</v>
      </c>
      <c r="O144" t="s">
        <v>204</v>
      </c>
      <c r="P144" t="s">
        <v>204</v>
      </c>
      <c r="Q144">
        <v>1</v>
      </c>
      <c r="W144">
        <v>0</v>
      </c>
      <c r="X144">
        <v>2093517811</v>
      </c>
      <c r="Y144">
        <v>10</v>
      </c>
      <c r="AA144">
        <v>140.6</v>
      </c>
      <c r="AB144">
        <v>0</v>
      </c>
      <c r="AC144">
        <v>0</v>
      </c>
      <c r="AD144">
        <v>0</v>
      </c>
      <c r="AE144">
        <v>140.6</v>
      </c>
      <c r="AF144">
        <v>0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 t="s">
        <v>6</v>
      </c>
      <c r="AT144">
        <v>10</v>
      </c>
      <c r="AU144" t="s">
        <v>6</v>
      </c>
      <c r="AV144">
        <v>0</v>
      </c>
      <c r="AW144">
        <v>2</v>
      </c>
      <c r="AX144">
        <v>34644866</v>
      </c>
      <c r="AY144">
        <v>2</v>
      </c>
      <c r="AZ144">
        <v>22528</v>
      </c>
      <c r="BA144">
        <v>144</v>
      </c>
      <c r="BB144">
        <v>3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Y144*Source!I100</f>
        <v>10</v>
      </c>
      <c r="CY144">
        <f t="shared" si="12"/>
        <v>140.6</v>
      </c>
      <c r="CZ144">
        <f t="shared" si="13"/>
        <v>140.6</v>
      </c>
      <c r="DA144">
        <f t="shared" si="14"/>
        <v>1</v>
      </c>
      <c r="DB144">
        <v>0</v>
      </c>
    </row>
    <row r="145" spans="1:106" x14ac:dyDescent="0.2">
      <c r="A145">
        <f>ROW(Source!A100)</f>
        <v>100</v>
      </c>
      <c r="B145">
        <v>34644600</v>
      </c>
      <c r="C145">
        <v>34644831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208</v>
      </c>
      <c r="J145" t="s">
        <v>210</v>
      </c>
      <c r="K145" t="s">
        <v>209</v>
      </c>
      <c r="L145">
        <v>1354</v>
      </c>
      <c r="N145">
        <v>1010</v>
      </c>
      <c r="O145" t="s">
        <v>79</v>
      </c>
      <c r="P145" t="s">
        <v>79</v>
      </c>
      <c r="Q145">
        <v>1</v>
      </c>
      <c r="W145">
        <v>0</v>
      </c>
      <c r="X145">
        <v>1795385233</v>
      </c>
      <c r="Y145">
        <v>200</v>
      </c>
      <c r="AA145">
        <v>2.91</v>
      </c>
      <c r="AB145">
        <v>0</v>
      </c>
      <c r="AC145">
        <v>0</v>
      </c>
      <c r="AD145">
        <v>0</v>
      </c>
      <c r="AE145">
        <v>2.91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0</v>
      </c>
      <c r="AR145">
        <v>0</v>
      </c>
      <c r="AS145" t="s">
        <v>6</v>
      </c>
      <c r="AT145">
        <v>200</v>
      </c>
      <c r="AU145" t="s">
        <v>6</v>
      </c>
      <c r="AV145">
        <v>0</v>
      </c>
      <c r="AW145">
        <v>2</v>
      </c>
      <c r="AX145">
        <v>34644867</v>
      </c>
      <c r="AY145">
        <v>2</v>
      </c>
      <c r="AZ145">
        <v>22528</v>
      </c>
      <c r="BA145">
        <v>145</v>
      </c>
      <c r="BB145">
        <v>3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Y145*Source!I100</f>
        <v>200</v>
      </c>
      <c r="CY145">
        <f t="shared" si="12"/>
        <v>2.91</v>
      </c>
      <c r="CZ145">
        <f t="shared" si="13"/>
        <v>2.91</v>
      </c>
      <c r="DA145">
        <f t="shared" si="14"/>
        <v>1</v>
      </c>
      <c r="DB145">
        <v>0</v>
      </c>
    </row>
    <row r="146" spans="1:106" x14ac:dyDescent="0.2">
      <c r="A146">
        <f>ROW(Source!A100)</f>
        <v>100</v>
      </c>
      <c r="B146">
        <v>34644600</v>
      </c>
      <c r="C146">
        <v>34644831</v>
      </c>
      <c r="D146">
        <v>0</v>
      </c>
      <c r="E146">
        <v>0</v>
      </c>
      <c r="F146">
        <v>1</v>
      </c>
      <c r="G146">
        <v>1</v>
      </c>
      <c r="H146">
        <v>3</v>
      </c>
      <c r="I146" t="s">
        <v>153</v>
      </c>
      <c r="J146" t="s">
        <v>6</v>
      </c>
      <c r="K146" t="s">
        <v>169</v>
      </c>
      <c r="L146">
        <v>1354</v>
      </c>
      <c r="N146">
        <v>1010</v>
      </c>
      <c r="O146" t="s">
        <v>79</v>
      </c>
      <c r="P146" t="s">
        <v>79</v>
      </c>
      <c r="Q146">
        <v>1</v>
      </c>
      <c r="W146">
        <v>0</v>
      </c>
      <c r="X146">
        <v>150996679</v>
      </c>
      <c r="Y146">
        <v>1</v>
      </c>
      <c r="AA146">
        <v>148.91</v>
      </c>
      <c r="AB146">
        <v>0</v>
      </c>
      <c r="AC146">
        <v>0</v>
      </c>
      <c r="AD146">
        <v>0</v>
      </c>
      <c r="AE146">
        <v>148.91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0</v>
      </c>
      <c r="AR146">
        <v>0</v>
      </c>
      <c r="AS146" t="s">
        <v>6</v>
      </c>
      <c r="AT146">
        <v>1</v>
      </c>
      <c r="AU146" t="s">
        <v>6</v>
      </c>
      <c r="AV146">
        <v>0</v>
      </c>
      <c r="AW146">
        <v>1</v>
      </c>
      <c r="AX146">
        <v>-1</v>
      </c>
      <c r="AY146">
        <v>0</v>
      </c>
      <c r="AZ146">
        <v>0</v>
      </c>
      <c r="BA146" t="s">
        <v>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Y146*Source!I100</f>
        <v>1</v>
      </c>
      <c r="CY146">
        <f t="shared" si="12"/>
        <v>148.91</v>
      </c>
      <c r="CZ146">
        <f t="shared" si="13"/>
        <v>148.91</v>
      </c>
      <c r="DA146">
        <f t="shared" si="14"/>
        <v>1</v>
      </c>
      <c r="DB146">
        <v>0</v>
      </c>
    </row>
    <row r="147" spans="1:106" x14ac:dyDescent="0.2">
      <c r="A147">
        <f>ROW(Source!A100)</f>
        <v>100</v>
      </c>
      <c r="B147">
        <v>34644600</v>
      </c>
      <c r="C147">
        <v>34644831</v>
      </c>
      <c r="D147">
        <v>0</v>
      </c>
      <c r="E147">
        <v>0</v>
      </c>
      <c r="F147">
        <v>1</v>
      </c>
      <c r="G147">
        <v>1</v>
      </c>
      <c r="H147">
        <v>3</v>
      </c>
      <c r="I147" t="s">
        <v>153</v>
      </c>
      <c r="J147" t="s">
        <v>6</v>
      </c>
      <c r="K147" t="s">
        <v>166</v>
      </c>
      <c r="L147">
        <v>1354</v>
      </c>
      <c r="N147">
        <v>1010</v>
      </c>
      <c r="O147" t="s">
        <v>79</v>
      </c>
      <c r="P147" t="s">
        <v>79</v>
      </c>
      <c r="Q147">
        <v>1</v>
      </c>
      <c r="W147">
        <v>0</v>
      </c>
      <c r="X147">
        <v>-1803002224</v>
      </c>
      <c r="Y147">
        <v>18</v>
      </c>
      <c r="AA147">
        <v>61.31</v>
      </c>
      <c r="AB147">
        <v>0</v>
      </c>
      <c r="AC147">
        <v>0</v>
      </c>
      <c r="AD147">
        <v>0</v>
      </c>
      <c r="AE147">
        <v>61.31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 t="s">
        <v>6</v>
      </c>
      <c r="AT147">
        <v>18</v>
      </c>
      <c r="AU147" t="s">
        <v>6</v>
      </c>
      <c r="AV147">
        <v>0</v>
      </c>
      <c r="AW147">
        <v>1</v>
      </c>
      <c r="AX147">
        <v>-1</v>
      </c>
      <c r="AY147">
        <v>0</v>
      </c>
      <c r="AZ147">
        <v>0</v>
      </c>
      <c r="BA147" t="s">
        <v>6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Y147*Source!I100</f>
        <v>18</v>
      </c>
      <c r="CY147">
        <f t="shared" si="12"/>
        <v>61.31</v>
      </c>
      <c r="CZ147">
        <f t="shared" si="13"/>
        <v>61.31</v>
      </c>
      <c r="DA147">
        <f t="shared" si="14"/>
        <v>1</v>
      </c>
      <c r="DB147">
        <v>0</v>
      </c>
    </row>
    <row r="148" spans="1:106" x14ac:dyDescent="0.2">
      <c r="A148">
        <f>ROW(Source!A100)</f>
        <v>100</v>
      </c>
      <c r="B148">
        <v>34644600</v>
      </c>
      <c r="C148">
        <v>34644831</v>
      </c>
      <c r="D148">
        <v>0</v>
      </c>
      <c r="E148">
        <v>0</v>
      </c>
      <c r="F148">
        <v>1</v>
      </c>
      <c r="G148">
        <v>1</v>
      </c>
      <c r="H148">
        <v>3</v>
      </c>
      <c r="I148" t="s">
        <v>153</v>
      </c>
      <c r="J148" t="s">
        <v>6</v>
      </c>
      <c r="K148" t="s">
        <v>163</v>
      </c>
      <c r="L148">
        <v>1354</v>
      </c>
      <c r="N148">
        <v>1010</v>
      </c>
      <c r="O148" t="s">
        <v>79</v>
      </c>
      <c r="P148" t="s">
        <v>79</v>
      </c>
      <c r="Q148">
        <v>1</v>
      </c>
      <c r="W148">
        <v>0</v>
      </c>
      <c r="X148">
        <v>700096182</v>
      </c>
      <c r="Y148">
        <v>4</v>
      </c>
      <c r="AA148">
        <v>94.4</v>
      </c>
      <c r="AB148">
        <v>0</v>
      </c>
      <c r="AC148">
        <v>0</v>
      </c>
      <c r="AD148">
        <v>0</v>
      </c>
      <c r="AE148">
        <v>94.4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0</v>
      </c>
      <c r="AR148">
        <v>0</v>
      </c>
      <c r="AS148" t="s">
        <v>6</v>
      </c>
      <c r="AT148">
        <v>4</v>
      </c>
      <c r="AU148" t="s">
        <v>6</v>
      </c>
      <c r="AV148">
        <v>0</v>
      </c>
      <c r="AW148">
        <v>1</v>
      </c>
      <c r="AX148">
        <v>-1</v>
      </c>
      <c r="AY148">
        <v>0</v>
      </c>
      <c r="AZ148">
        <v>0</v>
      </c>
      <c r="BA148" t="s">
        <v>6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Y148*Source!I100</f>
        <v>4</v>
      </c>
      <c r="CY148">
        <f t="shared" si="12"/>
        <v>94.4</v>
      </c>
      <c r="CZ148">
        <f t="shared" si="13"/>
        <v>94.4</v>
      </c>
      <c r="DA148">
        <f t="shared" si="14"/>
        <v>1</v>
      </c>
      <c r="DB148">
        <v>0</v>
      </c>
    </row>
    <row r="149" spans="1:106" x14ac:dyDescent="0.2">
      <c r="A149">
        <f>ROW(Source!A100)</f>
        <v>100</v>
      </c>
      <c r="B149">
        <v>34644600</v>
      </c>
      <c r="C149">
        <v>34644831</v>
      </c>
      <c r="D149">
        <v>0</v>
      </c>
      <c r="E149">
        <v>0</v>
      </c>
      <c r="F149">
        <v>1</v>
      </c>
      <c r="G149">
        <v>1</v>
      </c>
      <c r="H149">
        <v>3</v>
      </c>
      <c r="I149" t="s">
        <v>153</v>
      </c>
      <c r="J149" t="s">
        <v>6</v>
      </c>
      <c r="K149" t="s">
        <v>160</v>
      </c>
      <c r="L149">
        <v>1354</v>
      </c>
      <c r="N149">
        <v>1010</v>
      </c>
      <c r="O149" t="s">
        <v>79</v>
      </c>
      <c r="P149" t="s">
        <v>79</v>
      </c>
      <c r="Q149">
        <v>1</v>
      </c>
      <c r="W149">
        <v>0</v>
      </c>
      <c r="X149">
        <v>1797075127</v>
      </c>
      <c r="Y149">
        <v>4</v>
      </c>
      <c r="AA149">
        <v>48.41</v>
      </c>
      <c r="AB149">
        <v>0</v>
      </c>
      <c r="AC149">
        <v>0</v>
      </c>
      <c r="AD149">
        <v>0</v>
      </c>
      <c r="AE149">
        <v>48.41</v>
      </c>
      <c r="AF149">
        <v>0</v>
      </c>
      <c r="AG149">
        <v>0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0</v>
      </c>
      <c r="AQ149">
        <v>0</v>
      </c>
      <c r="AR149">
        <v>0</v>
      </c>
      <c r="AS149" t="s">
        <v>6</v>
      </c>
      <c r="AT149">
        <v>4</v>
      </c>
      <c r="AU149" t="s">
        <v>6</v>
      </c>
      <c r="AV149">
        <v>0</v>
      </c>
      <c r="AW149">
        <v>1</v>
      </c>
      <c r="AX149">
        <v>-1</v>
      </c>
      <c r="AY149">
        <v>0</v>
      </c>
      <c r="AZ149">
        <v>0</v>
      </c>
      <c r="BA149" t="s">
        <v>6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Y149*Source!I100</f>
        <v>4</v>
      </c>
      <c r="CY149">
        <f t="shared" si="12"/>
        <v>48.41</v>
      </c>
      <c r="CZ149">
        <f t="shared" si="13"/>
        <v>48.41</v>
      </c>
      <c r="DA149">
        <f t="shared" si="14"/>
        <v>1</v>
      </c>
      <c r="DB149">
        <v>0</v>
      </c>
    </row>
    <row r="150" spans="1:106" x14ac:dyDescent="0.2">
      <c r="A150">
        <f>ROW(Source!A100)</f>
        <v>100</v>
      </c>
      <c r="B150">
        <v>34644600</v>
      </c>
      <c r="C150">
        <v>34644831</v>
      </c>
      <c r="D150">
        <v>0</v>
      </c>
      <c r="E150">
        <v>0</v>
      </c>
      <c r="F150">
        <v>1</v>
      </c>
      <c r="G150">
        <v>1</v>
      </c>
      <c r="H150">
        <v>3</v>
      </c>
      <c r="I150" t="s">
        <v>153</v>
      </c>
      <c r="J150" t="s">
        <v>6</v>
      </c>
      <c r="K150" t="s">
        <v>157</v>
      </c>
      <c r="L150">
        <v>1354</v>
      </c>
      <c r="N150">
        <v>1010</v>
      </c>
      <c r="O150" t="s">
        <v>79</v>
      </c>
      <c r="P150" t="s">
        <v>79</v>
      </c>
      <c r="Q150">
        <v>1</v>
      </c>
      <c r="W150">
        <v>0</v>
      </c>
      <c r="X150">
        <v>-1563725661</v>
      </c>
      <c r="Y150">
        <v>11</v>
      </c>
      <c r="AA150">
        <v>92.09</v>
      </c>
      <c r="AB150">
        <v>0</v>
      </c>
      <c r="AC150">
        <v>0</v>
      </c>
      <c r="AD150">
        <v>0</v>
      </c>
      <c r="AE150">
        <v>92.09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0</v>
      </c>
      <c r="AQ150">
        <v>0</v>
      </c>
      <c r="AR150">
        <v>0</v>
      </c>
      <c r="AS150" t="s">
        <v>6</v>
      </c>
      <c r="AT150">
        <v>11</v>
      </c>
      <c r="AU150" t="s">
        <v>6</v>
      </c>
      <c r="AV150">
        <v>0</v>
      </c>
      <c r="AW150">
        <v>1</v>
      </c>
      <c r="AX150">
        <v>-1</v>
      </c>
      <c r="AY150">
        <v>0</v>
      </c>
      <c r="AZ150">
        <v>0</v>
      </c>
      <c r="BA150" t="s">
        <v>6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Y150*Source!I100</f>
        <v>11</v>
      </c>
      <c r="CY150">
        <f t="shared" si="12"/>
        <v>92.09</v>
      </c>
      <c r="CZ150">
        <f t="shared" si="13"/>
        <v>92.09</v>
      </c>
      <c r="DA150">
        <f t="shared" si="14"/>
        <v>1</v>
      </c>
      <c r="DB150">
        <v>0</v>
      </c>
    </row>
    <row r="151" spans="1:106" x14ac:dyDescent="0.2">
      <c r="A151">
        <f>ROW(Source!A100)</f>
        <v>100</v>
      </c>
      <c r="B151">
        <v>34644600</v>
      </c>
      <c r="C151">
        <v>34644831</v>
      </c>
      <c r="D151">
        <v>0</v>
      </c>
      <c r="E151">
        <v>0</v>
      </c>
      <c r="F151">
        <v>1</v>
      </c>
      <c r="G151">
        <v>1</v>
      </c>
      <c r="H151">
        <v>3</v>
      </c>
      <c r="I151" t="s">
        <v>153</v>
      </c>
      <c r="J151" t="s">
        <v>6</v>
      </c>
      <c r="K151" t="s">
        <v>154</v>
      </c>
      <c r="L151">
        <v>1354</v>
      </c>
      <c r="N151">
        <v>1010</v>
      </c>
      <c r="O151" t="s">
        <v>79</v>
      </c>
      <c r="P151" t="s">
        <v>79</v>
      </c>
      <c r="Q151">
        <v>1</v>
      </c>
      <c r="W151">
        <v>0</v>
      </c>
      <c r="X151">
        <v>631447284</v>
      </c>
      <c r="Y151">
        <v>32</v>
      </c>
      <c r="AA151">
        <v>11.81</v>
      </c>
      <c r="AB151">
        <v>0</v>
      </c>
      <c r="AC151">
        <v>0</v>
      </c>
      <c r="AD151">
        <v>0</v>
      </c>
      <c r="AE151">
        <v>11.81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0</v>
      </c>
      <c r="AQ151">
        <v>0</v>
      </c>
      <c r="AR151">
        <v>0</v>
      </c>
      <c r="AS151" t="s">
        <v>6</v>
      </c>
      <c r="AT151">
        <v>32</v>
      </c>
      <c r="AU151" t="s">
        <v>6</v>
      </c>
      <c r="AV151">
        <v>0</v>
      </c>
      <c r="AW151">
        <v>1</v>
      </c>
      <c r="AX151">
        <v>-1</v>
      </c>
      <c r="AY151">
        <v>0</v>
      </c>
      <c r="AZ151">
        <v>0</v>
      </c>
      <c r="BA151" t="s">
        <v>6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Y151*Source!I100</f>
        <v>32</v>
      </c>
      <c r="CY151">
        <f t="shared" si="12"/>
        <v>11.81</v>
      </c>
      <c r="CZ151">
        <f t="shared" si="13"/>
        <v>11.81</v>
      </c>
      <c r="DA151">
        <f t="shared" si="14"/>
        <v>1</v>
      </c>
      <c r="DB151">
        <v>0</v>
      </c>
    </row>
    <row r="152" spans="1:106" x14ac:dyDescent="0.2">
      <c r="A152">
        <f>ROW(Source!A101)</f>
        <v>101</v>
      </c>
      <c r="B152">
        <v>34644601</v>
      </c>
      <c r="C152">
        <v>34644831</v>
      </c>
      <c r="D152">
        <v>31714816</v>
      </c>
      <c r="E152">
        <v>1</v>
      </c>
      <c r="F152">
        <v>1</v>
      </c>
      <c r="G152">
        <v>1</v>
      </c>
      <c r="H152">
        <v>1</v>
      </c>
      <c r="I152" t="s">
        <v>435</v>
      </c>
      <c r="J152" t="s">
        <v>6</v>
      </c>
      <c r="K152" t="s">
        <v>436</v>
      </c>
      <c r="L152">
        <v>1191</v>
      </c>
      <c r="N152">
        <v>1013</v>
      </c>
      <c r="O152" t="s">
        <v>405</v>
      </c>
      <c r="P152" t="s">
        <v>405</v>
      </c>
      <c r="Q152">
        <v>1</v>
      </c>
      <c r="W152">
        <v>0</v>
      </c>
      <c r="X152">
        <v>1983201532</v>
      </c>
      <c r="Y152">
        <v>78.287999999999997</v>
      </c>
      <c r="AA152">
        <v>0</v>
      </c>
      <c r="AB152">
        <v>0</v>
      </c>
      <c r="AC152">
        <v>0</v>
      </c>
      <c r="AD152">
        <v>174.03</v>
      </c>
      <c r="AE152">
        <v>0</v>
      </c>
      <c r="AF152">
        <v>0</v>
      </c>
      <c r="AG152">
        <v>0</v>
      </c>
      <c r="AH152">
        <v>9.51</v>
      </c>
      <c r="AI152">
        <v>1</v>
      </c>
      <c r="AJ152">
        <v>1</v>
      </c>
      <c r="AK152">
        <v>1</v>
      </c>
      <c r="AL152">
        <v>18.3</v>
      </c>
      <c r="AN152">
        <v>0</v>
      </c>
      <c r="AO152">
        <v>1</v>
      </c>
      <c r="AP152">
        <v>1</v>
      </c>
      <c r="AQ152">
        <v>0</v>
      </c>
      <c r="AR152">
        <v>0</v>
      </c>
      <c r="AS152" t="s">
        <v>6</v>
      </c>
      <c r="AT152">
        <v>65.239999999999995</v>
      </c>
      <c r="AU152" t="s">
        <v>53</v>
      </c>
      <c r="AV152">
        <v>1</v>
      </c>
      <c r="AW152">
        <v>2</v>
      </c>
      <c r="AX152">
        <v>34644853</v>
      </c>
      <c r="AY152">
        <v>1</v>
      </c>
      <c r="AZ152">
        <v>0</v>
      </c>
      <c r="BA152">
        <v>146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Y152*Source!I101</f>
        <v>78.287999999999997</v>
      </c>
      <c r="CY152">
        <f>AD152</f>
        <v>174.03</v>
      </c>
      <c r="CZ152">
        <f>AH152</f>
        <v>9.51</v>
      </c>
      <c r="DA152">
        <f>AL152</f>
        <v>18.3</v>
      </c>
      <c r="DB152">
        <v>0</v>
      </c>
    </row>
    <row r="153" spans="1:106" x14ac:dyDescent="0.2">
      <c r="A153">
        <f>ROW(Source!A101)</f>
        <v>101</v>
      </c>
      <c r="B153">
        <v>34644601</v>
      </c>
      <c r="C153">
        <v>34644831</v>
      </c>
      <c r="D153">
        <v>31709492</v>
      </c>
      <c r="E153">
        <v>1</v>
      </c>
      <c r="F153">
        <v>1</v>
      </c>
      <c r="G153">
        <v>1</v>
      </c>
      <c r="H153">
        <v>1</v>
      </c>
      <c r="I153" t="s">
        <v>406</v>
      </c>
      <c r="J153" t="s">
        <v>6</v>
      </c>
      <c r="K153" t="s">
        <v>407</v>
      </c>
      <c r="L153">
        <v>1191</v>
      </c>
      <c r="N153">
        <v>1013</v>
      </c>
      <c r="O153" t="s">
        <v>405</v>
      </c>
      <c r="P153" t="s">
        <v>405</v>
      </c>
      <c r="Q153">
        <v>1</v>
      </c>
      <c r="W153">
        <v>0</v>
      </c>
      <c r="X153">
        <v>-1417349443</v>
      </c>
      <c r="Y153">
        <v>37.51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18.3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S153" t="s">
        <v>6</v>
      </c>
      <c r="AT153">
        <v>37.51</v>
      </c>
      <c r="AU153" t="s">
        <v>6</v>
      </c>
      <c r="AV153">
        <v>2</v>
      </c>
      <c r="AW153">
        <v>2</v>
      </c>
      <c r="AX153">
        <v>34644854</v>
      </c>
      <c r="AY153">
        <v>1</v>
      </c>
      <c r="AZ153">
        <v>2048</v>
      </c>
      <c r="BA153">
        <v>147</v>
      </c>
      <c r="BB153">
        <v>2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-7.5019999999999953</v>
      </c>
      <c r="BI153">
        <v>1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Y153*Source!I101</f>
        <v>37.51</v>
      </c>
      <c r="CY153">
        <f>AD153</f>
        <v>0</v>
      </c>
      <c r="CZ153">
        <f>AH153</f>
        <v>0</v>
      </c>
      <c r="DA153">
        <f>AL153</f>
        <v>1</v>
      </c>
      <c r="DB153">
        <v>0</v>
      </c>
    </row>
    <row r="154" spans="1:106" x14ac:dyDescent="0.2">
      <c r="A154">
        <f>ROW(Source!A101)</f>
        <v>101</v>
      </c>
      <c r="B154">
        <v>34644601</v>
      </c>
      <c r="C154">
        <v>34644831</v>
      </c>
      <c r="D154">
        <v>31526753</v>
      </c>
      <c r="E154">
        <v>1</v>
      </c>
      <c r="F154">
        <v>1</v>
      </c>
      <c r="G154">
        <v>1</v>
      </c>
      <c r="H154">
        <v>2</v>
      </c>
      <c r="I154" t="s">
        <v>424</v>
      </c>
      <c r="J154" t="s">
        <v>425</v>
      </c>
      <c r="K154" t="s">
        <v>426</v>
      </c>
      <c r="L154">
        <v>1368</v>
      </c>
      <c r="N154">
        <v>1011</v>
      </c>
      <c r="O154" t="s">
        <v>411</v>
      </c>
      <c r="P154" t="s">
        <v>411</v>
      </c>
      <c r="Q154">
        <v>1</v>
      </c>
      <c r="W154">
        <v>0</v>
      </c>
      <c r="X154">
        <v>-1718674368</v>
      </c>
      <c r="Y154">
        <v>0.98399999999999987</v>
      </c>
      <c r="AA154">
        <v>0</v>
      </c>
      <c r="AB154">
        <v>1399.88</v>
      </c>
      <c r="AC154">
        <v>247.05</v>
      </c>
      <c r="AD154">
        <v>0</v>
      </c>
      <c r="AE154">
        <v>0</v>
      </c>
      <c r="AF154">
        <v>111.99</v>
      </c>
      <c r="AG154">
        <v>13.5</v>
      </c>
      <c r="AH154">
        <v>0</v>
      </c>
      <c r="AI154">
        <v>1</v>
      </c>
      <c r="AJ154">
        <v>12.5</v>
      </c>
      <c r="AK154">
        <v>18.3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6</v>
      </c>
      <c r="AT154">
        <v>0.82</v>
      </c>
      <c r="AU154" t="s">
        <v>53</v>
      </c>
      <c r="AV154">
        <v>0</v>
      </c>
      <c r="AW154">
        <v>2</v>
      </c>
      <c r="AX154">
        <v>34644855</v>
      </c>
      <c r="AY154">
        <v>1</v>
      </c>
      <c r="AZ154">
        <v>0</v>
      </c>
      <c r="BA154">
        <v>148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Y154*Source!I101</f>
        <v>0.98399999999999987</v>
      </c>
      <c r="CY154">
        <f>AB154</f>
        <v>1399.88</v>
      </c>
      <c r="CZ154">
        <f>AF154</f>
        <v>111.99</v>
      </c>
      <c r="DA154">
        <f>AJ154</f>
        <v>12.5</v>
      </c>
      <c r="DB154">
        <v>0</v>
      </c>
    </row>
    <row r="155" spans="1:106" x14ac:dyDescent="0.2">
      <c r="A155">
        <f>ROW(Source!A101)</f>
        <v>101</v>
      </c>
      <c r="B155">
        <v>34644601</v>
      </c>
      <c r="C155">
        <v>34644831</v>
      </c>
      <c r="D155">
        <v>31526885</v>
      </c>
      <c r="E155">
        <v>1</v>
      </c>
      <c r="F155">
        <v>1</v>
      </c>
      <c r="G155">
        <v>1</v>
      </c>
      <c r="H155">
        <v>2</v>
      </c>
      <c r="I155" t="s">
        <v>437</v>
      </c>
      <c r="J155" t="s">
        <v>438</v>
      </c>
      <c r="K155" t="s">
        <v>439</v>
      </c>
      <c r="L155">
        <v>1368</v>
      </c>
      <c r="N155">
        <v>1011</v>
      </c>
      <c r="O155" t="s">
        <v>411</v>
      </c>
      <c r="P155" t="s">
        <v>411</v>
      </c>
      <c r="Q155">
        <v>1</v>
      </c>
      <c r="W155">
        <v>0</v>
      </c>
      <c r="X155">
        <v>1231053406</v>
      </c>
      <c r="Y155">
        <v>11.712</v>
      </c>
      <c r="AA155">
        <v>0</v>
      </c>
      <c r="AB155">
        <v>6</v>
      </c>
      <c r="AC155">
        <v>0</v>
      </c>
      <c r="AD155">
        <v>0</v>
      </c>
      <c r="AE155">
        <v>0</v>
      </c>
      <c r="AF155">
        <v>0.48</v>
      </c>
      <c r="AG155">
        <v>0</v>
      </c>
      <c r="AH155">
        <v>0</v>
      </c>
      <c r="AI155">
        <v>1</v>
      </c>
      <c r="AJ155">
        <v>12.5</v>
      </c>
      <c r="AK155">
        <v>18.3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6</v>
      </c>
      <c r="AT155">
        <v>9.76</v>
      </c>
      <c r="AU155" t="s">
        <v>53</v>
      </c>
      <c r="AV155">
        <v>0</v>
      </c>
      <c r="AW155">
        <v>2</v>
      </c>
      <c r="AX155">
        <v>34644856</v>
      </c>
      <c r="AY155">
        <v>1</v>
      </c>
      <c r="AZ155">
        <v>0</v>
      </c>
      <c r="BA155">
        <v>149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Y155*Source!I101</f>
        <v>11.712</v>
      </c>
      <c r="CY155">
        <f>AB155</f>
        <v>6</v>
      </c>
      <c r="CZ155">
        <f>AF155</f>
        <v>0.48</v>
      </c>
      <c r="DA155">
        <f>AJ155</f>
        <v>12.5</v>
      </c>
      <c r="DB155">
        <v>0</v>
      </c>
    </row>
    <row r="156" spans="1:106" x14ac:dyDescent="0.2">
      <c r="A156">
        <f>ROW(Source!A101)</f>
        <v>101</v>
      </c>
      <c r="B156">
        <v>34644601</v>
      </c>
      <c r="C156">
        <v>34644831</v>
      </c>
      <c r="D156">
        <v>31526948</v>
      </c>
      <c r="E156">
        <v>1</v>
      </c>
      <c r="F156">
        <v>1</v>
      </c>
      <c r="G156">
        <v>1</v>
      </c>
      <c r="H156">
        <v>2</v>
      </c>
      <c r="I156" t="s">
        <v>440</v>
      </c>
      <c r="J156" t="s">
        <v>441</v>
      </c>
      <c r="K156" t="s">
        <v>442</v>
      </c>
      <c r="L156">
        <v>1368</v>
      </c>
      <c r="N156">
        <v>1011</v>
      </c>
      <c r="O156" t="s">
        <v>411</v>
      </c>
      <c r="P156" t="s">
        <v>411</v>
      </c>
      <c r="Q156">
        <v>1</v>
      </c>
      <c r="W156">
        <v>0</v>
      </c>
      <c r="X156">
        <v>1710930810</v>
      </c>
      <c r="Y156">
        <v>14.339999999999998</v>
      </c>
      <c r="AA156">
        <v>0</v>
      </c>
      <c r="AB156">
        <v>1009.25</v>
      </c>
      <c r="AC156">
        <v>212.28</v>
      </c>
      <c r="AD156">
        <v>0</v>
      </c>
      <c r="AE156">
        <v>0</v>
      </c>
      <c r="AF156">
        <v>80.739999999999995</v>
      </c>
      <c r="AG156">
        <v>11.6</v>
      </c>
      <c r="AH156">
        <v>0</v>
      </c>
      <c r="AI156">
        <v>1</v>
      </c>
      <c r="AJ156">
        <v>12.5</v>
      </c>
      <c r="AK156">
        <v>18.3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6</v>
      </c>
      <c r="AT156">
        <v>11.95</v>
      </c>
      <c r="AU156" t="s">
        <v>53</v>
      </c>
      <c r="AV156">
        <v>0</v>
      </c>
      <c r="AW156">
        <v>2</v>
      </c>
      <c r="AX156">
        <v>34644857</v>
      </c>
      <c r="AY156">
        <v>1</v>
      </c>
      <c r="AZ156">
        <v>0</v>
      </c>
      <c r="BA156">
        <v>150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Y156*Source!I101</f>
        <v>14.339999999999998</v>
      </c>
      <c r="CY156">
        <f>AB156</f>
        <v>1009.25</v>
      </c>
      <c r="CZ156">
        <f>AF156</f>
        <v>80.739999999999995</v>
      </c>
      <c r="DA156">
        <f>AJ156</f>
        <v>12.5</v>
      </c>
      <c r="DB156">
        <v>0</v>
      </c>
    </row>
    <row r="157" spans="1:106" x14ac:dyDescent="0.2">
      <c r="A157">
        <f>ROW(Source!A101)</f>
        <v>101</v>
      </c>
      <c r="B157">
        <v>34644601</v>
      </c>
      <c r="C157">
        <v>34644831</v>
      </c>
      <c r="D157">
        <v>31527023</v>
      </c>
      <c r="E157">
        <v>1</v>
      </c>
      <c r="F157">
        <v>1</v>
      </c>
      <c r="G157">
        <v>1</v>
      </c>
      <c r="H157">
        <v>2</v>
      </c>
      <c r="I157" t="s">
        <v>408</v>
      </c>
      <c r="J157" t="s">
        <v>409</v>
      </c>
      <c r="K157" t="s">
        <v>410</v>
      </c>
      <c r="L157">
        <v>1368</v>
      </c>
      <c r="N157">
        <v>1011</v>
      </c>
      <c r="O157" t="s">
        <v>411</v>
      </c>
      <c r="P157" t="s">
        <v>411</v>
      </c>
      <c r="Q157">
        <v>1</v>
      </c>
      <c r="W157">
        <v>0</v>
      </c>
      <c r="X157">
        <v>-2134233284</v>
      </c>
      <c r="Y157">
        <v>29.291999999999998</v>
      </c>
      <c r="AA157">
        <v>0</v>
      </c>
      <c r="AB157">
        <v>1027.75</v>
      </c>
      <c r="AC157">
        <v>184.1</v>
      </c>
      <c r="AD157">
        <v>0</v>
      </c>
      <c r="AE157">
        <v>0</v>
      </c>
      <c r="AF157">
        <v>82.22</v>
      </c>
      <c r="AG157">
        <v>10.06</v>
      </c>
      <c r="AH157">
        <v>0</v>
      </c>
      <c r="AI157">
        <v>1</v>
      </c>
      <c r="AJ157">
        <v>12.5</v>
      </c>
      <c r="AK157">
        <v>18.3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6</v>
      </c>
      <c r="AT157">
        <v>24.41</v>
      </c>
      <c r="AU157" t="s">
        <v>53</v>
      </c>
      <c r="AV157">
        <v>0</v>
      </c>
      <c r="AW157">
        <v>2</v>
      </c>
      <c r="AX157">
        <v>34644858</v>
      </c>
      <c r="AY157">
        <v>1</v>
      </c>
      <c r="AZ157">
        <v>0</v>
      </c>
      <c r="BA157">
        <v>151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Y157*Source!I101</f>
        <v>29.291999999999998</v>
      </c>
      <c r="CY157">
        <f>AB157</f>
        <v>1027.75</v>
      </c>
      <c r="CZ157">
        <f>AF157</f>
        <v>82.22</v>
      </c>
      <c r="DA157">
        <f>AJ157</f>
        <v>12.5</v>
      </c>
      <c r="DB157">
        <v>0</v>
      </c>
    </row>
    <row r="158" spans="1:106" x14ac:dyDescent="0.2">
      <c r="A158">
        <f>ROW(Source!A101)</f>
        <v>101</v>
      </c>
      <c r="B158">
        <v>34644601</v>
      </c>
      <c r="C158">
        <v>34644831</v>
      </c>
      <c r="D158">
        <v>31528142</v>
      </c>
      <c r="E158">
        <v>1</v>
      </c>
      <c r="F158">
        <v>1</v>
      </c>
      <c r="G158">
        <v>1</v>
      </c>
      <c r="H158">
        <v>2</v>
      </c>
      <c r="I158" t="s">
        <v>412</v>
      </c>
      <c r="J158" t="s">
        <v>413</v>
      </c>
      <c r="K158" t="s">
        <v>414</v>
      </c>
      <c r="L158">
        <v>1368</v>
      </c>
      <c r="N158">
        <v>1011</v>
      </c>
      <c r="O158" t="s">
        <v>411</v>
      </c>
      <c r="P158" t="s">
        <v>411</v>
      </c>
      <c r="Q158">
        <v>1</v>
      </c>
      <c r="W158">
        <v>0</v>
      </c>
      <c r="X158">
        <v>1372534845</v>
      </c>
      <c r="Y158">
        <v>0.39600000000000002</v>
      </c>
      <c r="AA158">
        <v>0</v>
      </c>
      <c r="AB158">
        <v>821.38</v>
      </c>
      <c r="AC158">
        <v>212.28</v>
      </c>
      <c r="AD158">
        <v>0</v>
      </c>
      <c r="AE158">
        <v>0</v>
      </c>
      <c r="AF158">
        <v>65.709999999999994</v>
      </c>
      <c r="AG158">
        <v>11.6</v>
      </c>
      <c r="AH158">
        <v>0</v>
      </c>
      <c r="AI158">
        <v>1</v>
      </c>
      <c r="AJ158">
        <v>12.5</v>
      </c>
      <c r="AK158">
        <v>18.3</v>
      </c>
      <c r="AL158">
        <v>1</v>
      </c>
      <c r="AN158">
        <v>0</v>
      </c>
      <c r="AO158">
        <v>1</v>
      </c>
      <c r="AP158">
        <v>1</v>
      </c>
      <c r="AQ158">
        <v>0</v>
      </c>
      <c r="AR158">
        <v>0</v>
      </c>
      <c r="AS158" t="s">
        <v>6</v>
      </c>
      <c r="AT158">
        <v>0.33</v>
      </c>
      <c r="AU158" t="s">
        <v>53</v>
      </c>
      <c r="AV158">
        <v>0</v>
      </c>
      <c r="AW158">
        <v>2</v>
      </c>
      <c r="AX158">
        <v>34644859</v>
      </c>
      <c r="AY158">
        <v>1</v>
      </c>
      <c r="AZ158">
        <v>0</v>
      </c>
      <c r="BA158">
        <v>152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Y158*Source!I101</f>
        <v>0.39600000000000002</v>
      </c>
      <c r="CY158">
        <f>AB158</f>
        <v>821.38</v>
      </c>
      <c r="CZ158">
        <f>AF158</f>
        <v>65.709999999999994</v>
      </c>
      <c r="DA158">
        <f>AJ158</f>
        <v>12.5</v>
      </c>
      <c r="DB158">
        <v>0</v>
      </c>
    </row>
    <row r="159" spans="1:106" x14ac:dyDescent="0.2">
      <c r="A159">
        <f>ROW(Source!A101)</f>
        <v>101</v>
      </c>
      <c r="B159">
        <v>34644601</v>
      </c>
      <c r="C159">
        <v>34644831</v>
      </c>
      <c r="D159">
        <v>31496116</v>
      </c>
      <c r="E159">
        <v>1</v>
      </c>
      <c r="F159">
        <v>1</v>
      </c>
      <c r="G159">
        <v>1</v>
      </c>
      <c r="H159">
        <v>3</v>
      </c>
      <c r="I159" t="s">
        <v>172</v>
      </c>
      <c r="J159" t="s">
        <v>174</v>
      </c>
      <c r="K159" t="s">
        <v>173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W159">
        <v>0</v>
      </c>
      <c r="X159">
        <v>516502224</v>
      </c>
      <c r="Y159">
        <v>13</v>
      </c>
      <c r="AA159">
        <v>226.36</v>
      </c>
      <c r="AB159">
        <v>0</v>
      </c>
      <c r="AC159">
        <v>0</v>
      </c>
      <c r="AD159">
        <v>0</v>
      </c>
      <c r="AE159">
        <v>30.18</v>
      </c>
      <c r="AF159">
        <v>0</v>
      </c>
      <c r="AG159">
        <v>0</v>
      </c>
      <c r="AH159">
        <v>0</v>
      </c>
      <c r="AI159">
        <v>7.5</v>
      </c>
      <c r="AJ159">
        <v>1</v>
      </c>
      <c r="AK159">
        <v>1</v>
      </c>
      <c r="AL159">
        <v>1</v>
      </c>
      <c r="AN159">
        <v>1</v>
      </c>
      <c r="AO159">
        <v>0</v>
      </c>
      <c r="AP159">
        <v>0</v>
      </c>
      <c r="AQ159">
        <v>0</v>
      </c>
      <c r="AR159">
        <v>0</v>
      </c>
      <c r="AS159" t="s">
        <v>6</v>
      </c>
      <c r="AT159">
        <v>13</v>
      </c>
      <c r="AU159" t="s">
        <v>6</v>
      </c>
      <c r="AV159">
        <v>0</v>
      </c>
      <c r="AW159">
        <v>2</v>
      </c>
      <c r="AX159">
        <v>34644860</v>
      </c>
      <c r="AY159">
        <v>2</v>
      </c>
      <c r="AZ159">
        <v>22528</v>
      </c>
      <c r="BA159">
        <v>153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Y159*Source!I101</f>
        <v>13</v>
      </c>
      <c r="CY159">
        <f t="shared" ref="CY159:CY172" si="15">AA159</f>
        <v>226.36</v>
      </c>
      <c r="CZ159">
        <f t="shared" ref="CZ159:CZ172" si="16">AE159</f>
        <v>30.18</v>
      </c>
      <c r="DA159">
        <f t="shared" ref="DA159:DA172" si="17">AI159</f>
        <v>7.5</v>
      </c>
      <c r="DB159">
        <v>0</v>
      </c>
    </row>
    <row r="160" spans="1:106" x14ac:dyDescent="0.2">
      <c r="A160">
        <f>ROW(Source!A101)</f>
        <v>101</v>
      </c>
      <c r="B160">
        <v>34644601</v>
      </c>
      <c r="C160">
        <v>34644831</v>
      </c>
      <c r="D160">
        <v>31496694</v>
      </c>
      <c r="E160">
        <v>1</v>
      </c>
      <c r="F160">
        <v>1</v>
      </c>
      <c r="G160">
        <v>1</v>
      </c>
      <c r="H160">
        <v>3</v>
      </c>
      <c r="I160" t="s">
        <v>177</v>
      </c>
      <c r="J160" t="s">
        <v>179</v>
      </c>
      <c r="K160" t="s">
        <v>178</v>
      </c>
      <c r="L160">
        <v>1354</v>
      </c>
      <c r="N160">
        <v>1010</v>
      </c>
      <c r="O160" t="s">
        <v>79</v>
      </c>
      <c r="P160" t="s">
        <v>79</v>
      </c>
      <c r="Q160">
        <v>1</v>
      </c>
      <c r="W160">
        <v>0</v>
      </c>
      <c r="X160">
        <v>-1266922102</v>
      </c>
      <c r="Y160">
        <v>5</v>
      </c>
      <c r="AA160">
        <v>364.8</v>
      </c>
      <c r="AB160">
        <v>0</v>
      </c>
      <c r="AC160">
        <v>0</v>
      </c>
      <c r="AD160">
        <v>0</v>
      </c>
      <c r="AE160">
        <v>48.64</v>
      </c>
      <c r="AF160">
        <v>0</v>
      </c>
      <c r="AG160">
        <v>0</v>
      </c>
      <c r="AH160">
        <v>0</v>
      </c>
      <c r="AI160">
        <v>7.5</v>
      </c>
      <c r="AJ160">
        <v>1</v>
      </c>
      <c r="AK160">
        <v>1</v>
      </c>
      <c r="AL160">
        <v>1</v>
      </c>
      <c r="AN160">
        <v>1</v>
      </c>
      <c r="AO160">
        <v>0</v>
      </c>
      <c r="AP160">
        <v>0</v>
      </c>
      <c r="AQ160">
        <v>0</v>
      </c>
      <c r="AR160">
        <v>0</v>
      </c>
      <c r="AS160" t="s">
        <v>6</v>
      </c>
      <c r="AT160">
        <v>5</v>
      </c>
      <c r="AU160" t="s">
        <v>6</v>
      </c>
      <c r="AV160">
        <v>0</v>
      </c>
      <c r="AW160">
        <v>2</v>
      </c>
      <c r="AX160">
        <v>34644861</v>
      </c>
      <c r="AY160">
        <v>2</v>
      </c>
      <c r="AZ160">
        <v>22528</v>
      </c>
      <c r="BA160">
        <v>154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Y160*Source!I101</f>
        <v>5</v>
      </c>
      <c r="CY160">
        <f t="shared" si="15"/>
        <v>364.8</v>
      </c>
      <c r="CZ160">
        <f t="shared" si="16"/>
        <v>48.64</v>
      </c>
      <c r="DA160">
        <f t="shared" si="17"/>
        <v>7.5</v>
      </c>
      <c r="DB160">
        <v>0</v>
      </c>
    </row>
    <row r="161" spans="1:106" x14ac:dyDescent="0.2">
      <c r="A161">
        <f>ROW(Source!A101)</f>
        <v>101</v>
      </c>
      <c r="B161">
        <v>34644601</v>
      </c>
      <c r="C161">
        <v>34644831</v>
      </c>
      <c r="D161">
        <v>31443131</v>
      </c>
      <c r="E161">
        <v>17</v>
      </c>
      <c r="F161">
        <v>1</v>
      </c>
      <c r="G161">
        <v>1</v>
      </c>
      <c r="H161">
        <v>3</v>
      </c>
      <c r="I161" t="s">
        <v>182</v>
      </c>
      <c r="J161" t="s">
        <v>6</v>
      </c>
      <c r="K161" t="s">
        <v>183</v>
      </c>
      <c r="L161">
        <v>1301</v>
      </c>
      <c r="N161">
        <v>1003</v>
      </c>
      <c r="O161" t="s">
        <v>184</v>
      </c>
      <c r="P161" t="s">
        <v>184</v>
      </c>
      <c r="Q161">
        <v>1</v>
      </c>
      <c r="W161">
        <v>0</v>
      </c>
      <c r="X161">
        <v>970303585</v>
      </c>
      <c r="Y161">
        <v>1000</v>
      </c>
      <c r="AA161">
        <v>158.29</v>
      </c>
      <c r="AB161">
        <v>0</v>
      </c>
      <c r="AC161">
        <v>0</v>
      </c>
      <c r="AD161">
        <v>0</v>
      </c>
      <c r="AE161">
        <v>21.11</v>
      </c>
      <c r="AF161">
        <v>0</v>
      </c>
      <c r="AG161">
        <v>0</v>
      </c>
      <c r="AH161">
        <v>0</v>
      </c>
      <c r="AI161">
        <v>7.5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0</v>
      </c>
      <c r="AQ161">
        <v>0</v>
      </c>
      <c r="AR161">
        <v>0</v>
      </c>
      <c r="AS161" t="s">
        <v>6</v>
      </c>
      <c r="AT161">
        <v>1000</v>
      </c>
      <c r="AU161" t="s">
        <v>6</v>
      </c>
      <c r="AV161">
        <v>0</v>
      </c>
      <c r="AW161">
        <v>2</v>
      </c>
      <c r="AX161">
        <v>34644862</v>
      </c>
      <c r="AY161">
        <v>2</v>
      </c>
      <c r="AZ161">
        <v>22528</v>
      </c>
      <c r="BA161">
        <v>155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Y161*Source!I101</f>
        <v>1000</v>
      </c>
      <c r="CY161">
        <f t="shared" si="15"/>
        <v>158.29</v>
      </c>
      <c r="CZ161">
        <f t="shared" si="16"/>
        <v>21.11</v>
      </c>
      <c r="DA161">
        <f t="shared" si="17"/>
        <v>7.5</v>
      </c>
      <c r="DB161">
        <v>0</v>
      </c>
    </row>
    <row r="162" spans="1:106" x14ac:dyDescent="0.2">
      <c r="A162">
        <f>ROW(Source!A101)</f>
        <v>101</v>
      </c>
      <c r="B162">
        <v>34644601</v>
      </c>
      <c r="C162">
        <v>34644831</v>
      </c>
      <c r="D162">
        <v>31515694</v>
      </c>
      <c r="E162">
        <v>1</v>
      </c>
      <c r="F162">
        <v>1</v>
      </c>
      <c r="G162">
        <v>1</v>
      </c>
      <c r="H162">
        <v>3</v>
      </c>
      <c r="I162" t="s">
        <v>187</v>
      </c>
      <c r="J162" t="s">
        <v>189</v>
      </c>
      <c r="K162" t="s">
        <v>188</v>
      </c>
      <c r="L162">
        <v>1354</v>
      </c>
      <c r="N162">
        <v>1010</v>
      </c>
      <c r="O162" t="s">
        <v>79</v>
      </c>
      <c r="P162" t="s">
        <v>79</v>
      </c>
      <c r="Q162">
        <v>1</v>
      </c>
      <c r="W162">
        <v>0</v>
      </c>
      <c r="X162">
        <v>514279285</v>
      </c>
      <c r="Y162">
        <v>18</v>
      </c>
      <c r="AA162">
        <v>195.05</v>
      </c>
      <c r="AB162">
        <v>0</v>
      </c>
      <c r="AC162">
        <v>0</v>
      </c>
      <c r="AD162">
        <v>0</v>
      </c>
      <c r="AE162">
        <v>26.01</v>
      </c>
      <c r="AF162">
        <v>0</v>
      </c>
      <c r="AG162">
        <v>0</v>
      </c>
      <c r="AH162">
        <v>0</v>
      </c>
      <c r="AI162">
        <v>7.5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0</v>
      </c>
      <c r="AQ162">
        <v>0</v>
      </c>
      <c r="AR162">
        <v>0</v>
      </c>
      <c r="AS162" t="s">
        <v>6</v>
      </c>
      <c r="AT162">
        <v>18</v>
      </c>
      <c r="AU162" t="s">
        <v>6</v>
      </c>
      <c r="AV162">
        <v>0</v>
      </c>
      <c r="AW162">
        <v>2</v>
      </c>
      <c r="AX162">
        <v>34644863</v>
      </c>
      <c r="AY162">
        <v>2</v>
      </c>
      <c r="AZ162">
        <v>22528</v>
      </c>
      <c r="BA162">
        <v>156</v>
      </c>
      <c r="BB162">
        <v>3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Y162*Source!I101</f>
        <v>18</v>
      </c>
      <c r="CY162">
        <f t="shared" si="15"/>
        <v>195.05</v>
      </c>
      <c r="CZ162">
        <f t="shared" si="16"/>
        <v>26.01</v>
      </c>
      <c r="DA162">
        <f t="shared" si="17"/>
        <v>7.5</v>
      </c>
      <c r="DB162">
        <v>0</v>
      </c>
    </row>
    <row r="163" spans="1:106" x14ac:dyDescent="0.2">
      <c r="A163">
        <f>ROW(Source!A101)</f>
        <v>101</v>
      </c>
      <c r="B163">
        <v>34644601</v>
      </c>
      <c r="C163">
        <v>34644831</v>
      </c>
      <c r="D163">
        <v>31515695</v>
      </c>
      <c r="E163">
        <v>1</v>
      </c>
      <c r="F163">
        <v>1</v>
      </c>
      <c r="G163">
        <v>1</v>
      </c>
      <c r="H163">
        <v>3</v>
      </c>
      <c r="I163" t="s">
        <v>192</v>
      </c>
      <c r="J163" t="s">
        <v>194</v>
      </c>
      <c r="K163" t="s">
        <v>193</v>
      </c>
      <c r="L163">
        <v>1354</v>
      </c>
      <c r="N163">
        <v>1010</v>
      </c>
      <c r="O163" t="s">
        <v>79</v>
      </c>
      <c r="P163" t="s">
        <v>79</v>
      </c>
      <c r="Q163">
        <v>1</v>
      </c>
      <c r="W163">
        <v>0</v>
      </c>
      <c r="X163">
        <v>299904969</v>
      </c>
      <c r="Y163">
        <v>35</v>
      </c>
      <c r="AA163">
        <v>531.66</v>
      </c>
      <c r="AB163">
        <v>0</v>
      </c>
      <c r="AC163">
        <v>0</v>
      </c>
      <c r="AD163">
        <v>0</v>
      </c>
      <c r="AE163">
        <v>70.89</v>
      </c>
      <c r="AF163">
        <v>0</v>
      </c>
      <c r="AG163">
        <v>0</v>
      </c>
      <c r="AH163">
        <v>0</v>
      </c>
      <c r="AI163">
        <v>7.5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0</v>
      </c>
      <c r="AQ163">
        <v>0</v>
      </c>
      <c r="AR163">
        <v>0</v>
      </c>
      <c r="AS163" t="s">
        <v>6</v>
      </c>
      <c r="AT163">
        <v>35</v>
      </c>
      <c r="AU163" t="s">
        <v>6</v>
      </c>
      <c r="AV163">
        <v>0</v>
      </c>
      <c r="AW163">
        <v>2</v>
      </c>
      <c r="AX163">
        <v>34644864</v>
      </c>
      <c r="AY163">
        <v>2</v>
      </c>
      <c r="AZ163">
        <v>22528</v>
      </c>
      <c r="BA163">
        <v>157</v>
      </c>
      <c r="BB163">
        <v>3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Y163*Source!I101</f>
        <v>35</v>
      </c>
      <c r="CY163">
        <f t="shared" si="15"/>
        <v>531.66</v>
      </c>
      <c r="CZ163">
        <f t="shared" si="16"/>
        <v>70.89</v>
      </c>
      <c r="DA163">
        <f t="shared" si="17"/>
        <v>7.5</v>
      </c>
      <c r="DB163">
        <v>0</v>
      </c>
    </row>
    <row r="164" spans="1:106" x14ac:dyDescent="0.2">
      <c r="A164">
        <f>ROW(Source!A101)</f>
        <v>101</v>
      </c>
      <c r="B164">
        <v>34644601</v>
      </c>
      <c r="C164">
        <v>34644831</v>
      </c>
      <c r="D164">
        <v>31515748</v>
      </c>
      <c r="E164">
        <v>1</v>
      </c>
      <c r="F164">
        <v>1</v>
      </c>
      <c r="G164">
        <v>1</v>
      </c>
      <c r="H164">
        <v>3</v>
      </c>
      <c r="I164" t="s">
        <v>197</v>
      </c>
      <c r="J164" t="s">
        <v>199</v>
      </c>
      <c r="K164" t="s">
        <v>198</v>
      </c>
      <c r="L164">
        <v>1354</v>
      </c>
      <c r="N164">
        <v>1010</v>
      </c>
      <c r="O164" t="s">
        <v>79</v>
      </c>
      <c r="P164" t="s">
        <v>79</v>
      </c>
      <c r="Q164">
        <v>1</v>
      </c>
      <c r="W164">
        <v>0</v>
      </c>
      <c r="X164">
        <v>-1932377642</v>
      </c>
      <c r="Y164">
        <v>9</v>
      </c>
      <c r="AA164">
        <v>196.36</v>
      </c>
      <c r="AB164">
        <v>0</v>
      </c>
      <c r="AC164">
        <v>0</v>
      </c>
      <c r="AD164">
        <v>0</v>
      </c>
      <c r="AE164">
        <v>26.18</v>
      </c>
      <c r="AF164">
        <v>0</v>
      </c>
      <c r="AG164">
        <v>0</v>
      </c>
      <c r="AH164">
        <v>0</v>
      </c>
      <c r="AI164">
        <v>7.5</v>
      </c>
      <c r="AJ164">
        <v>1</v>
      </c>
      <c r="AK164">
        <v>1</v>
      </c>
      <c r="AL164">
        <v>1</v>
      </c>
      <c r="AN164">
        <v>1</v>
      </c>
      <c r="AO164">
        <v>0</v>
      </c>
      <c r="AP164">
        <v>0</v>
      </c>
      <c r="AQ164">
        <v>0</v>
      </c>
      <c r="AR164">
        <v>0</v>
      </c>
      <c r="AS164" t="s">
        <v>6</v>
      </c>
      <c r="AT164">
        <v>9</v>
      </c>
      <c r="AU164" t="s">
        <v>6</v>
      </c>
      <c r="AV164">
        <v>0</v>
      </c>
      <c r="AW164">
        <v>2</v>
      </c>
      <c r="AX164">
        <v>34644865</v>
      </c>
      <c r="AY164">
        <v>2</v>
      </c>
      <c r="AZ164">
        <v>22528</v>
      </c>
      <c r="BA164">
        <v>158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Y164*Source!I101</f>
        <v>9</v>
      </c>
      <c r="CY164">
        <f t="shared" si="15"/>
        <v>196.36</v>
      </c>
      <c r="CZ164">
        <f t="shared" si="16"/>
        <v>26.18</v>
      </c>
      <c r="DA164">
        <f t="shared" si="17"/>
        <v>7.5</v>
      </c>
      <c r="DB164">
        <v>0</v>
      </c>
    </row>
    <row r="165" spans="1:106" x14ac:dyDescent="0.2">
      <c r="A165">
        <f>ROW(Source!A101)</f>
        <v>101</v>
      </c>
      <c r="B165">
        <v>34644601</v>
      </c>
      <c r="C165">
        <v>34644831</v>
      </c>
      <c r="D165">
        <v>31515771</v>
      </c>
      <c r="E165">
        <v>1</v>
      </c>
      <c r="F165">
        <v>1</v>
      </c>
      <c r="G165">
        <v>1</v>
      </c>
      <c r="H165">
        <v>3</v>
      </c>
      <c r="I165" t="s">
        <v>202</v>
      </c>
      <c r="J165" t="s">
        <v>205</v>
      </c>
      <c r="K165" t="s">
        <v>203</v>
      </c>
      <c r="L165">
        <v>12232234</v>
      </c>
      <c r="N165">
        <v>1013</v>
      </c>
      <c r="O165" t="s">
        <v>204</v>
      </c>
      <c r="P165" t="s">
        <v>204</v>
      </c>
      <c r="Q165">
        <v>1</v>
      </c>
      <c r="W165">
        <v>0</v>
      </c>
      <c r="X165">
        <v>2093517811</v>
      </c>
      <c r="Y165">
        <v>10</v>
      </c>
      <c r="AA165">
        <v>1054.5</v>
      </c>
      <c r="AB165">
        <v>0</v>
      </c>
      <c r="AC165">
        <v>0</v>
      </c>
      <c r="AD165">
        <v>0</v>
      </c>
      <c r="AE165">
        <v>140.6</v>
      </c>
      <c r="AF165">
        <v>0</v>
      </c>
      <c r="AG165">
        <v>0</v>
      </c>
      <c r="AH165">
        <v>0</v>
      </c>
      <c r="AI165">
        <v>7.5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0</v>
      </c>
      <c r="AQ165">
        <v>0</v>
      </c>
      <c r="AR165">
        <v>0</v>
      </c>
      <c r="AS165" t="s">
        <v>6</v>
      </c>
      <c r="AT165">
        <v>10</v>
      </c>
      <c r="AU165" t="s">
        <v>6</v>
      </c>
      <c r="AV165">
        <v>0</v>
      </c>
      <c r="AW165">
        <v>2</v>
      </c>
      <c r="AX165">
        <v>34644866</v>
      </c>
      <c r="AY165">
        <v>2</v>
      </c>
      <c r="AZ165">
        <v>22528</v>
      </c>
      <c r="BA165">
        <v>159</v>
      </c>
      <c r="BB165">
        <v>3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Y165*Source!I101</f>
        <v>10</v>
      </c>
      <c r="CY165">
        <f t="shared" si="15"/>
        <v>1054.5</v>
      </c>
      <c r="CZ165">
        <f t="shared" si="16"/>
        <v>140.6</v>
      </c>
      <c r="DA165">
        <f t="shared" si="17"/>
        <v>7.5</v>
      </c>
      <c r="DB165">
        <v>0</v>
      </c>
    </row>
    <row r="166" spans="1:106" x14ac:dyDescent="0.2">
      <c r="A166">
        <f>ROW(Source!A101)</f>
        <v>101</v>
      </c>
      <c r="B166">
        <v>34644601</v>
      </c>
      <c r="C166">
        <v>34644831</v>
      </c>
      <c r="D166">
        <v>31515774</v>
      </c>
      <c r="E166">
        <v>1</v>
      </c>
      <c r="F166">
        <v>1</v>
      </c>
      <c r="G166">
        <v>1</v>
      </c>
      <c r="H166">
        <v>3</v>
      </c>
      <c r="I166" t="s">
        <v>208</v>
      </c>
      <c r="J166" t="s">
        <v>210</v>
      </c>
      <c r="K166" t="s">
        <v>209</v>
      </c>
      <c r="L166">
        <v>1354</v>
      </c>
      <c r="N166">
        <v>1010</v>
      </c>
      <c r="O166" t="s">
        <v>79</v>
      </c>
      <c r="P166" t="s">
        <v>79</v>
      </c>
      <c r="Q166">
        <v>1</v>
      </c>
      <c r="W166">
        <v>0</v>
      </c>
      <c r="X166">
        <v>1795385233</v>
      </c>
      <c r="Y166">
        <v>200</v>
      </c>
      <c r="AA166">
        <v>21.8</v>
      </c>
      <c r="AB166">
        <v>0</v>
      </c>
      <c r="AC166">
        <v>0</v>
      </c>
      <c r="AD166">
        <v>0</v>
      </c>
      <c r="AE166">
        <v>2.91</v>
      </c>
      <c r="AF166">
        <v>0</v>
      </c>
      <c r="AG166">
        <v>0</v>
      </c>
      <c r="AH166">
        <v>0</v>
      </c>
      <c r="AI166">
        <v>7.5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0</v>
      </c>
      <c r="AQ166">
        <v>0</v>
      </c>
      <c r="AR166">
        <v>0</v>
      </c>
      <c r="AS166" t="s">
        <v>6</v>
      </c>
      <c r="AT166">
        <v>200</v>
      </c>
      <c r="AU166" t="s">
        <v>6</v>
      </c>
      <c r="AV166">
        <v>0</v>
      </c>
      <c r="AW166">
        <v>2</v>
      </c>
      <c r="AX166">
        <v>34644867</v>
      </c>
      <c r="AY166">
        <v>2</v>
      </c>
      <c r="AZ166">
        <v>22528</v>
      </c>
      <c r="BA166">
        <v>160</v>
      </c>
      <c r="BB166">
        <v>3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Y166*Source!I101</f>
        <v>200</v>
      </c>
      <c r="CY166">
        <f t="shared" si="15"/>
        <v>21.8</v>
      </c>
      <c r="CZ166">
        <f t="shared" si="16"/>
        <v>2.91</v>
      </c>
      <c r="DA166">
        <f t="shared" si="17"/>
        <v>7.5</v>
      </c>
      <c r="DB166">
        <v>0</v>
      </c>
    </row>
    <row r="167" spans="1:106" x14ac:dyDescent="0.2">
      <c r="A167">
        <f>ROW(Source!A101)</f>
        <v>101</v>
      </c>
      <c r="B167">
        <v>34644601</v>
      </c>
      <c r="C167">
        <v>34644831</v>
      </c>
      <c r="D167">
        <v>0</v>
      </c>
      <c r="E167">
        <v>0</v>
      </c>
      <c r="F167">
        <v>1</v>
      </c>
      <c r="G167">
        <v>1</v>
      </c>
      <c r="H167">
        <v>3</v>
      </c>
      <c r="I167" t="s">
        <v>153</v>
      </c>
      <c r="J167" t="s">
        <v>6</v>
      </c>
      <c r="K167" t="s">
        <v>169</v>
      </c>
      <c r="L167">
        <v>1354</v>
      </c>
      <c r="N167">
        <v>1010</v>
      </c>
      <c r="O167" t="s">
        <v>79</v>
      </c>
      <c r="P167" t="s">
        <v>79</v>
      </c>
      <c r="Q167">
        <v>1</v>
      </c>
      <c r="W167">
        <v>0</v>
      </c>
      <c r="X167">
        <v>150996679</v>
      </c>
      <c r="Y167">
        <v>1</v>
      </c>
      <c r="AA167">
        <v>1116.82</v>
      </c>
      <c r="AB167">
        <v>0</v>
      </c>
      <c r="AC167">
        <v>0</v>
      </c>
      <c r="AD167">
        <v>0</v>
      </c>
      <c r="AE167">
        <v>148.91</v>
      </c>
      <c r="AF167">
        <v>0</v>
      </c>
      <c r="AG167">
        <v>0</v>
      </c>
      <c r="AH167">
        <v>0</v>
      </c>
      <c r="AI167">
        <v>7.5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0</v>
      </c>
      <c r="AR167">
        <v>0</v>
      </c>
      <c r="AS167" t="s">
        <v>6</v>
      </c>
      <c r="AT167">
        <v>1</v>
      </c>
      <c r="AU167" t="s">
        <v>6</v>
      </c>
      <c r="AV167">
        <v>0</v>
      </c>
      <c r="AW167">
        <v>1</v>
      </c>
      <c r="AX167">
        <v>-1</v>
      </c>
      <c r="AY167">
        <v>0</v>
      </c>
      <c r="AZ167">
        <v>0</v>
      </c>
      <c r="BA167" t="s">
        <v>6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Y167*Source!I101</f>
        <v>1</v>
      </c>
      <c r="CY167">
        <f t="shared" si="15"/>
        <v>1116.82</v>
      </c>
      <c r="CZ167">
        <f t="shared" si="16"/>
        <v>148.91</v>
      </c>
      <c r="DA167">
        <f t="shared" si="17"/>
        <v>7.5</v>
      </c>
      <c r="DB167">
        <v>0</v>
      </c>
    </row>
    <row r="168" spans="1:106" x14ac:dyDescent="0.2">
      <c r="A168">
        <f>ROW(Source!A101)</f>
        <v>101</v>
      </c>
      <c r="B168">
        <v>34644601</v>
      </c>
      <c r="C168">
        <v>34644831</v>
      </c>
      <c r="D168">
        <v>0</v>
      </c>
      <c r="E168">
        <v>0</v>
      </c>
      <c r="F168">
        <v>1</v>
      </c>
      <c r="G168">
        <v>1</v>
      </c>
      <c r="H168">
        <v>3</v>
      </c>
      <c r="I168" t="s">
        <v>153</v>
      </c>
      <c r="J168" t="s">
        <v>6</v>
      </c>
      <c r="K168" t="s">
        <v>166</v>
      </c>
      <c r="L168">
        <v>1354</v>
      </c>
      <c r="N168">
        <v>1010</v>
      </c>
      <c r="O168" t="s">
        <v>79</v>
      </c>
      <c r="P168" t="s">
        <v>79</v>
      </c>
      <c r="Q168">
        <v>1</v>
      </c>
      <c r="W168">
        <v>0</v>
      </c>
      <c r="X168">
        <v>-1803002224</v>
      </c>
      <c r="Y168">
        <v>18</v>
      </c>
      <c r="AA168">
        <v>459.82</v>
      </c>
      <c r="AB168">
        <v>0</v>
      </c>
      <c r="AC168">
        <v>0</v>
      </c>
      <c r="AD168">
        <v>0</v>
      </c>
      <c r="AE168">
        <v>61.31</v>
      </c>
      <c r="AF168">
        <v>0</v>
      </c>
      <c r="AG168">
        <v>0</v>
      </c>
      <c r="AH168">
        <v>0</v>
      </c>
      <c r="AI168">
        <v>7.5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0</v>
      </c>
      <c r="AR168">
        <v>0</v>
      </c>
      <c r="AS168" t="s">
        <v>6</v>
      </c>
      <c r="AT168">
        <v>18</v>
      </c>
      <c r="AU168" t="s">
        <v>6</v>
      </c>
      <c r="AV168">
        <v>0</v>
      </c>
      <c r="AW168">
        <v>1</v>
      </c>
      <c r="AX168">
        <v>-1</v>
      </c>
      <c r="AY168">
        <v>0</v>
      </c>
      <c r="AZ168">
        <v>0</v>
      </c>
      <c r="BA168" t="s">
        <v>6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Y168*Source!I101</f>
        <v>18</v>
      </c>
      <c r="CY168">
        <f t="shared" si="15"/>
        <v>459.82</v>
      </c>
      <c r="CZ168">
        <f t="shared" si="16"/>
        <v>61.31</v>
      </c>
      <c r="DA168">
        <f t="shared" si="17"/>
        <v>7.5</v>
      </c>
      <c r="DB168">
        <v>0</v>
      </c>
    </row>
    <row r="169" spans="1:106" x14ac:dyDescent="0.2">
      <c r="A169">
        <f>ROW(Source!A101)</f>
        <v>101</v>
      </c>
      <c r="B169">
        <v>34644601</v>
      </c>
      <c r="C169">
        <v>34644831</v>
      </c>
      <c r="D169">
        <v>0</v>
      </c>
      <c r="E169">
        <v>0</v>
      </c>
      <c r="F169">
        <v>1</v>
      </c>
      <c r="G169">
        <v>1</v>
      </c>
      <c r="H169">
        <v>3</v>
      </c>
      <c r="I169" t="s">
        <v>153</v>
      </c>
      <c r="J169" t="s">
        <v>6</v>
      </c>
      <c r="K169" t="s">
        <v>163</v>
      </c>
      <c r="L169">
        <v>1354</v>
      </c>
      <c r="N169">
        <v>1010</v>
      </c>
      <c r="O169" t="s">
        <v>79</v>
      </c>
      <c r="P169" t="s">
        <v>79</v>
      </c>
      <c r="Q169">
        <v>1</v>
      </c>
      <c r="W169">
        <v>0</v>
      </c>
      <c r="X169">
        <v>700096182</v>
      </c>
      <c r="Y169">
        <v>4</v>
      </c>
      <c r="AA169">
        <v>707.98</v>
      </c>
      <c r="AB169">
        <v>0</v>
      </c>
      <c r="AC169">
        <v>0</v>
      </c>
      <c r="AD169">
        <v>0</v>
      </c>
      <c r="AE169">
        <v>94.4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6</v>
      </c>
      <c r="AT169">
        <v>4</v>
      </c>
      <c r="AU169" t="s">
        <v>6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Y169*Source!I101</f>
        <v>4</v>
      </c>
      <c r="CY169">
        <f t="shared" si="15"/>
        <v>707.98</v>
      </c>
      <c r="CZ169">
        <f t="shared" si="16"/>
        <v>94.4</v>
      </c>
      <c r="DA169">
        <f t="shared" si="17"/>
        <v>7.5</v>
      </c>
      <c r="DB169">
        <v>0</v>
      </c>
    </row>
    <row r="170" spans="1:106" x14ac:dyDescent="0.2">
      <c r="A170">
        <f>ROW(Source!A101)</f>
        <v>101</v>
      </c>
      <c r="B170">
        <v>34644601</v>
      </c>
      <c r="C170">
        <v>34644831</v>
      </c>
      <c r="D170">
        <v>0</v>
      </c>
      <c r="E170">
        <v>0</v>
      </c>
      <c r="F170">
        <v>1</v>
      </c>
      <c r="G170">
        <v>1</v>
      </c>
      <c r="H170">
        <v>3</v>
      </c>
      <c r="I170" t="s">
        <v>153</v>
      </c>
      <c r="J170" t="s">
        <v>6</v>
      </c>
      <c r="K170" t="s">
        <v>160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W170">
        <v>0</v>
      </c>
      <c r="X170">
        <v>1797075127</v>
      </c>
      <c r="Y170">
        <v>4</v>
      </c>
      <c r="AA170">
        <v>363.06</v>
      </c>
      <c r="AB170">
        <v>0</v>
      </c>
      <c r="AC170">
        <v>0</v>
      </c>
      <c r="AD170">
        <v>0</v>
      </c>
      <c r="AE170">
        <v>48.41</v>
      </c>
      <c r="AF170">
        <v>0</v>
      </c>
      <c r="AG170">
        <v>0</v>
      </c>
      <c r="AH170">
        <v>0</v>
      </c>
      <c r="AI170">
        <v>7.5</v>
      </c>
      <c r="AJ170">
        <v>1</v>
      </c>
      <c r="AK170">
        <v>1</v>
      </c>
      <c r="AL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 t="s">
        <v>6</v>
      </c>
      <c r="AT170">
        <v>4</v>
      </c>
      <c r="AU170" t="s">
        <v>6</v>
      </c>
      <c r="AV170">
        <v>0</v>
      </c>
      <c r="AW170">
        <v>1</v>
      </c>
      <c r="AX170">
        <v>-1</v>
      </c>
      <c r="AY170">
        <v>0</v>
      </c>
      <c r="AZ170">
        <v>0</v>
      </c>
      <c r="BA170" t="s">
        <v>6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Y170*Source!I101</f>
        <v>4</v>
      </c>
      <c r="CY170">
        <f t="shared" si="15"/>
        <v>363.06</v>
      </c>
      <c r="CZ170">
        <f t="shared" si="16"/>
        <v>48.41</v>
      </c>
      <c r="DA170">
        <f t="shared" si="17"/>
        <v>7.5</v>
      </c>
      <c r="DB170">
        <v>0</v>
      </c>
    </row>
    <row r="171" spans="1:106" x14ac:dyDescent="0.2">
      <c r="A171">
        <f>ROW(Source!A101)</f>
        <v>101</v>
      </c>
      <c r="B171">
        <v>34644601</v>
      </c>
      <c r="C171">
        <v>34644831</v>
      </c>
      <c r="D171">
        <v>0</v>
      </c>
      <c r="E171">
        <v>0</v>
      </c>
      <c r="F171">
        <v>1</v>
      </c>
      <c r="G171">
        <v>1</v>
      </c>
      <c r="H171">
        <v>3</v>
      </c>
      <c r="I171" t="s">
        <v>153</v>
      </c>
      <c r="J171" t="s">
        <v>6</v>
      </c>
      <c r="K171" t="s">
        <v>157</v>
      </c>
      <c r="L171">
        <v>1354</v>
      </c>
      <c r="N171">
        <v>1010</v>
      </c>
      <c r="O171" t="s">
        <v>79</v>
      </c>
      <c r="P171" t="s">
        <v>79</v>
      </c>
      <c r="Q171">
        <v>1</v>
      </c>
      <c r="W171">
        <v>0</v>
      </c>
      <c r="X171">
        <v>-1563725661</v>
      </c>
      <c r="Y171">
        <v>11</v>
      </c>
      <c r="AA171">
        <v>690.69</v>
      </c>
      <c r="AB171">
        <v>0</v>
      </c>
      <c r="AC171">
        <v>0</v>
      </c>
      <c r="AD171">
        <v>0</v>
      </c>
      <c r="AE171">
        <v>92.09</v>
      </c>
      <c r="AF171">
        <v>0</v>
      </c>
      <c r="AG171">
        <v>0</v>
      </c>
      <c r="AH171">
        <v>0</v>
      </c>
      <c r="AI171">
        <v>7.5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0</v>
      </c>
      <c r="AQ171">
        <v>0</v>
      </c>
      <c r="AR171">
        <v>0</v>
      </c>
      <c r="AS171" t="s">
        <v>6</v>
      </c>
      <c r="AT171">
        <v>11</v>
      </c>
      <c r="AU171" t="s">
        <v>6</v>
      </c>
      <c r="AV171">
        <v>0</v>
      </c>
      <c r="AW171">
        <v>1</v>
      </c>
      <c r="AX171">
        <v>-1</v>
      </c>
      <c r="AY171">
        <v>0</v>
      </c>
      <c r="AZ171">
        <v>0</v>
      </c>
      <c r="BA171" t="s">
        <v>6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Y171*Source!I101</f>
        <v>11</v>
      </c>
      <c r="CY171">
        <f t="shared" si="15"/>
        <v>690.69</v>
      </c>
      <c r="CZ171">
        <f t="shared" si="16"/>
        <v>92.09</v>
      </c>
      <c r="DA171">
        <f t="shared" si="17"/>
        <v>7.5</v>
      </c>
      <c r="DB171">
        <v>0</v>
      </c>
    </row>
    <row r="172" spans="1:106" x14ac:dyDescent="0.2">
      <c r="A172">
        <f>ROW(Source!A101)</f>
        <v>101</v>
      </c>
      <c r="B172">
        <v>34644601</v>
      </c>
      <c r="C172">
        <v>34644831</v>
      </c>
      <c r="D172">
        <v>0</v>
      </c>
      <c r="E172">
        <v>0</v>
      </c>
      <c r="F172">
        <v>1</v>
      </c>
      <c r="G172">
        <v>1</v>
      </c>
      <c r="H172">
        <v>3</v>
      </c>
      <c r="I172" t="s">
        <v>153</v>
      </c>
      <c r="J172" t="s">
        <v>6</v>
      </c>
      <c r="K172" t="s">
        <v>154</v>
      </c>
      <c r="L172">
        <v>1354</v>
      </c>
      <c r="N172">
        <v>1010</v>
      </c>
      <c r="O172" t="s">
        <v>79</v>
      </c>
      <c r="P172" t="s">
        <v>79</v>
      </c>
      <c r="Q172">
        <v>1</v>
      </c>
      <c r="W172">
        <v>0</v>
      </c>
      <c r="X172">
        <v>631447284</v>
      </c>
      <c r="Y172">
        <v>32</v>
      </c>
      <c r="AA172">
        <v>88.59</v>
      </c>
      <c r="AB172">
        <v>0</v>
      </c>
      <c r="AC172">
        <v>0</v>
      </c>
      <c r="AD172">
        <v>0</v>
      </c>
      <c r="AE172">
        <v>11.81</v>
      </c>
      <c r="AF172">
        <v>0</v>
      </c>
      <c r="AG172">
        <v>0</v>
      </c>
      <c r="AH172">
        <v>0</v>
      </c>
      <c r="AI172">
        <v>7.5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0</v>
      </c>
      <c r="AQ172">
        <v>0</v>
      </c>
      <c r="AR172">
        <v>0</v>
      </c>
      <c r="AS172" t="s">
        <v>6</v>
      </c>
      <c r="AT172">
        <v>32</v>
      </c>
      <c r="AU172" t="s">
        <v>6</v>
      </c>
      <c r="AV172">
        <v>0</v>
      </c>
      <c r="AW172">
        <v>1</v>
      </c>
      <c r="AX172">
        <v>-1</v>
      </c>
      <c r="AY172">
        <v>0</v>
      </c>
      <c r="AZ172">
        <v>0</v>
      </c>
      <c r="BA172" t="s">
        <v>6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Y172*Source!I101</f>
        <v>32</v>
      </c>
      <c r="CY172">
        <f t="shared" si="15"/>
        <v>88.59</v>
      </c>
      <c r="CZ172">
        <f t="shared" si="16"/>
        <v>11.81</v>
      </c>
      <c r="DA172">
        <f t="shared" si="17"/>
        <v>7.5</v>
      </c>
      <c r="DB172">
        <v>0</v>
      </c>
    </row>
    <row r="173" spans="1:106" x14ac:dyDescent="0.2">
      <c r="A173">
        <f>ROW(Source!A130)</f>
        <v>130</v>
      </c>
      <c r="B173">
        <v>34644600</v>
      </c>
      <c r="C173">
        <v>34644882</v>
      </c>
      <c r="D173">
        <v>31709544</v>
      </c>
      <c r="E173">
        <v>1</v>
      </c>
      <c r="F173">
        <v>1</v>
      </c>
      <c r="G173">
        <v>1</v>
      </c>
      <c r="H173">
        <v>1</v>
      </c>
      <c r="I173" t="s">
        <v>419</v>
      </c>
      <c r="J173" t="s">
        <v>6</v>
      </c>
      <c r="K173" t="s">
        <v>420</v>
      </c>
      <c r="L173">
        <v>1191</v>
      </c>
      <c r="N173">
        <v>1013</v>
      </c>
      <c r="O173" t="s">
        <v>405</v>
      </c>
      <c r="P173" t="s">
        <v>405</v>
      </c>
      <c r="Q173">
        <v>1</v>
      </c>
      <c r="W173">
        <v>0</v>
      </c>
      <c r="X173">
        <v>145020957</v>
      </c>
      <c r="Y173">
        <v>2.3639999999999999</v>
      </c>
      <c r="AA173">
        <v>0</v>
      </c>
      <c r="AB173">
        <v>0</v>
      </c>
      <c r="AC173">
        <v>0</v>
      </c>
      <c r="AD173">
        <v>9.07</v>
      </c>
      <c r="AE173">
        <v>0</v>
      </c>
      <c r="AF173">
        <v>0</v>
      </c>
      <c r="AG173">
        <v>0</v>
      </c>
      <c r="AH173">
        <v>9.07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6</v>
      </c>
      <c r="AT173">
        <v>1.97</v>
      </c>
      <c r="AU173" t="s">
        <v>53</v>
      </c>
      <c r="AV173">
        <v>1</v>
      </c>
      <c r="AW173">
        <v>2</v>
      </c>
      <c r="AX173">
        <v>34644895</v>
      </c>
      <c r="AY173">
        <v>1</v>
      </c>
      <c r="AZ173">
        <v>0</v>
      </c>
      <c r="BA173">
        <v>161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Y173*Source!I130</f>
        <v>75.647999999999996</v>
      </c>
      <c r="CY173">
        <f>AD173</f>
        <v>9.07</v>
      </c>
      <c r="CZ173">
        <f>AH173</f>
        <v>9.07</v>
      </c>
      <c r="DA173">
        <f>AL173</f>
        <v>1</v>
      </c>
      <c r="DB173">
        <v>0</v>
      </c>
    </row>
    <row r="174" spans="1:106" x14ac:dyDescent="0.2">
      <c r="A174">
        <f>ROW(Source!A130)</f>
        <v>130</v>
      </c>
      <c r="B174">
        <v>34644600</v>
      </c>
      <c r="C174">
        <v>34644882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406</v>
      </c>
      <c r="J174" t="s">
        <v>6</v>
      </c>
      <c r="K174" t="s">
        <v>407</v>
      </c>
      <c r="L174">
        <v>1191</v>
      </c>
      <c r="N174">
        <v>1013</v>
      </c>
      <c r="O174" t="s">
        <v>405</v>
      </c>
      <c r="P174" t="s">
        <v>405</v>
      </c>
      <c r="Q174">
        <v>1</v>
      </c>
      <c r="W174">
        <v>0</v>
      </c>
      <c r="X174">
        <v>-1417349443</v>
      </c>
      <c r="Y174">
        <v>0.84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S174" t="s">
        <v>6</v>
      </c>
      <c r="AT174">
        <v>0.84</v>
      </c>
      <c r="AU174" t="s">
        <v>6</v>
      </c>
      <c r="AV174">
        <v>2</v>
      </c>
      <c r="AW174">
        <v>2</v>
      </c>
      <c r="AX174">
        <v>34644896</v>
      </c>
      <c r="AY174">
        <v>1</v>
      </c>
      <c r="AZ174">
        <v>2048</v>
      </c>
      <c r="BA174">
        <v>162</v>
      </c>
      <c r="BB174">
        <v>2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-0.16800000000000004</v>
      </c>
      <c r="BI174">
        <v>1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Y174*Source!I130</f>
        <v>26.88</v>
      </c>
      <c r="CY174">
        <f>AD174</f>
        <v>0</v>
      </c>
      <c r="CZ174">
        <f>AH174</f>
        <v>0</v>
      </c>
      <c r="DA174">
        <f>AL174</f>
        <v>1</v>
      </c>
      <c r="DB174">
        <v>0</v>
      </c>
    </row>
    <row r="175" spans="1:106" x14ac:dyDescent="0.2">
      <c r="A175">
        <f>ROW(Source!A130)</f>
        <v>130</v>
      </c>
      <c r="B175">
        <v>34644600</v>
      </c>
      <c r="C175">
        <v>34644882</v>
      </c>
      <c r="D175">
        <v>31527023</v>
      </c>
      <c r="E175">
        <v>1</v>
      </c>
      <c r="F175">
        <v>1</v>
      </c>
      <c r="G175">
        <v>1</v>
      </c>
      <c r="H175">
        <v>2</v>
      </c>
      <c r="I175" t="s">
        <v>408</v>
      </c>
      <c r="J175" t="s">
        <v>409</v>
      </c>
      <c r="K175" t="s">
        <v>410</v>
      </c>
      <c r="L175">
        <v>1368</v>
      </c>
      <c r="N175">
        <v>1011</v>
      </c>
      <c r="O175" t="s">
        <v>411</v>
      </c>
      <c r="P175" t="s">
        <v>411</v>
      </c>
      <c r="Q175">
        <v>1</v>
      </c>
      <c r="W175">
        <v>0</v>
      </c>
      <c r="X175">
        <v>-2134233284</v>
      </c>
      <c r="Y175">
        <v>0.88800000000000001</v>
      </c>
      <c r="AA175">
        <v>0</v>
      </c>
      <c r="AB175">
        <v>82.22</v>
      </c>
      <c r="AC175">
        <v>10.06</v>
      </c>
      <c r="AD175">
        <v>0</v>
      </c>
      <c r="AE175">
        <v>0</v>
      </c>
      <c r="AF175">
        <v>82.22</v>
      </c>
      <c r="AG175">
        <v>10.06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6</v>
      </c>
      <c r="AT175">
        <v>0.74</v>
      </c>
      <c r="AU175" t="s">
        <v>53</v>
      </c>
      <c r="AV175">
        <v>0</v>
      </c>
      <c r="AW175">
        <v>2</v>
      </c>
      <c r="AX175">
        <v>34644897</v>
      </c>
      <c r="AY175">
        <v>1</v>
      </c>
      <c r="AZ175">
        <v>0</v>
      </c>
      <c r="BA175">
        <v>163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Y175*Source!I130</f>
        <v>28.416</v>
      </c>
      <c r="CY175">
        <f>AB175</f>
        <v>82.22</v>
      </c>
      <c r="CZ175">
        <f>AF175</f>
        <v>82.22</v>
      </c>
      <c r="DA175">
        <f>AJ175</f>
        <v>1</v>
      </c>
      <c r="DB175">
        <v>0</v>
      </c>
    </row>
    <row r="176" spans="1:106" x14ac:dyDescent="0.2">
      <c r="A176">
        <f>ROW(Source!A130)</f>
        <v>130</v>
      </c>
      <c r="B176">
        <v>34644600</v>
      </c>
      <c r="C176">
        <v>34644882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412</v>
      </c>
      <c r="J176" t="s">
        <v>413</v>
      </c>
      <c r="K176" t="s">
        <v>414</v>
      </c>
      <c r="L176">
        <v>1368</v>
      </c>
      <c r="N176">
        <v>1011</v>
      </c>
      <c r="O176" t="s">
        <v>411</v>
      </c>
      <c r="P176" t="s">
        <v>411</v>
      </c>
      <c r="Q176">
        <v>1</v>
      </c>
      <c r="W176">
        <v>0</v>
      </c>
      <c r="X176">
        <v>1372534845</v>
      </c>
      <c r="Y176">
        <v>0.12</v>
      </c>
      <c r="AA176">
        <v>0</v>
      </c>
      <c r="AB176">
        <v>65.709999999999994</v>
      </c>
      <c r="AC176">
        <v>11.6</v>
      </c>
      <c r="AD176">
        <v>0</v>
      </c>
      <c r="AE176">
        <v>0</v>
      </c>
      <c r="AF176">
        <v>65.709999999999994</v>
      </c>
      <c r="AG176">
        <v>11.6</v>
      </c>
      <c r="AH176">
        <v>0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6</v>
      </c>
      <c r="AT176">
        <v>0.1</v>
      </c>
      <c r="AU176" t="s">
        <v>53</v>
      </c>
      <c r="AV176">
        <v>0</v>
      </c>
      <c r="AW176">
        <v>2</v>
      </c>
      <c r="AX176">
        <v>34644898</v>
      </c>
      <c r="AY176">
        <v>1</v>
      </c>
      <c r="AZ176">
        <v>0</v>
      </c>
      <c r="BA176">
        <v>164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Y176*Source!I130</f>
        <v>3.84</v>
      </c>
      <c r="CY176">
        <f>AB176</f>
        <v>65.709999999999994</v>
      </c>
      <c r="CZ176">
        <f>AF176</f>
        <v>65.709999999999994</v>
      </c>
      <c r="DA176">
        <f>AJ176</f>
        <v>1</v>
      </c>
      <c r="DB176">
        <v>0</v>
      </c>
    </row>
    <row r="177" spans="1:106" x14ac:dyDescent="0.2">
      <c r="A177">
        <f>ROW(Source!A130)</f>
        <v>130</v>
      </c>
      <c r="B177">
        <v>34644600</v>
      </c>
      <c r="C177">
        <v>34644882</v>
      </c>
      <c r="D177">
        <v>31444692</v>
      </c>
      <c r="E177">
        <v>1</v>
      </c>
      <c r="F177">
        <v>1</v>
      </c>
      <c r="G177">
        <v>1</v>
      </c>
      <c r="H177">
        <v>3</v>
      </c>
      <c r="I177" t="s">
        <v>56</v>
      </c>
      <c r="J177" t="s">
        <v>59</v>
      </c>
      <c r="K177" t="s">
        <v>220</v>
      </c>
      <c r="L177">
        <v>1301</v>
      </c>
      <c r="N177">
        <v>1003</v>
      </c>
      <c r="O177" t="s">
        <v>184</v>
      </c>
      <c r="P177" t="s">
        <v>184</v>
      </c>
      <c r="Q177">
        <v>1</v>
      </c>
      <c r="W177">
        <v>0</v>
      </c>
      <c r="X177">
        <v>582172944</v>
      </c>
      <c r="Y177">
        <v>25</v>
      </c>
      <c r="AA177">
        <v>3.17</v>
      </c>
      <c r="AB177">
        <v>0</v>
      </c>
      <c r="AC177">
        <v>0</v>
      </c>
      <c r="AD177">
        <v>0</v>
      </c>
      <c r="AE177">
        <v>3.17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S177" t="s">
        <v>6</v>
      </c>
      <c r="AT177">
        <v>25</v>
      </c>
      <c r="AU177" t="s">
        <v>6</v>
      </c>
      <c r="AV177">
        <v>0</v>
      </c>
      <c r="AW177">
        <v>2</v>
      </c>
      <c r="AX177">
        <v>34644899</v>
      </c>
      <c r="AY177">
        <v>2</v>
      </c>
      <c r="AZ177">
        <v>22528</v>
      </c>
      <c r="BA177">
        <v>165</v>
      </c>
      <c r="BB177">
        <v>3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Y177*Source!I130</f>
        <v>800</v>
      </c>
      <c r="CY177">
        <f t="shared" ref="CY177:CY184" si="18">AA177</f>
        <v>3.17</v>
      </c>
      <c r="CZ177">
        <f t="shared" ref="CZ177:CZ184" si="19">AE177</f>
        <v>3.17</v>
      </c>
      <c r="DA177">
        <f t="shared" ref="DA177:DA184" si="20">AI177</f>
        <v>1</v>
      </c>
      <c r="DB177">
        <v>0</v>
      </c>
    </row>
    <row r="178" spans="1:106" x14ac:dyDescent="0.2">
      <c r="A178">
        <f>ROW(Source!A130)</f>
        <v>130</v>
      </c>
      <c r="B178">
        <v>34644600</v>
      </c>
      <c r="C178">
        <v>34644882</v>
      </c>
      <c r="D178">
        <v>31449050</v>
      </c>
      <c r="E178">
        <v>1</v>
      </c>
      <c r="F178">
        <v>1</v>
      </c>
      <c r="G178">
        <v>1</v>
      </c>
      <c r="H178">
        <v>3</v>
      </c>
      <c r="I178" t="s">
        <v>69</v>
      </c>
      <c r="J178" t="s">
        <v>71</v>
      </c>
      <c r="K178" t="s">
        <v>223</v>
      </c>
      <c r="L178">
        <v>1354</v>
      </c>
      <c r="N178">
        <v>1010</v>
      </c>
      <c r="O178" t="s">
        <v>79</v>
      </c>
      <c r="P178" t="s">
        <v>79</v>
      </c>
      <c r="Q178">
        <v>1</v>
      </c>
      <c r="W178">
        <v>0</v>
      </c>
      <c r="X178">
        <v>1907950714</v>
      </c>
      <c r="Y178">
        <v>3.125</v>
      </c>
      <c r="AA178">
        <v>12.3</v>
      </c>
      <c r="AB178">
        <v>0</v>
      </c>
      <c r="AC178">
        <v>0</v>
      </c>
      <c r="AD178">
        <v>0</v>
      </c>
      <c r="AE178">
        <v>12.3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1</v>
      </c>
      <c r="AO178">
        <v>0</v>
      </c>
      <c r="AP178">
        <v>0</v>
      </c>
      <c r="AQ178">
        <v>0</v>
      </c>
      <c r="AR178">
        <v>0</v>
      </c>
      <c r="AS178" t="s">
        <v>6</v>
      </c>
      <c r="AT178">
        <v>3.125</v>
      </c>
      <c r="AU178" t="s">
        <v>6</v>
      </c>
      <c r="AV178">
        <v>0</v>
      </c>
      <c r="AW178">
        <v>2</v>
      </c>
      <c r="AX178">
        <v>34644900</v>
      </c>
      <c r="AY178">
        <v>2</v>
      </c>
      <c r="AZ178">
        <v>22528</v>
      </c>
      <c r="BA178">
        <v>166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Y178*Source!I130</f>
        <v>100</v>
      </c>
      <c r="CY178">
        <f t="shared" si="18"/>
        <v>12.3</v>
      </c>
      <c r="CZ178">
        <f t="shared" si="19"/>
        <v>12.3</v>
      </c>
      <c r="DA178">
        <f t="shared" si="20"/>
        <v>1</v>
      </c>
      <c r="DB178">
        <v>0</v>
      </c>
    </row>
    <row r="179" spans="1:106" x14ac:dyDescent="0.2">
      <c r="A179">
        <f>ROW(Source!A130)</f>
        <v>130</v>
      </c>
      <c r="B179">
        <v>34644600</v>
      </c>
      <c r="C179">
        <v>34644882</v>
      </c>
      <c r="D179">
        <v>31443366</v>
      </c>
      <c r="E179">
        <v>17</v>
      </c>
      <c r="F179">
        <v>1</v>
      </c>
      <c r="G179">
        <v>1</v>
      </c>
      <c r="H179">
        <v>3</v>
      </c>
      <c r="I179" t="s">
        <v>83</v>
      </c>
      <c r="J179" t="s">
        <v>6</v>
      </c>
      <c r="K179" t="s">
        <v>188</v>
      </c>
      <c r="L179">
        <v>1354</v>
      </c>
      <c r="N179">
        <v>1010</v>
      </c>
      <c r="O179" t="s">
        <v>79</v>
      </c>
      <c r="P179" t="s">
        <v>79</v>
      </c>
      <c r="Q179">
        <v>1</v>
      </c>
      <c r="W179">
        <v>0</v>
      </c>
      <c r="X179">
        <v>470751337</v>
      </c>
      <c r="Y179">
        <v>0.6875</v>
      </c>
      <c r="AA179">
        <v>26.01</v>
      </c>
      <c r="AB179">
        <v>0</v>
      </c>
      <c r="AC179">
        <v>0</v>
      </c>
      <c r="AD179">
        <v>0</v>
      </c>
      <c r="AE179">
        <v>26.01</v>
      </c>
      <c r="AF179">
        <v>0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1</v>
      </c>
      <c r="AO179">
        <v>0</v>
      </c>
      <c r="AP179">
        <v>0</v>
      </c>
      <c r="AQ179">
        <v>0</v>
      </c>
      <c r="AR179">
        <v>0</v>
      </c>
      <c r="AS179" t="s">
        <v>6</v>
      </c>
      <c r="AT179">
        <v>0.6875</v>
      </c>
      <c r="AU179" t="s">
        <v>6</v>
      </c>
      <c r="AV179">
        <v>0</v>
      </c>
      <c r="AW179">
        <v>2</v>
      </c>
      <c r="AX179">
        <v>34644901</v>
      </c>
      <c r="AY179">
        <v>2</v>
      </c>
      <c r="AZ179">
        <v>22528</v>
      </c>
      <c r="BA179">
        <v>167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Y179*Source!I130</f>
        <v>22</v>
      </c>
      <c r="CY179">
        <f t="shared" si="18"/>
        <v>26.01</v>
      </c>
      <c r="CZ179">
        <f t="shared" si="19"/>
        <v>26.01</v>
      </c>
      <c r="DA179">
        <f t="shared" si="20"/>
        <v>1</v>
      </c>
      <c r="DB179">
        <v>0</v>
      </c>
    </row>
    <row r="180" spans="1:106" x14ac:dyDescent="0.2">
      <c r="A180">
        <f>ROW(Source!A130)</f>
        <v>130</v>
      </c>
      <c r="B180">
        <v>34644600</v>
      </c>
      <c r="C180">
        <v>34644882</v>
      </c>
      <c r="D180">
        <v>31440934</v>
      </c>
      <c r="E180">
        <v>17</v>
      </c>
      <c r="F180">
        <v>1</v>
      </c>
      <c r="G180">
        <v>1</v>
      </c>
      <c r="H180">
        <v>3</v>
      </c>
      <c r="I180" t="s">
        <v>88</v>
      </c>
      <c r="J180" t="s">
        <v>6</v>
      </c>
      <c r="K180" t="s">
        <v>227</v>
      </c>
      <c r="L180">
        <v>1354</v>
      </c>
      <c r="N180">
        <v>1010</v>
      </c>
      <c r="O180" t="s">
        <v>79</v>
      </c>
      <c r="P180" t="s">
        <v>79</v>
      </c>
      <c r="Q180">
        <v>1</v>
      </c>
      <c r="W180">
        <v>0</v>
      </c>
      <c r="X180">
        <v>877405892</v>
      </c>
      <c r="Y180">
        <v>2.5</v>
      </c>
      <c r="AA180">
        <v>20.57</v>
      </c>
      <c r="AB180">
        <v>0</v>
      </c>
      <c r="AC180">
        <v>0</v>
      </c>
      <c r="AD180">
        <v>0</v>
      </c>
      <c r="AE180">
        <v>20.57</v>
      </c>
      <c r="AF180">
        <v>0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1</v>
      </c>
      <c r="AO180">
        <v>0</v>
      </c>
      <c r="AP180">
        <v>0</v>
      </c>
      <c r="AQ180">
        <v>0</v>
      </c>
      <c r="AR180">
        <v>0</v>
      </c>
      <c r="AS180" t="s">
        <v>6</v>
      </c>
      <c r="AT180">
        <v>2.5</v>
      </c>
      <c r="AU180" t="s">
        <v>6</v>
      </c>
      <c r="AV180">
        <v>0</v>
      </c>
      <c r="AW180">
        <v>2</v>
      </c>
      <c r="AX180">
        <v>34644902</v>
      </c>
      <c r="AY180">
        <v>2</v>
      </c>
      <c r="AZ180">
        <v>22528</v>
      </c>
      <c r="BA180">
        <v>168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Y180*Source!I130</f>
        <v>80</v>
      </c>
      <c r="CY180">
        <f t="shared" si="18"/>
        <v>20.57</v>
      </c>
      <c r="CZ180">
        <f t="shared" si="19"/>
        <v>20.57</v>
      </c>
      <c r="DA180">
        <f t="shared" si="20"/>
        <v>1</v>
      </c>
      <c r="DB180">
        <v>0</v>
      </c>
    </row>
    <row r="181" spans="1:106" x14ac:dyDescent="0.2">
      <c r="A181">
        <f>ROW(Source!A130)</f>
        <v>130</v>
      </c>
      <c r="B181">
        <v>34644600</v>
      </c>
      <c r="C181">
        <v>34644882</v>
      </c>
      <c r="D181">
        <v>31443123</v>
      </c>
      <c r="E181">
        <v>17</v>
      </c>
      <c r="F181">
        <v>1</v>
      </c>
      <c r="G181">
        <v>1</v>
      </c>
      <c r="H181">
        <v>3</v>
      </c>
      <c r="I181" t="s">
        <v>230</v>
      </c>
      <c r="J181" t="s">
        <v>6</v>
      </c>
      <c r="K181" t="s">
        <v>231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W181">
        <v>0</v>
      </c>
      <c r="X181">
        <v>-877181162</v>
      </c>
      <c r="Y181">
        <v>0.21875</v>
      </c>
      <c r="AA181">
        <v>26.07</v>
      </c>
      <c r="AB181">
        <v>0</v>
      </c>
      <c r="AC181">
        <v>0</v>
      </c>
      <c r="AD181">
        <v>0</v>
      </c>
      <c r="AE181">
        <v>26.07</v>
      </c>
      <c r="AF181">
        <v>0</v>
      </c>
      <c r="AG181">
        <v>0</v>
      </c>
      <c r="AH181">
        <v>0</v>
      </c>
      <c r="AI181">
        <v>1</v>
      </c>
      <c r="AJ181">
        <v>1</v>
      </c>
      <c r="AK181">
        <v>1</v>
      </c>
      <c r="AL181">
        <v>1</v>
      </c>
      <c r="AN181">
        <v>1</v>
      </c>
      <c r="AO181">
        <v>0</v>
      </c>
      <c r="AP181">
        <v>0</v>
      </c>
      <c r="AQ181">
        <v>0</v>
      </c>
      <c r="AR181">
        <v>0</v>
      </c>
      <c r="AS181" t="s">
        <v>6</v>
      </c>
      <c r="AT181">
        <v>0.21875</v>
      </c>
      <c r="AU181" t="s">
        <v>6</v>
      </c>
      <c r="AV181">
        <v>0</v>
      </c>
      <c r="AW181">
        <v>2</v>
      </c>
      <c r="AX181">
        <v>34644903</v>
      </c>
      <c r="AY181">
        <v>2</v>
      </c>
      <c r="AZ181">
        <v>22528</v>
      </c>
      <c r="BA181">
        <v>169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Y181*Source!I130</f>
        <v>7</v>
      </c>
      <c r="CY181">
        <f t="shared" si="18"/>
        <v>26.07</v>
      </c>
      <c r="CZ181">
        <f t="shared" si="19"/>
        <v>26.07</v>
      </c>
      <c r="DA181">
        <f t="shared" si="20"/>
        <v>1</v>
      </c>
      <c r="DB181">
        <v>0</v>
      </c>
    </row>
    <row r="182" spans="1:106" x14ac:dyDescent="0.2">
      <c r="A182">
        <f>ROW(Source!A130)</f>
        <v>130</v>
      </c>
      <c r="B182">
        <v>34644600</v>
      </c>
      <c r="C182">
        <v>34644882</v>
      </c>
      <c r="D182">
        <v>31443118</v>
      </c>
      <c r="E182">
        <v>17</v>
      </c>
      <c r="F182">
        <v>1</v>
      </c>
      <c r="G182">
        <v>1</v>
      </c>
      <c r="H182">
        <v>3</v>
      </c>
      <c r="I182" t="s">
        <v>110</v>
      </c>
      <c r="J182" t="s">
        <v>6</v>
      </c>
      <c r="K182" t="s">
        <v>234</v>
      </c>
      <c r="L182">
        <v>1354</v>
      </c>
      <c r="N182">
        <v>1010</v>
      </c>
      <c r="O182" t="s">
        <v>79</v>
      </c>
      <c r="P182" t="s">
        <v>79</v>
      </c>
      <c r="Q182">
        <v>1</v>
      </c>
      <c r="W182">
        <v>0</v>
      </c>
      <c r="X182">
        <v>-1791706928</v>
      </c>
      <c r="Y182">
        <v>0.15625</v>
      </c>
      <c r="AA182">
        <v>20.239999999999998</v>
      </c>
      <c r="AB182">
        <v>0</v>
      </c>
      <c r="AC182">
        <v>0</v>
      </c>
      <c r="AD182">
        <v>0</v>
      </c>
      <c r="AE182">
        <v>20.239999999999998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1</v>
      </c>
      <c r="AO182">
        <v>0</v>
      </c>
      <c r="AP182">
        <v>0</v>
      </c>
      <c r="AQ182">
        <v>0</v>
      </c>
      <c r="AR182">
        <v>0</v>
      </c>
      <c r="AS182" t="s">
        <v>6</v>
      </c>
      <c r="AT182">
        <v>0.15625</v>
      </c>
      <c r="AU182" t="s">
        <v>6</v>
      </c>
      <c r="AV182">
        <v>0</v>
      </c>
      <c r="AW182">
        <v>2</v>
      </c>
      <c r="AX182">
        <v>34644904</v>
      </c>
      <c r="AY182">
        <v>2</v>
      </c>
      <c r="AZ182">
        <v>22528</v>
      </c>
      <c r="BA182">
        <v>170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Y182*Source!I130</f>
        <v>5</v>
      </c>
      <c r="CY182">
        <f t="shared" si="18"/>
        <v>20.239999999999998</v>
      </c>
      <c r="CZ182">
        <f t="shared" si="19"/>
        <v>20.239999999999998</v>
      </c>
      <c r="DA182">
        <f t="shared" si="20"/>
        <v>1</v>
      </c>
      <c r="DB182">
        <v>0</v>
      </c>
    </row>
    <row r="183" spans="1:106" x14ac:dyDescent="0.2">
      <c r="A183">
        <f>ROW(Source!A130)</f>
        <v>130</v>
      </c>
      <c r="B183">
        <v>34644600</v>
      </c>
      <c r="C183">
        <v>34644882</v>
      </c>
      <c r="D183">
        <v>31443361</v>
      </c>
      <c r="E183">
        <v>17</v>
      </c>
      <c r="F183">
        <v>1</v>
      </c>
      <c r="G183">
        <v>1</v>
      </c>
      <c r="H183">
        <v>3</v>
      </c>
      <c r="I183" t="s">
        <v>237</v>
      </c>
      <c r="J183" t="s">
        <v>6</v>
      </c>
      <c r="K183" t="s">
        <v>238</v>
      </c>
      <c r="L183">
        <v>1354</v>
      </c>
      <c r="N183">
        <v>1010</v>
      </c>
      <c r="O183" t="s">
        <v>79</v>
      </c>
      <c r="P183" t="s">
        <v>79</v>
      </c>
      <c r="Q183">
        <v>1</v>
      </c>
      <c r="W183">
        <v>0</v>
      </c>
      <c r="X183">
        <v>1558183951</v>
      </c>
      <c r="Y183">
        <v>0.25</v>
      </c>
      <c r="AA183">
        <v>2.0099999999999998</v>
      </c>
      <c r="AB183">
        <v>0</v>
      </c>
      <c r="AC183">
        <v>0</v>
      </c>
      <c r="AD183">
        <v>0</v>
      </c>
      <c r="AE183">
        <v>2.0099999999999998</v>
      </c>
      <c r="AF183">
        <v>0</v>
      </c>
      <c r="AG183">
        <v>0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1</v>
      </c>
      <c r="AO183">
        <v>0</v>
      </c>
      <c r="AP183">
        <v>0</v>
      </c>
      <c r="AQ183">
        <v>0</v>
      </c>
      <c r="AR183">
        <v>0</v>
      </c>
      <c r="AS183" t="s">
        <v>6</v>
      </c>
      <c r="AT183">
        <v>0.25</v>
      </c>
      <c r="AU183" t="s">
        <v>6</v>
      </c>
      <c r="AV183">
        <v>0</v>
      </c>
      <c r="AW183">
        <v>2</v>
      </c>
      <c r="AX183">
        <v>34644905</v>
      </c>
      <c r="AY183">
        <v>2</v>
      </c>
      <c r="AZ183">
        <v>22528</v>
      </c>
      <c r="BA183">
        <v>171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Y183*Source!I130</f>
        <v>8</v>
      </c>
      <c r="CY183">
        <f t="shared" si="18"/>
        <v>2.0099999999999998</v>
      </c>
      <c r="CZ183">
        <f t="shared" si="19"/>
        <v>2.0099999999999998</v>
      </c>
      <c r="DA183">
        <f t="shared" si="20"/>
        <v>1</v>
      </c>
      <c r="DB183">
        <v>0</v>
      </c>
    </row>
    <row r="184" spans="1:106" x14ac:dyDescent="0.2">
      <c r="A184">
        <f>ROW(Source!A130)</f>
        <v>130</v>
      </c>
      <c r="B184">
        <v>34644600</v>
      </c>
      <c r="C184">
        <v>34644882</v>
      </c>
      <c r="D184">
        <v>0</v>
      </c>
      <c r="E184">
        <v>0</v>
      </c>
      <c r="F184">
        <v>1</v>
      </c>
      <c r="G184">
        <v>1</v>
      </c>
      <c r="H184">
        <v>3</v>
      </c>
      <c r="I184" t="s">
        <v>153</v>
      </c>
      <c r="J184" t="s">
        <v>6</v>
      </c>
      <c r="K184" t="s">
        <v>217</v>
      </c>
      <c r="L184">
        <v>1354</v>
      </c>
      <c r="N184">
        <v>1010</v>
      </c>
      <c r="O184" t="s">
        <v>79</v>
      </c>
      <c r="P184" t="s">
        <v>79</v>
      </c>
      <c r="Q184">
        <v>1</v>
      </c>
      <c r="W184">
        <v>0</v>
      </c>
      <c r="X184">
        <v>-1541461398</v>
      </c>
      <c r="Y184">
        <v>3.3125</v>
      </c>
      <c r="AA184">
        <v>14.99</v>
      </c>
      <c r="AB184">
        <v>0</v>
      </c>
      <c r="AC184">
        <v>0</v>
      </c>
      <c r="AD184">
        <v>0</v>
      </c>
      <c r="AE184">
        <v>14.99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6</v>
      </c>
      <c r="AT184">
        <v>3.3125</v>
      </c>
      <c r="AU184" t="s">
        <v>6</v>
      </c>
      <c r="AV184">
        <v>0</v>
      </c>
      <c r="AW184">
        <v>1</v>
      </c>
      <c r="AX184">
        <v>-1</v>
      </c>
      <c r="AY184">
        <v>0</v>
      </c>
      <c r="AZ184">
        <v>0</v>
      </c>
      <c r="BA184" t="s">
        <v>6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Y184*Source!I130</f>
        <v>106</v>
      </c>
      <c r="CY184">
        <f t="shared" si="18"/>
        <v>14.99</v>
      </c>
      <c r="CZ184">
        <f t="shared" si="19"/>
        <v>14.99</v>
      </c>
      <c r="DA184">
        <f t="shared" si="20"/>
        <v>1</v>
      </c>
      <c r="DB184">
        <v>0</v>
      </c>
    </row>
    <row r="185" spans="1:106" x14ac:dyDescent="0.2">
      <c r="A185">
        <f>ROW(Source!A131)</f>
        <v>131</v>
      </c>
      <c r="B185">
        <v>34644601</v>
      </c>
      <c r="C185">
        <v>34644882</v>
      </c>
      <c r="D185">
        <v>31709544</v>
      </c>
      <c r="E185">
        <v>1</v>
      </c>
      <c r="F185">
        <v>1</v>
      </c>
      <c r="G185">
        <v>1</v>
      </c>
      <c r="H185">
        <v>1</v>
      </c>
      <c r="I185" t="s">
        <v>419</v>
      </c>
      <c r="J185" t="s">
        <v>6</v>
      </c>
      <c r="K185" t="s">
        <v>420</v>
      </c>
      <c r="L185">
        <v>1191</v>
      </c>
      <c r="N185">
        <v>1013</v>
      </c>
      <c r="O185" t="s">
        <v>405</v>
      </c>
      <c r="P185" t="s">
        <v>405</v>
      </c>
      <c r="Q185">
        <v>1</v>
      </c>
      <c r="W185">
        <v>0</v>
      </c>
      <c r="X185">
        <v>145020957</v>
      </c>
      <c r="Y185">
        <v>2.3639999999999999</v>
      </c>
      <c r="AA185">
        <v>0</v>
      </c>
      <c r="AB185">
        <v>0</v>
      </c>
      <c r="AC185">
        <v>0</v>
      </c>
      <c r="AD185">
        <v>165.98</v>
      </c>
      <c r="AE185">
        <v>0</v>
      </c>
      <c r="AF185">
        <v>0</v>
      </c>
      <c r="AG185">
        <v>0</v>
      </c>
      <c r="AH185">
        <v>9.07</v>
      </c>
      <c r="AI185">
        <v>1</v>
      </c>
      <c r="AJ185">
        <v>1</v>
      </c>
      <c r="AK185">
        <v>1</v>
      </c>
      <c r="AL185">
        <v>18.3</v>
      </c>
      <c r="AN185">
        <v>0</v>
      </c>
      <c r="AO185">
        <v>1</v>
      </c>
      <c r="AP185">
        <v>1</v>
      </c>
      <c r="AQ185">
        <v>0</v>
      </c>
      <c r="AR185">
        <v>0</v>
      </c>
      <c r="AS185" t="s">
        <v>6</v>
      </c>
      <c r="AT185">
        <v>1.97</v>
      </c>
      <c r="AU185" t="s">
        <v>53</v>
      </c>
      <c r="AV185">
        <v>1</v>
      </c>
      <c r="AW185">
        <v>2</v>
      </c>
      <c r="AX185">
        <v>34644895</v>
      </c>
      <c r="AY185">
        <v>1</v>
      </c>
      <c r="AZ185">
        <v>0</v>
      </c>
      <c r="BA185">
        <v>172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Y185*Source!I131</f>
        <v>75.647999999999996</v>
      </c>
      <c r="CY185">
        <f>AD185</f>
        <v>165.98</v>
      </c>
      <c r="CZ185">
        <f>AH185</f>
        <v>9.07</v>
      </c>
      <c r="DA185">
        <f>AL185</f>
        <v>18.3</v>
      </c>
      <c r="DB185">
        <v>0</v>
      </c>
    </row>
    <row r="186" spans="1:106" x14ac:dyDescent="0.2">
      <c r="A186">
        <f>ROW(Source!A131)</f>
        <v>131</v>
      </c>
      <c r="B186">
        <v>34644601</v>
      </c>
      <c r="C186">
        <v>34644882</v>
      </c>
      <c r="D186">
        <v>31709492</v>
      </c>
      <c r="E186">
        <v>1</v>
      </c>
      <c r="F186">
        <v>1</v>
      </c>
      <c r="G186">
        <v>1</v>
      </c>
      <c r="H186">
        <v>1</v>
      </c>
      <c r="I186" t="s">
        <v>406</v>
      </c>
      <c r="J186" t="s">
        <v>6</v>
      </c>
      <c r="K186" t="s">
        <v>407</v>
      </c>
      <c r="L186">
        <v>1191</v>
      </c>
      <c r="N186">
        <v>1013</v>
      </c>
      <c r="O186" t="s">
        <v>405</v>
      </c>
      <c r="P186" t="s">
        <v>405</v>
      </c>
      <c r="Q186">
        <v>1</v>
      </c>
      <c r="W186">
        <v>0</v>
      </c>
      <c r="X186">
        <v>-1417349443</v>
      </c>
      <c r="Y186">
        <v>0.84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18.3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6</v>
      </c>
      <c r="AT186">
        <v>0.84</v>
      </c>
      <c r="AU186" t="s">
        <v>6</v>
      </c>
      <c r="AV186">
        <v>2</v>
      </c>
      <c r="AW186">
        <v>2</v>
      </c>
      <c r="AX186">
        <v>34644896</v>
      </c>
      <c r="AY186">
        <v>1</v>
      </c>
      <c r="AZ186">
        <v>2048</v>
      </c>
      <c r="BA186">
        <v>173</v>
      </c>
      <c r="BB186">
        <v>2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-0.16800000000000004</v>
      </c>
      <c r="BI186">
        <v>1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Y186*Source!I131</f>
        <v>26.88</v>
      </c>
      <c r="CY186">
        <f>AD186</f>
        <v>0</v>
      </c>
      <c r="CZ186">
        <f>AH186</f>
        <v>0</v>
      </c>
      <c r="DA186">
        <f>AL186</f>
        <v>1</v>
      </c>
      <c r="DB186">
        <v>0</v>
      </c>
    </row>
    <row r="187" spans="1:106" x14ac:dyDescent="0.2">
      <c r="A187">
        <f>ROW(Source!A131)</f>
        <v>131</v>
      </c>
      <c r="B187">
        <v>34644601</v>
      </c>
      <c r="C187">
        <v>34644882</v>
      </c>
      <c r="D187">
        <v>31527023</v>
      </c>
      <c r="E187">
        <v>1</v>
      </c>
      <c r="F187">
        <v>1</v>
      </c>
      <c r="G187">
        <v>1</v>
      </c>
      <c r="H187">
        <v>2</v>
      </c>
      <c r="I187" t="s">
        <v>408</v>
      </c>
      <c r="J187" t="s">
        <v>409</v>
      </c>
      <c r="K187" t="s">
        <v>410</v>
      </c>
      <c r="L187">
        <v>1368</v>
      </c>
      <c r="N187">
        <v>1011</v>
      </c>
      <c r="O187" t="s">
        <v>411</v>
      </c>
      <c r="P187" t="s">
        <v>411</v>
      </c>
      <c r="Q187">
        <v>1</v>
      </c>
      <c r="W187">
        <v>0</v>
      </c>
      <c r="X187">
        <v>-2134233284</v>
      </c>
      <c r="Y187">
        <v>0.88800000000000001</v>
      </c>
      <c r="AA187">
        <v>0</v>
      </c>
      <c r="AB187">
        <v>1027.75</v>
      </c>
      <c r="AC187">
        <v>184.1</v>
      </c>
      <c r="AD187">
        <v>0</v>
      </c>
      <c r="AE187">
        <v>0</v>
      </c>
      <c r="AF187">
        <v>82.22</v>
      </c>
      <c r="AG187">
        <v>10.06</v>
      </c>
      <c r="AH187">
        <v>0</v>
      </c>
      <c r="AI187">
        <v>1</v>
      </c>
      <c r="AJ187">
        <v>12.5</v>
      </c>
      <c r="AK187">
        <v>18.3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S187" t="s">
        <v>6</v>
      </c>
      <c r="AT187">
        <v>0.74</v>
      </c>
      <c r="AU187" t="s">
        <v>53</v>
      </c>
      <c r="AV187">
        <v>0</v>
      </c>
      <c r="AW187">
        <v>2</v>
      </c>
      <c r="AX187">
        <v>34644897</v>
      </c>
      <c r="AY187">
        <v>1</v>
      </c>
      <c r="AZ187">
        <v>0</v>
      </c>
      <c r="BA187">
        <v>174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Y187*Source!I131</f>
        <v>28.416</v>
      </c>
      <c r="CY187">
        <f>AB187</f>
        <v>1027.75</v>
      </c>
      <c r="CZ187">
        <f>AF187</f>
        <v>82.22</v>
      </c>
      <c r="DA187">
        <f>AJ187</f>
        <v>12.5</v>
      </c>
      <c r="DB187">
        <v>0</v>
      </c>
    </row>
    <row r="188" spans="1:106" x14ac:dyDescent="0.2">
      <c r="A188">
        <f>ROW(Source!A131)</f>
        <v>131</v>
      </c>
      <c r="B188">
        <v>34644601</v>
      </c>
      <c r="C188">
        <v>34644882</v>
      </c>
      <c r="D188">
        <v>31528142</v>
      </c>
      <c r="E188">
        <v>1</v>
      </c>
      <c r="F188">
        <v>1</v>
      </c>
      <c r="G188">
        <v>1</v>
      </c>
      <c r="H188">
        <v>2</v>
      </c>
      <c r="I188" t="s">
        <v>412</v>
      </c>
      <c r="J188" t="s">
        <v>413</v>
      </c>
      <c r="K188" t="s">
        <v>414</v>
      </c>
      <c r="L188">
        <v>1368</v>
      </c>
      <c r="N188">
        <v>1011</v>
      </c>
      <c r="O188" t="s">
        <v>411</v>
      </c>
      <c r="P188" t="s">
        <v>411</v>
      </c>
      <c r="Q188">
        <v>1</v>
      </c>
      <c r="W188">
        <v>0</v>
      </c>
      <c r="X188">
        <v>1372534845</v>
      </c>
      <c r="Y188">
        <v>0.12</v>
      </c>
      <c r="AA188">
        <v>0</v>
      </c>
      <c r="AB188">
        <v>821.38</v>
      </c>
      <c r="AC188">
        <v>212.28</v>
      </c>
      <c r="AD188">
        <v>0</v>
      </c>
      <c r="AE188">
        <v>0</v>
      </c>
      <c r="AF188">
        <v>65.709999999999994</v>
      </c>
      <c r="AG188">
        <v>11.6</v>
      </c>
      <c r="AH188">
        <v>0</v>
      </c>
      <c r="AI188">
        <v>1</v>
      </c>
      <c r="AJ188">
        <v>12.5</v>
      </c>
      <c r="AK188">
        <v>18.3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S188" t="s">
        <v>6</v>
      </c>
      <c r="AT188">
        <v>0.1</v>
      </c>
      <c r="AU188" t="s">
        <v>53</v>
      </c>
      <c r="AV188">
        <v>0</v>
      </c>
      <c r="AW188">
        <v>2</v>
      </c>
      <c r="AX188">
        <v>34644898</v>
      </c>
      <c r="AY188">
        <v>1</v>
      </c>
      <c r="AZ188">
        <v>0</v>
      </c>
      <c r="BA188">
        <v>175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Y188*Source!I131</f>
        <v>3.84</v>
      </c>
      <c r="CY188">
        <f>AB188</f>
        <v>821.38</v>
      </c>
      <c r="CZ188">
        <f>AF188</f>
        <v>65.709999999999994</v>
      </c>
      <c r="DA188">
        <f>AJ188</f>
        <v>12.5</v>
      </c>
      <c r="DB188">
        <v>0</v>
      </c>
    </row>
    <row r="189" spans="1:106" x14ac:dyDescent="0.2">
      <c r="A189">
        <f>ROW(Source!A131)</f>
        <v>131</v>
      </c>
      <c r="B189">
        <v>34644601</v>
      </c>
      <c r="C189">
        <v>34644882</v>
      </c>
      <c r="D189">
        <v>31444692</v>
      </c>
      <c r="E189">
        <v>1</v>
      </c>
      <c r="F189">
        <v>1</v>
      </c>
      <c r="G189">
        <v>1</v>
      </c>
      <c r="H189">
        <v>3</v>
      </c>
      <c r="I189" t="s">
        <v>56</v>
      </c>
      <c r="J189" t="s">
        <v>59</v>
      </c>
      <c r="K189" t="s">
        <v>220</v>
      </c>
      <c r="L189">
        <v>1301</v>
      </c>
      <c r="N189">
        <v>1003</v>
      </c>
      <c r="O189" t="s">
        <v>184</v>
      </c>
      <c r="P189" t="s">
        <v>184</v>
      </c>
      <c r="Q189">
        <v>1</v>
      </c>
      <c r="W189">
        <v>0</v>
      </c>
      <c r="X189">
        <v>582172944</v>
      </c>
      <c r="Y189">
        <v>25</v>
      </c>
      <c r="AA189">
        <v>23.81</v>
      </c>
      <c r="AB189">
        <v>0</v>
      </c>
      <c r="AC189">
        <v>0</v>
      </c>
      <c r="AD189">
        <v>0</v>
      </c>
      <c r="AE189">
        <v>3.17</v>
      </c>
      <c r="AF189">
        <v>0</v>
      </c>
      <c r="AG189">
        <v>0</v>
      </c>
      <c r="AH189">
        <v>0</v>
      </c>
      <c r="AI189">
        <v>7.5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0</v>
      </c>
      <c r="AQ189">
        <v>0</v>
      </c>
      <c r="AR189">
        <v>0</v>
      </c>
      <c r="AS189" t="s">
        <v>6</v>
      </c>
      <c r="AT189">
        <v>25</v>
      </c>
      <c r="AU189" t="s">
        <v>6</v>
      </c>
      <c r="AV189">
        <v>0</v>
      </c>
      <c r="AW189">
        <v>2</v>
      </c>
      <c r="AX189">
        <v>34644899</v>
      </c>
      <c r="AY189">
        <v>2</v>
      </c>
      <c r="AZ189">
        <v>22528</v>
      </c>
      <c r="BA189">
        <v>176</v>
      </c>
      <c r="BB189">
        <v>3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Y189*Source!I131</f>
        <v>800</v>
      </c>
      <c r="CY189">
        <f t="shared" ref="CY189:CY196" si="21">AA189</f>
        <v>23.81</v>
      </c>
      <c r="CZ189">
        <f t="shared" ref="CZ189:CZ196" si="22">AE189</f>
        <v>3.17</v>
      </c>
      <c r="DA189">
        <f t="shared" ref="DA189:DA196" si="23">AI189</f>
        <v>7.5</v>
      </c>
      <c r="DB189">
        <v>0</v>
      </c>
    </row>
    <row r="190" spans="1:106" x14ac:dyDescent="0.2">
      <c r="A190">
        <f>ROW(Source!A131)</f>
        <v>131</v>
      </c>
      <c r="B190">
        <v>34644601</v>
      </c>
      <c r="C190">
        <v>34644882</v>
      </c>
      <c r="D190">
        <v>31449050</v>
      </c>
      <c r="E190">
        <v>1</v>
      </c>
      <c r="F190">
        <v>1</v>
      </c>
      <c r="G190">
        <v>1</v>
      </c>
      <c r="H190">
        <v>3</v>
      </c>
      <c r="I190" t="s">
        <v>69</v>
      </c>
      <c r="J190" t="s">
        <v>71</v>
      </c>
      <c r="K190" t="s">
        <v>223</v>
      </c>
      <c r="L190">
        <v>1354</v>
      </c>
      <c r="N190">
        <v>1010</v>
      </c>
      <c r="O190" t="s">
        <v>79</v>
      </c>
      <c r="P190" t="s">
        <v>79</v>
      </c>
      <c r="Q190">
        <v>1</v>
      </c>
      <c r="W190">
        <v>0</v>
      </c>
      <c r="X190">
        <v>1907950714</v>
      </c>
      <c r="Y190">
        <v>3.125</v>
      </c>
      <c r="AA190">
        <v>92.22</v>
      </c>
      <c r="AB190">
        <v>0</v>
      </c>
      <c r="AC190">
        <v>0</v>
      </c>
      <c r="AD190">
        <v>0</v>
      </c>
      <c r="AE190">
        <v>12.3</v>
      </c>
      <c r="AF190">
        <v>0</v>
      </c>
      <c r="AG190">
        <v>0</v>
      </c>
      <c r="AH190">
        <v>0</v>
      </c>
      <c r="AI190">
        <v>7.5</v>
      </c>
      <c r="AJ190">
        <v>1</v>
      </c>
      <c r="AK190">
        <v>1</v>
      </c>
      <c r="AL190">
        <v>1</v>
      </c>
      <c r="AN190">
        <v>1</v>
      </c>
      <c r="AO190">
        <v>0</v>
      </c>
      <c r="AP190">
        <v>0</v>
      </c>
      <c r="AQ190">
        <v>0</v>
      </c>
      <c r="AR190">
        <v>0</v>
      </c>
      <c r="AS190" t="s">
        <v>6</v>
      </c>
      <c r="AT190">
        <v>3.125</v>
      </c>
      <c r="AU190" t="s">
        <v>6</v>
      </c>
      <c r="AV190">
        <v>0</v>
      </c>
      <c r="AW190">
        <v>2</v>
      </c>
      <c r="AX190">
        <v>34644900</v>
      </c>
      <c r="AY190">
        <v>2</v>
      </c>
      <c r="AZ190">
        <v>22528</v>
      </c>
      <c r="BA190">
        <v>177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Y190*Source!I131</f>
        <v>100</v>
      </c>
      <c r="CY190">
        <f t="shared" si="21"/>
        <v>92.22</v>
      </c>
      <c r="CZ190">
        <f t="shared" si="22"/>
        <v>12.3</v>
      </c>
      <c r="DA190">
        <f t="shared" si="23"/>
        <v>7.5</v>
      </c>
      <c r="DB190">
        <v>0</v>
      </c>
    </row>
    <row r="191" spans="1:106" x14ac:dyDescent="0.2">
      <c r="A191">
        <f>ROW(Source!A131)</f>
        <v>131</v>
      </c>
      <c r="B191">
        <v>34644601</v>
      </c>
      <c r="C191">
        <v>34644882</v>
      </c>
      <c r="D191">
        <v>31443366</v>
      </c>
      <c r="E191">
        <v>17</v>
      </c>
      <c r="F191">
        <v>1</v>
      </c>
      <c r="G191">
        <v>1</v>
      </c>
      <c r="H191">
        <v>3</v>
      </c>
      <c r="I191" t="s">
        <v>83</v>
      </c>
      <c r="J191" t="s">
        <v>6</v>
      </c>
      <c r="K191" t="s">
        <v>188</v>
      </c>
      <c r="L191">
        <v>1354</v>
      </c>
      <c r="N191">
        <v>1010</v>
      </c>
      <c r="O191" t="s">
        <v>79</v>
      </c>
      <c r="P191" t="s">
        <v>79</v>
      </c>
      <c r="Q191">
        <v>1</v>
      </c>
      <c r="W191">
        <v>0</v>
      </c>
      <c r="X191">
        <v>470751337</v>
      </c>
      <c r="Y191">
        <v>0.6875</v>
      </c>
      <c r="AA191">
        <v>195.05</v>
      </c>
      <c r="AB191">
        <v>0</v>
      </c>
      <c r="AC191">
        <v>0</v>
      </c>
      <c r="AD191">
        <v>0</v>
      </c>
      <c r="AE191">
        <v>26.01</v>
      </c>
      <c r="AF191">
        <v>0</v>
      </c>
      <c r="AG191">
        <v>0</v>
      </c>
      <c r="AH191">
        <v>0</v>
      </c>
      <c r="AI191">
        <v>7.5</v>
      </c>
      <c r="AJ191">
        <v>1</v>
      </c>
      <c r="AK191">
        <v>1</v>
      </c>
      <c r="AL191">
        <v>1</v>
      </c>
      <c r="AN191">
        <v>1</v>
      </c>
      <c r="AO191">
        <v>0</v>
      </c>
      <c r="AP191">
        <v>0</v>
      </c>
      <c r="AQ191">
        <v>0</v>
      </c>
      <c r="AR191">
        <v>0</v>
      </c>
      <c r="AS191" t="s">
        <v>6</v>
      </c>
      <c r="AT191">
        <v>0.6875</v>
      </c>
      <c r="AU191" t="s">
        <v>6</v>
      </c>
      <c r="AV191">
        <v>0</v>
      </c>
      <c r="AW191">
        <v>2</v>
      </c>
      <c r="AX191">
        <v>34644901</v>
      </c>
      <c r="AY191">
        <v>2</v>
      </c>
      <c r="AZ191">
        <v>22528</v>
      </c>
      <c r="BA191">
        <v>178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Y191*Source!I131</f>
        <v>22</v>
      </c>
      <c r="CY191">
        <f t="shared" si="21"/>
        <v>195.05</v>
      </c>
      <c r="CZ191">
        <f t="shared" si="22"/>
        <v>26.01</v>
      </c>
      <c r="DA191">
        <f t="shared" si="23"/>
        <v>7.5</v>
      </c>
      <c r="DB191">
        <v>0</v>
      </c>
    </row>
    <row r="192" spans="1:106" x14ac:dyDescent="0.2">
      <c r="A192">
        <f>ROW(Source!A131)</f>
        <v>131</v>
      </c>
      <c r="B192">
        <v>34644601</v>
      </c>
      <c r="C192">
        <v>34644882</v>
      </c>
      <c r="D192">
        <v>31440934</v>
      </c>
      <c r="E192">
        <v>17</v>
      </c>
      <c r="F192">
        <v>1</v>
      </c>
      <c r="G192">
        <v>1</v>
      </c>
      <c r="H192">
        <v>3</v>
      </c>
      <c r="I192" t="s">
        <v>88</v>
      </c>
      <c r="J192" t="s">
        <v>6</v>
      </c>
      <c r="K192" t="s">
        <v>227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W192">
        <v>0</v>
      </c>
      <c r="X192">
        <v>877405892</v>
      </c>
      <c r="Y192">
        <v>2.5</v>
      </c>
      <c r="AA192">
        <v>154.25</v>
      </c>
      <c r="AB192">
        <v>0</v>
      </c>
      <c r="AC192">
        <v>0</v>
      </c>
      <c r="AD192">
        <v>0</v>
      </c>
      <c r="AE192">
        <v>20.57</v>
      </c>
      <c r="AF192">
        <v>0</v>
      </c>
      <c r="AG192">
        <v>0</v>
      </c>
      <c r="AH192">
        <v>0</v>
      </c>
      <c r="AI192">
        <v>7.5</v>
      </c>
      <c r="AJ192">
        <v>1</v>
      </c>
      <c r="AK192">
        <v>1</v>
      </c>
      <c r="AL192">
        <v>1</v>
      </c>
      <c r="AN192">
        <v>1</v>
      </c>
      <c r="AO192">
        <v>0</v>
      </c>
      <c r="AP192">
        <v>0</v>
      </c>
      <c r="AQ192">
        <v>0</v>
      </c>
      <c r="AR192">
        <v>0</v>
      </c>
      <c r="AS192" t="s">
        <v>6</v>
      </c>
      <c r="AT192">
        <v>2.5</v>
      </c>
      <c r="AU192" t="s">
        <v>6</v>
      </c>
      <c r="AV192">
        <v>0</v>
      </c>
      <c r="AW192">
        <v>2</v>
      </c>
      <c r="AX192">
        <v>34644902</v>
      </c>
      <c r="AY192">
        <v>2</v>
      </c>
      <c r="AZ192">
        <v>22528</v>
      </c>
      <c r="BA192">
        <v>179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Y192*Source!I131</f>
        <v>80</v>
      </c>
      <c r="CY192">
        <f t="shared" si="21"/>
        <v>154.25</v>
      </c>
      <c r="CZ192">
        <f t="shared" si="22"/>
        <v>20.57</v>
      </c>
      <c r="DA192">
        <f t="shared" si="23"/>
        <v>7.5</v>
      </c>
      <c r="DB192">
        <v>0</v>
      </c>
    </row>
    <row r="193" spans="1:106" x14ac:dyDescent="0.2">
      <c r="A193">
        <f>ROW(Source!A131)</f>
        <v>131</v>
      </c>
      <c r="B193">
        <v>34644601</v>
      </c>
      <c r="C193">
        <v>34644882</v>
      </c>
      <c r="D193">
        <v>31443123</v>
      </c>
      <c r="E193">
        <v>17</v>
      </c>
      <c r="F193">
        <v>1</v>
      </c>
      <c r="G193">
        <v>1</v>
      </c>
      <c r="H193">
        <v>3</v>
      </c>
      <c r="I193" t="s">
        <v>230</v>
      </c>
      <c r="J193" t="s">
        <v>6</v>
      </c>
      <c r="K193" t="s">
        <v>231</v>
      </c>
      <c r="L193">
        <v>1354</v>
      </c>
      <c r="N193">
        <v>1010</v>
      </c>
      <c r="O193" t="s">
        <v>79</v>
      </c>
      <c r="P193" t="s">
        <v>79</v>
      </c>
      <c r="Q193">
        <v>1</v>
      </c>
      <c r="W193">
        <v>0</v>
      </c>
      <c r="X193">
        <v>-877181162</v>
      </c>
      <c r="Y193">
        <v>0.21875</v>
      </c>
      <c r="AA193">
        <v>195.5</v>
      </c>
      <c r="AB193">
        <v>0</v>
      </c>
      <c r="AC193">
        <v>0</v>
      </c>
      <c r="AD193">
        <v>0</v>
      </c>
      <c r="AE193">
        <v>26.07</v>
      </c>
      <c r="AF193">
        <v>0</v>
      </c>
      <c r="AG193">
        <v>0</v>
      </c>
      <c r="AH193">
        <v>0</v>
      </c>
      <c r="AI193">
        <v>7.5</v>
      </c>
      <c r="AJ193">
        <v>1</v>
      </c>
      <c r="AK193">
        <v>1</v>
      </c>
      <c r="AL193">
        <v>1</v>
      </c>
      <c r="AN193">
        <v>1</v>
      </c>
      <c r="AO193">
        <v>0</v>
      </c>
      <c r="AP193">
        <v>0</v>
      </c>
      <c r="AQ193">
        <v>0</v>
      </c>
      <c r="AR193">
        <v>0</v>
      </c>
      <c r="AS193" t="s">
        <v>6</v>
      </c>
      <c r="AT193">
        <v>0.21875</v>
      </c>
      <c r="AU193" t="s">
        <v>6</v>
      </c>
      <c r="AV193">
        <v>0</v>
      </c>
      <c r="AW193">
        <v>2</v>
      </c>
      <c r="AX193">
        <v>34644903</v>
      </c>
      <c r="AY193">
        <v>2</v>
      </c>
      <c r="AZ193">
        <v>22528</v>
      </c>
      <c r="BA193">
        <v>180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Y193*Source!I131</f>
        <v>7</v>
      </c>
      <c r="CY193">
        <f t="shared" si="21"/>
        <v>195.5</v>
      </c>
      <c r="CZ193">
        <f t="shared" si="22"/>
        <v>26.07</v>
      </c>
      <c r="DA193">
        <f t="shared" si="23"/>
        <v>7.5</v>
      </c>
      <c r="DB193">
        <v>0</v>
      </c>
    </row>
    <row r="194" spans="1:106" x14ac:dyDescent="0.2">
      <c r="A194">
        <f>ROW(Source!A131)</f>
        <v>131</v>
      </c>
      <c r="B194">
        <v>34644601</v>
      </c>
      <c r="C194">
        <v>34644882</v>
      </c>
      <c r="D194">
        <v>31443118</v>
      </c>
      <c r="E194">
        <v>17</v>
      </c>
      <c r="F194">
        <v>1</v>
      </c>
      <c r="G194">
        <v>1</v>
      </c>
      <c r="H194">
        <v>3</v>
      </c>
      <c r="I194" t="s">
        <v>110</v>
      </c>
      <c r="J194" t="s">
        <v>6</v>
      </c>
      <c r="K194" t="s">
        <v>234</v>
      </c>
      <c r="L194">
        <v>1354</v>
      </c>
      <c r="N194">
        <v>1010</v>
      </c>
      <c r="O194" t="s">
        <v>79</v>
      </c>
      <c r="P194" t="s">
        <v>79</v>
      </c>
      <c r="Q194">
        <v>1</v>
      </c>
      <c r="W194">
        <v>0</v>
      </c>
      <c r="X194">
        <v>-1791706928</v>
      </c>
      <c r="Y194">
        <v>0.15625</v>
      </c>
      <c r="AA194">
        <v>151.81</v>
      </c>
      <c r="AB194">
        <v>0</v>
      </c>
      <c r="AC194">
        <v>0</v>
      </c>
      <c r="AD194">
        <v>0</v>
      </c>
      <c r="AE194">
        <v>20.239999999999998</v>
      </c>
      <c r="AF194">
        <v>0</v>
      </c>
      <c r="AG194">
        <v>0</v>
      </c>
      <c r="AH194">
        <v>0</v>
      </c>
      <c r="AI194">
        <v>7.5</v>
      </c>
      <c r="AJ194">
        <v>1</v>
      </c>
      <c r="AK194">
        <v>1</v>
      </c>
      <c r="AL194">
        <v>1</v>
      </c>
      <c r="AN194">
        <v>1</v>
      </c>
      <c r="AO194">
        <v>0</v>
      </c>
      <c r="AP194">
        <v>0</v>
      </c>
      <c r="AQ194">
        <v>0</v>
      </c>
      <c r="AR194">
        <v>0</v>
      </c>
      <c r="AS194" t="s">
        <v>6</v>
      </c>
      <c r="AT194">
        <v>0.15625</v>
      </c>
      <c r="AU194" t="s">
        <v>6</v>
      </c>
      <c r="AV194">
        <v>0</v>
      </c>
      <c r="AW194">
        <v>2</v>
      </c>
      <c r="AX194">
        <v>34644904</v>
      </c>
      <c r="AY194">
        <v>2</v>
      </c>
      <c r="AZ194">
        <v>22528</v>
      </c>
      <c r="BA194">
        <v>181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Y194*Source!I131</f>
        <v>5</v>
      </c>
      <c r="CY194">
        <f t="shared" si="21"/>
        <v>151.81</v>
      </c>
      <c r="CZ194">
        <f t="shared" si="22"/>
        <v>20.239999999999998</v>
      </c>
      <c r="DA194">
        <f t="shared" si="23"/>
        <v>7.5</v>
      </c>
      <c r="DB194">
        <v>0</v>
      </c>
    </row>
    <row r="195" spans="1:106" x14ac:dyDescent="0.2">
      <c r="A195">
        <f>ROW(Source!A131)</f>
        <v>131</v>
      </c>
      <c r="B195">
        <v>34644601</v>
      </c>
      <c r="C195">
        <v>34644882</v>
      </c>
      <c r="D195">
        <v>31443361</v>
      </c>
      <c r="E195">
        <v>17</v>
      </c>
      <c r="F195">
        <v>1</v>
      </c>
      <c r="G195">
        <v>1</v>
      </c>
      <c r="H195">
        <v>3</v>
      </c>
      <c r="I195" t="s">
        <v>237</v>
      </c>
      <c r="J195" t="s">
        <v>6</v>
      </c>
      <c r="K195" t="s">
        <v>238</v>
      </c>
      <c r="L195">
        <v>1354</v>
      </c>
      <c r="N195">
        <v>1010</v>
      </c>
      <c r="O195" t="s">
        <v>79</v>
      </c>
      <c r="P195" t="s">
        <v>79</v>
      </c>
      <c r="Q195">
        <v>1</v>
      </c>
      <c r="W195">
        <v>0</v>
      </c>
      <c r="X195">
        <v>1558183951</v>
      </c>
      <c r="Y195">
        <v>0.25</v>
      </c>
      <c r="AA195">
        <v>15.1</v>
      </c>
      <c r="AB195">
        <v>0</v>
      </c>
      <c r="AC195">
        <v>0</v>
      </c>
      <c r="AD195">
        <v>0</v>
      </c>
      <c r="AE195">
        <v>2.0099999999999998</v>
      </c>
      <c r="AF195">
        <v>0</v>
      </c>
      <c r="AG195">
        <v>0</v>
      </c>
      <c r="AH195">
        <v>0</v>
      </c>
      <c r="AI195">
        <v>7.5</v>
      </c>
      <c r="AJ195">
        <v>1</v>
      </c>
      <c r="AK195">
        <v>1</v>
      </c>
      <c r="AL195">
        <v>1</v>
      </c>
      <c r="AN195">
        <v>1</v>
      </c>
      <c r="AO195">
        <v>0</v>
      </c>
      <c r="AP195">
        <v>0</v>
      </c>
      <c r="AQ195">
        <v>0</v>
      </c>
      <c r="AR195">
        <v>0</v>
      </c>
      <c r="AS195" t="s">
        <v>6</v>
      </c>
      <c r="AT195">
        <v>0.25</v>
      </c>
      <c r="AU195" t="s">
        <v>6</v>
      </c>
      <c r="AV195">
        <v>0</v>
      </c>
      <c r="AW195">
        <v>2</v>
      </c>
      <c r="AX195">
        <v>34644905</v>
      </c>
      <c r="AY195">
        <v>2</v>
      </c>
      <c r="AZ195">
        <v>22528</v>
      </c>
      <c r="BA195">
        <v>182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Y195*Source!I131</f>
        <v>8</v>
      </c>
      <c r="CY195">
        <f t="shared" si="21"/>
        <v>15.1</v>
      </c>
      <c r="CZ195">
        <f t="shared" si="22"/>
        <v>2.0099999999999998</v>
      </c>
      <c r="DA195">
        <f t="shared" si="23"/>
        <v>7.5</v>
      </c>
      <c r="DB195">
        <v>0</v>
      </c>
    </row>
    <row r="196" spans="1:106" x14ac:dyDescent="0.2">
      <c r="A196">
        <f>ROW(Source!A131)</f>
        <v>131</v>
      </c>
      <c r="B196">
        <v>34644601</v>
      </c>
      <c r="C196">
        <v>34644882</v>
      </c>
      <c r="D196">
        <v>0</v>
      </c>
      <c r="E196">
        <v>0</v>
      </c>
      <c r="F196">
        <v>1</v>
      </c>
      <c r="G196">
        <v>1</v>
      </c>
      <c r="H196">
        <v>3</v>
      </c>
      <c r="I196" t="s">
        <v>153</v>
      </c>
      <c r="J196" t="s">
        <v>6</v>
      </c>
      <c r="K196" t="s">
        <v>217</v>
      </c>
      <c r="L196">
        <v>1354</v>
      </c>
      <c r="N196">
        <v>1010</v>
      </c>
      <c r="O196" t="s">
        <v>79</v>
      </c>
      <c r="P196" t="s">
        <v>79</v>
      </c>
      <c r="Q196">
        <v>1</v>
      </c>
      <c r="W196">
        <v>0</v>
      </c>
      <c r="X196">
        <v>-1541461398</v>
      </c>
      <c r="Y196">
        <v>3.3125</v>
      </c>
      <c r="AA196">
        <v>112.43</v>
      </c>
      <c r="AB196">
        <v>0</v>
      </c>
      <c r="AC196">
        <v>0</v>
      </c>
      <c r="AD196">
        <v>0</v>
      </c>
      <c r="AE196">
        <v>14.99</v>
      </c>
      <c r="AF196">
        <v>0</v>
      </c>
      <c r="AG196">
        <v>0</v>
      </c>
      <c r="AH196">
        <v>0</v>
      </c>
      <c r="AI196">
        <v>7.5</v>
      </c>
      <c r="AJ196">
        <v>1</v>
      </c>
      <c r="AK196">
        <v>1</v>
      </c>
      <c r="AL196">
        <v>1</v>
      </c>
      <c r="AN196">
        <v>0</v>
      </c>
      <c r="AO196">
        <v>0</v>
      </c>
      <c r="AP196">
        <v>0</v>
      </c>
      <c r="AQ196">
        <v>0</v>
      </c>
      <c r="AR196">
        <v>0</v>
      </c>
      <c r="AS196" t="s">
        <v>6</v>
      </c>
      <c r="AT196">
        <v>3.3125</v>
      </c>
      <c r="AU196" t="s">
        <v>6</v>
      </c>
      <c r="AV196">
        <v>0</v>
      </c>
      <c r="AW196">
        <v>1</v>
      </c>
      <c r="AX196">
        <v>-1</v>
      </c>
      <c r="AY196">
        <v>0</v>
      </c>
      <c r="AZ196">
        <v>0</v>
      </c>
      <c r="BA196" t="s">
        <v>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Y196*Source!I131</f>
        <v>106</v>
      </c>
      <c r="CY196">
        <f t="shared" si="21"/>
        <v>112.43</v>
      </c>
      <c r="CZ196">
        <f t="shared" si="22"/>
        <v>14.99</v>
      </c>
      <c r="DA196">
        <f t="shared" si="23"/>
        <v>7.5</v>
      </c>
      <c r="DB196">
        <v>0</v>
      </c>
    </row>
    <row r="197" spans="1:106" x14ac:dyDescent="0.2">
      <c r="A197">
        <f>ROW(Source!A148)</f>
        <v>148</v>
      </c>
      <c r="B197">
        <v>34644600</v>
      </c>
      <c r="C197">
        <v>34644914</v>
      </c>
      <c r="D197">
        <v>31709544</v>
      </c>
      <c r="E197">
        <v>1</v>
      </c>
      <c r="F197">
        <v>1</v>
      </c>
      <c r="G197">
        <v>1</v>
      </c>
      <c r="H197">
        <v>1</v>
      </c>
      <c r="I197" t="s">
        <v>419</v>
      </c>
      <c r="J197" t="s">
        <v>6</v>
      </c>
      <c r="K197" t="s">
        <v>420</v>
      </c>
      <c r="L197">
        <v>1191</v>
      </c>
      <c r="N197">
        <v>1013</v>
      </c>
      <c r="O197" t="s">
        <v>405</v>
      </c>
      <c r="P197" t="s">
        <v>405</v>
      </c>
      <c r="Q197">
        <v>1</v>
      </c>
      <c r="W197">
        <v>0</v>
      </c>
      <c r="X197">
        <v>145020957</v>
      </c>
      <c r="Y197">
        <v>3.9839999999999995</v>
      </c>
      <c r="AA197">
        <v>0</v>
      </c>
      <c r="AB197">
        <v>0</v>
      </c>
      <c r="AC197">
        <v>0</v>
      </c>
      <c r="AD197">
        <v>9.07</v>
      </c>
      <c r="AE197">
        <v>0</v>
      </c>
      <c r="AF197">
        <v>0</v>
      </c>
      <c r="AG197">
        <v>0</v>
      </c>
      <c r="AH197">
        <v>9.07</v>
      </c>
      <c r="AI197">
        <v>1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S197" t="s">
        <v>6</v>
      </c>
      <c r="AT197">
        <v>3.32</v>
      </c>
      <c r="AU197" t="s">
        <v>53</v>
      </c>
      <c r="AV197">
        <v>1</v>
      </c>
      <c r="AW197">
        <v>2</v>
      </c>
      <c r="AX197">
        <v>34644927</v>
      </c>
      <c r="AY197">
        <v>1</v>
      </c>
      <c r="AZ197">
        <v>0</v>
      </c>
      <c r="BA197">
        <v>183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Y197*Source!I148</f>
        <v>39.839999999999996</v>
      </c>
      <c r="CY197">
        <f>AD197</f>
        <v>9.07</v>
      </c>
      <c r="CZ197">
        <f>AH197</f>
        <v>9.07</v>
      </c>
      <c r="DA197">
        <f>AL197</f>
        <v>1</v>
      </c>
      <c r="DB197">
        <v>0</v>
      </c>
    </row>
    <row r="198" spans="1:106" x14ac:dyDescent="0.2">
      <c r="A198">
        <f>ROW(Source!A148)</f>
        <v>148</v>
      </c>
      <c r="B198">
        <v>34644600</v>
      </c>
      <c r="C198">
        <v>34644914</v>
      </c>
      <c r="D198">
        <v>31709492</v>
      </c>
      <c r="E198">
        <v>1</v>
      </c>
      <c r="F198">
        <v>1</v>
      </c>
      <c r="G198">
        <v>1</v>
      </c>
      <c r="H198">
        <v>1</v>
      </c>
      <c r="I198" t="s">
        <v>406</v>
      </c>
      <c r="J198" t="s">
        <v>6</v>
      </c>
      <c r="K198" t="s">
        <v>407</v>
      </c>
      <c r="L198">
        <v>1191</v>
      </c>
      <c r="N198">
        <v>1013</v>
      </c>
      <c r="O198" t="s">
        <v>405</v>
      </c>
      <c r="P198" t="s">
        <v>405</v>
      </c>
      <c r="Q198">
        <v>1</v>
      </c>
      <c r="W198">
        <v>0</v>
      </c>
      <c r="X198">
        <v>-1417349443</v>
      </c>
      <c r="Y198">
        <v>1.54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1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6</v>
      </c>
      <c r="AT198">
        <v>1.54</v>
      </c>
      <c r="AU198" t="s">
        <v>6</v>
      </c>
      <c r="AV198">
        <v>2</v>
      </c>
      <c r="AW198">
        <v>2</v>
      </c>
      <c r="AX198">
        <v>34644928</v>
      </c>
      <c r="AY198">
        <v>1</v>
      </c>
      <c r="AZ198">
        <v>2048</v>
      </c>
      <c r="BA198">
        <v>184</v>
      </c>
      <c r="BB198">
        <v>2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-0.30799999999999983</v>
      </c>
      <c r="BI198">
        <v>1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Y198*Source!I148</f>
        <v>15.4</v>
      </c>
      <c r="CY198">
        <f>AD198</f>
        <v>0</v>
      </c>
      <c r="CZ198">
        <f>AH198</f>
        <v>0</v>
      </c>
      <c r="DA198">
        <f>AL198</f>
        <v>1</v>
      </c>
      <c r="DB198">
        <v>0</v>
      </c>
    </row>
    <row r="199" spans="1:106" x14ac:dyDescent="0.2">
      <c r="A199">
        <f>ROW(Source!A148)</f>
        <v>148</v>
      </c>
      <c r="B199">
        <v>34644600</v>
      </c>
      <c r="C199">
        <v>34644914</v>
      </c>
      <c r="D199">
        <v>31527023</v>
      </c>
      <c r="E199">
        <v>1</v>
      </c>
      <c r="F199">
        <v>1</v>
      </c>
      <c r="G199">
        <v>1</v>
      </c>
      <c r="H199">
        <v>2</v>
      </c>
      <c r="I199" t="s">
        <v>408</v>
      </c>
      <c r="J199" t="s">
        <v>409</v>
      </c>
      <c r="K199" t="s">
        <v>410</v>
      </c>
      <c r="L199">
        <v>1368</v>
      </c>
      <c r="N199">
        <v>1011</v>
      </c>
      <c r="O199" t="s">
        <v>411</v>
      </c>
      <c r="P199" t="s">
        <v>411</v>
      </c>
      <c r="Q199">
        <v>1</v>
      </c>
      <c r="W199">
        <v>0</v>
      </c>
      <c r="X199">
        <v>-2134233284</v>
      </c>
      <c r="Y199">
        <v>1.6440000000000001</v>
      </c>
      <c r="AA199">
        <v>0</v>
      </c>
      <c r="AB199">
        <v>82.22</v>
      </c>
      <c r="AC199">
        <v>10.06</v>
      </c>
      <c r="AD199">
        <v>0</v>
      </c>
      <c r="AE199">
        <v>0</v>
      </c>
      <c r="AF199">
        <v>82.22</v>
      </c>
      <c r="AG199">
        <v>10.06</v>
      </c>
      <c r="AH199">
        <v>0</v>
      </c>
      <c r="AI199">
        <v>1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1</v>
      </c>
      <c r="AQ199">
        <v>0</v>
      </c>
      <c r="AR199">
        <v>0</v>
      </c>
      <c r="AS199" t="s">
        <v>6</v>
      </c>
      <c r="AT199">
        <v>1.37</v>
      </c>
      <c r="AU199" t="s">
        <v>53</v>
      </c>
      <c r="AV199">
        <v>0</v>
      </c>
      <c r="AW199">
        <v>2</v>
      </c>
      <c r="AX199">
        <v>34644929</v>
      </c>
      <c r="AY199">
        <v>1</v>
      </c>
      <c r="AZ199">
        <v>0</v>
      </c>
      <c r="BA199">
        <v>185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Y199*Source!I148</f>
        <v>16.440000000000001</v>
      </c>
      <c r="CY199">
        <f>AB199</f>
        <v>82.22</v>
      </c>
      <c r="CZ199">
        <f>AF199</f>
        <v>82.22</v>
      </c>
      <c r="DA199">
        <f>AJ199</f>
        <v>1</v>
      </c>
      <c r="DB199">
        <v>0</v>
      </c>
    </row>
    <row r="200" spans="1:106" x14ac:dyDescent="0.2">
      <c r="A200">
        <f>ROW(Source!A148)</f>
        <v>148</v>
      </c>
      <c r="B200">
        <v>34644600</v>
      </c>
      <c r="C200">
        <v>34644914</v>
      </c>
      <c r="D200">
        <v>31528142</v>
      </c>
      <c r="E200">
        <v>1</v>
      </c>
      <c r="F200">
        <v>1</v>
      </c>
      <c r="G200">
        <v>1</v>
      </c>
      <c r="H200">
        <v>2</v>
      </c>
      <c r="I200" t="s">
        <v>412</v>
      </c>
      <c r="J200" t="s">
        <v>413</v>
      </c>
      <c r="K200" t="s">
        <v>414</v>
      </c>
      <c r="L200">
        <v>1368</v>
      </c>
      <c r="N200">
        <v>1011</v>
      </c>
      <c r="O200" t="s">
        <v>411</v>
      </c>
      <c r="P200" t="s">
        <v>411</v>
      </c>
      <c r="Q200">
        <v>1</v>
      </c>
      <c r="W200">
        <v>0</v>
      </c>
      <c r="X200">
        <v>1372534845</v>
      </c>
      <c r="Y200">
        <v>0.20400000000000001</v>
      </c>
      <c r="AA200">
        <v>0</v>
      </c>
      <c r="AB200">
        <v>65.709999999999994</v>
      </c>
      <c r="AC200">
        <v>11.6</v>
      </c>
      <c r="AD200">
        <v>0</v>
      </c>
      <c r="AE200">
        <v>0</v>
      </c>
      <c r="AF200">
        <v>65.709999999999994</v>
      </c>
      <c r="AG200">
        <v>11.6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S200" t="s">
        <v>6</v>
      </c>
      <c r="AT200">
        <v>0.17</v>
      </c>
      <c r="AU200" t="s">
        <v>53</v>
      </c>
      <c r="AV200">
        <v>0</v>
      </c>
      <c r="AW200">
        <v>2</v>
      </c>
      <c r="AX200">
        <v>34644930</v>
      </c>
      <c r="AY200">
        <v>1</v>
      </c>
      <c r="AZ200">
        <v>0</v>
      </c>
      <c r="BA200">
        <v>186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Y200*Source!I148</f>
        <v>2.04</v>
      </c>
      <c r="CY200">
        <f>AB200</f>
        <v>65.709999999999994</v>
      </c>
      <c r="CZ200">
        <f>AF200</f>
        <v>65.709999999999994</v>
      </c>
      <c r="DA200">
        <f>AJ200</f>
        <v>1</v>
      </c>
      <c r="DB200">
        <v>0</v>
      </c>
    </row>
    <row r="201" spans="1:106" x14ac:dyDescent="0.2">
      <c r="A201">
        <f>ROW(Source!A148)</f>
        <v>148</v>
      </c>
      <c r="B201">
        <v>34644600</v>
      </c>
      <c r="C201">
        <v>34644914</v>
      </c>
      <c r="D201">
        <v>31444692</v>
      </c>
      <c r="E201">
        <v>1</v>
      </c>
      <c r="F201">
        <v>1</v>
      </c>
      <c r="G201">
        <v>1</v>
      </c>
      <c r="H201">
        <v>3</v>
      </c>
      <c r="I201" t="s">
        <v>56</v>
      </c>
      <c r="J201" t="s">
        <v>59</v>
      </c>
      <c r="K201" t="s">
        <v>246</v>
      </c>
      <c r="L201">
        <v>1301</v>
      </c>
      <c r="N201">
        <v>1003</v>
      </c>
      <c r="O201" t="s">
        <v>184</v>
      </c>
      <c r="P201" t="s">
        <v>184</v>
      </c>
      <c r="Q201">
        <v>1</v>
      </c>
      <c r="W201">
        <v>0</v>
      </c>
      <c r="X201">
        <v>-1441776925</v>
      </c>
      <c r="Y201">
        <v>25</v>
      </c>
      <c r="AA201">
        <v>6.35</v>
      </c>
      <c r="AB201">
        <v>0</v>
      </c>
      <c r="AC201">
        <v>0</v>
      </c>
      <c r="AD201">
        <v>0</v>
      </c>
      <c r="AE201">
        <v>6.35</v>
      </c>
      <c r="AF201">
        <v>0</v>
      </c>
      <c r="AG201">
        <v>0</v>
      </c>
      <c r="AH201">
        <v>0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6</v>
      </c>
      <c r="AT201">
        <v>25</v>
      </c>
      <c r="AU201" t="s">
        <v>6</v>
      </c>
      <c r="AV201">
        <v>0</v>
      </c>
      <c r="AW201">
        <v>2</v>
      </c>
      <c r="AX201">
        <v>34644931</v>
      </c>
      <c r="AY201">
        <v>2</v>
      </c>
      <c r="AZ201">
        <v>22528</v>
      </c>
      <c r="BA201">
        <v>187</v>
      </c>
      <c r="BB201">
        <v>3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Y201*Source!I148</f>
        <v>250</v>
      </c>
      <c r="CY201">
        <f t="shared" ref="CY201:CY208" si="24">AA201</f>
        <v>6.35</v>
      </c>
      <c r="CZ201">
        <f t="shared" ref="CZ201:CZ208" si="25">AE201</f>
        <v>6.35</v>
      </c>
      <c r="DA201">
        <f t="shared" ref="DA201:DA208" si="26">AI201</f>
        <v>1</v>
      </c>
      <c r="DB201">
        <v>0</v>
      </c>
    </row>
    <row r="202" spans="1:106" x14ac:dyDescent="0.2">
      <c r="A202">
        <f>ROW(Source!A148)</f>
        <v>148</v>
      </c>
      <c r="B202">
        <v>34644600</v>
      </c>
      <c r="C202">
        <v>34644914</v>
      </c>
      <c r="D202">
        <v>31449050</v>
      </c>
      <c r="E202">
        <v>1</v>
      </c>
      <c r="F202">
        <v>1</v>
      </c>
      <c r="G202">
        <v>1</v>
      </c>
      <c r="H202">
        <v>3</v>
      </c>
      <c r="I202" t="s">
        <v>69</v>
      </c>
      <c r="J202" t="s">
        <v>71</v>
      </c>
      <c r="K202" t="s">
        <v>223</v>
      </c>
      <c r="L202">
        <v>1354</v>
      </c>
      <c r="N202">
        <v>1010</v>
      </c>
      <c r="O202" t="s">
        <v>79</v>
      </c>
      <c r="P202" t="s">
        <v>79</v>
      </c>
      <c r="Q202">
        <v>1</v>
      </c>
      <c r="W202">
        <v>0</v>
      </c>
      <c r="X202">
        <v>1907950714</v>
      </c>
      <c r="Y202">
        <v>6.6</v>
      </c>
      <c r="AA202">
        <v>13.23</v>
      </c>
      <c r="AB202">
        <v>0</v>
      </c>
      <c r="AC202">
        <v>0</v>
      </c>
      <c r="AD202">
        <v>0</v>
      </c>
      <c r="AE202">
        <v>13.23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1</v>
      </c>
      <c r="AO202">
        <v>0</v>
      </c>
      <c r="AP202">
        <v>0</v>
      </c>
      <c r="AQ202">
        <v>0</v>
      </c>
      <c r="AR202">
        <v>0</v>
      </c>
      <c r="AS202" t="s">
        <v>6</v>
      </c>
      <c r="AT202">
        <v>6.6</v>
      </c>
      <c r="AU202" t="s">
        <v>6</v>
      </c>
      <c r="AV202">
        <v>0</v>
      </c>
      <c r="AW202">
        <v>2</v>
      </c>
      <c r="AX202">
        <v>34644932</v>
      </c>
      <c r="AY202">
        <v>2</v>
      </c>
      <c r="AZ202">
        <v>22528</v>
      </c>
      <c r="BA202">
        <v>188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Y202*Source!I148</f>
        <v>66</v>
      </c>
      <c r="CY202">
        <f t="shared" si="24"/>
        <v>13.23</v>
      </c>
      <c r="CZ202">
        <f t="shared" si="25"/>
        <v>13.23</v>
      </c>
      <c r="DA202">
        <f t="shared" si="26"/>
        <v>1</v>
      </c>
      <c r="DB202">
        <v>0</v>
      </c>
    </row>
    <row r="203" spans="1:106" x14ac:dyDescent="0.2">
      <c r="A203">
        <f>ROW(Source!A148)</f>
        <v>148</v>
      </c>
      <c r="B203">
        <v>34644600</v>
      </c>
      <c r="C203">
        <v>34644914</v>
      </c>
      <c r="D203">
        <v>31443366</v>
      </c>
      <c r="E203">
        <v>17</v>
      </c>
      <c r="F203">
        <v>1</v>
      </c>
      <c r="G203">
        <v>1</v>
      </c>
      <c r="H203">
        <v>3</v>
      </c>
      <c r="I203" t="s">
        <v>83</v>
      </c>
      <c r="J203" t="s">
        <v>6</v>
      </c>
      <c r="K203" t="s">
        <v>188</v>
      </c>
      <c r="L203">
        <v>1354</v>
      </c>
      <c r="N203">
        <v>1010</v>
      </c>
      <c r="O203" t="s">
        <v>79</v>
      </c>
      <c r="P203" t="s">
        <v>79</v>
      </c>
      <c r="Q203">
        <v>1</v>
      </c>
      <c r="W203">
        <v>0</v>
      </c>
      <c r="X203">
        <v>470751337</v>
      </c>
      <c r="Y203">
        <v>4</v>
      </c>
      <c r="AA203">
        <v>26.01</v>
      </c>
      <c r="AB203">
        <v>0</v>
      </c>
      <c r="AC203">
        <v>0</v>
      </c>
      <c r="AD203">
        <v>0</v>
      </c>
      <c r="AE203">
        <v>26.01</v>
      </c>
      <c r="AF203">
        <v>0</v>
      </c>
      <c r="AG203">
        <v>0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1</v>
      </c>
      <c r="AO203">
        <v>0</v>
      </c>
      <c r="AP203">
        <v>0</v>
      </c>
      <c r="AQ203">
        <v>0</v>
      </c>
      <c r="AR203">
        <v>0</v>
      </c>
      <c r="AS203" t="s">
        <v>6</v>
      </c>
      <c r="AT203">
        <v>4</v>
      </c>
      <c r="AU203" t="s">
        <v>6</v>
      </c>
      <c r="AV203">
        <v>0</v>
      </c>
      <c r="AW203">
        <v>2</v>
      </c>
      <c r="AX203">
        <v>34644933</v>
      </c>
      <c r="AY203">
        <v>2</v>
      </c>
      <c r="AZ203">
        <v>22528</v>
      </c>
      <c r="BA203">
        <v>189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Y203*Source!I148</f>
        <v>40</v>
      </c>
      <c r="CY203">
        <f t="shared" si="24"/>
        <v>26.01</v>
      </c>
      <c r="CZ203">
        <f t="shared" si="25"/>
        <v>26.01</v>
      </c>
      <c r="DA203">
        <f t="shared" si="26"/>
        <v>1</v>
      </c>
      <c r="DB203">
        <v>0</v>
      </c>
    </row>
    <row r="204" spans="1:106" x14ac:dyDescent="0.2">
      <c r="A204">
        <f>ROW(Source!A148)</f>
        <v>148</v>
      </c>
      <c r="B204">
        <v>34644600</v>
      </c>
      <c r="C204">
        <v>34644914</v>
      </c>
      <c r="D204">
        <v>31440934</v>
      </c>
      <c r="E204">
        <v>17</v>
      </c>
      <c r="F204">
        <v>1</v>
      </c>
      <c r="G204">
        <v>1</v>
      </c>
      <c r="H204">
        <v>3</v>
      </c>
      <c r="I204" t="s">
        <v>88</v>
      </c>
      <c r="J204" t="s">
        <v>6</v>
      </c>
      <c r="K204" t="s">
        <v>227</v>
      </c>
      <c r="L204">
        <v>1354</v>
      </c>
      <c r="N204">
        <v>1010</v>
      </c>
      <c r="O204" t="s">
        <v>79</v>
      </c>
      <c r="P204" t="s">
        <v>79</v>
      </c>
      <c r="Q204">
        <v>1</v>
      </c>
      <c r="W204">
        <v>0</v>
      </c>
      <c r="X204">
        <v>877405892</v>
      </c>
      <c r="Y204">
        <v>4</v>
      </c>
      <c r="AA204">
        <v>20.57</v>
      </c>
      <c r="AB204">
        <v>0</v>
      </c>
      <c r="AC204">
        <v>0</v>
      </c>
      <c r="AD204">
        <v>0</v>
      </c>
      <c r="AE204">
        <v>20.57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1</v>
      </c>
      <c r="AO204">
        <v>0</v>
      </c>
      <c r="AP204">
        <v>0</v>
      </c>
      <c r="AQ204">
        <v>0</v>
      </c>
      <c r="AR204">
        <v>0</v>
      </c>
      <c r="AS204" t="s">
        <v>6</v>
      </c>
      <c r="AT204">
        <v>4</v>
      </c>
      <c r="AU204" t="s">
        <v>6</v>
      </c>
      <c r="AV204">
        <v>0</v>
      </c>
      <c r="AW204">
        <v>2</v>
      </c>
      <c r="AX204">
        <v>34644934</v>
      </c>
      <c r="AY204">
        <v>2</v>
      </c>
      <c r="AZ204">
        <v>22528</v>
      </c>
      <c r="BA204">
        <v>190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Y204*Source!I148</f>
        <v>40</v>
      </c>
      <c r="CY204">
        <f t="shared" si="24"/>
        <v>20.57</v>
      </c>
      <c r="CZ204">
        <f t="shared" si="25"/>
        <v>20.57</v>
      </c>
      <c r="DA204">
        <f t="shared" si="26"/>
        <v>1</v>
      </c>
      <c r="DB204">
        <v>0</v>
      </c>
    </row>
    <row r="205" spans="1:106" x14ac:dyDescent="0.2">
      <c r="A205">
        <f>ROW(Source!A148)</f>
        <v>148</v>
      </c>
      <c r="B205">
        <v>34644600</v>
      </c>
      <c r="C205">
        <v>34644914</v>
      </c>
      <c r="D205">
        <v>31443123</v>
      </c>
      <c r="E205">
        <v>17</v>
      </c>
      <c r="F205">
        <v>1</v>
      </c>
      <c r="G205">
        <v>1</v>
      </c>
      <c r="H205">
        <v>3</v>
      </c>
      <c r="I205" t="s">
        <v>230</v>
      </c>
      <c r="J205" t="s">
        <v>6</v>
      </c>
      <c r="K205" t="s">
        <v>231</v>
      </c>
      <c r="L205">
        <v>1354</v>
      </c>
      <c r="N205">
        <v>1010</v>
      </c>
      <c r="O205" t="s">
        <v>79</v>
      </c>
      <c r="P205" t="s">
        <v>79</v>
      </c>
      <c r="Q205">
        <v>1</v>
      </c>
      <c r="W205">
        <v>0</v>
      </c>
      <c r="X205">
        <v>-877181162</v>
      </c>
      <c r="Y205">
        <v>0.3</v>
      </c>
      <c r="AA205">
        <v>26.07</v>
      </c>
      <c r="AB205">
        <v>0</v>
      </c>
      <c r="AC205">
        <v>0</v>
      </c>
      <c r="AD205">
        <v>0</v>
      </c>
      <c r="AE205">
        <v>26.07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1</v>
      </c>
      <c r="AO205">
        <v>0</v>
      </c>
      <c r="AP205">
        <v>0</v>
      </c>
      <c r="AQ205">
        <v>0</v>
      </c>
      <c r="AR205">
        <v>0</v>
      </c>
      <c r="AS205" t="s">
        <v>6</v>
      </c>
      <c r="AT205">
        <v>0.3</v>
      </c>
      <c r="AU205" t="s">
        <v>6</v>
      </c>
      <c r="AV205">
        <v>0</v>
      </c>
      <c r="AW205">
        <v>2</v>
      </c>
      <c r="AX205">
        <v>34644935</v>
      </c>
      <c r="AY205">
        <v>2</v>
      </c>
      <c r="AZ205">
        <v>22528</v>
      </c>
      <c r="BA205">
        <v>191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Y205*Source!I148</f>
        <v>3</v>
      </c>
      <c r="CY205">
        <f t="shared" si="24"/>
        <v>26.07</v>
      </c>
      <c r="CZ205">
        <f t="shared" si="25"/>
        <v>26.07</v>
      </c>
      <c r="DA205">
        <f t="shared" si="26"/>
        <v>1</v>
      </c>
      <c r="DB205">
        <v>0</v>
      </c>
    </row>
    <row r="206" spans="1:106" x14ac:dyDescent="0.2">
      <c r="A206">
        <f>ROW(Source!A148)</f>
        <v>148</v>
      </c>
      <c r="B206">
        <v>34644600</v>
      </c>
      <c r="C206">
        <v>34644914</v>
      </c>
      <c r="D206">
        <v>31443118</v>
      </c>
      <c r="E206">
        <v>17</v>
      </c>
      <c r="F206">
        <v>1</v>
      </c>
      <c r="G206">
        <v>1</v>
      </c>
      <c r="H206">
        <v>3</v>
      </c>
      <c r="I206" t="s">
        <v>110</v>
      </c>
      <c r="J206" t="s">
        <v>6</v>
      </c>
      <c r="K206" t="s">
        <v>254</v>
      </c>
      <c r="L206">
        <v>1354</v>
      </c>
      <c r="N206">
        <v>1010</v>
      </c>
      <c r="O206" t="s">
        <v>79</v>
      </c>
      <c r="P206" t="s">
        <v>79</v>
      </c>
      <c r="Q206">
        <v>1</v>
      </c>
      <c r="W206">
        <v>0</v>
      </c>
      <c r="X206">
        <v>810700894</v>
      </c>
      <c r="Y206">
        <v>0.4</v>
      </c>
      <c r="AA206">
        <v>227.12</v>
      </c>
      <c r="AB206">
        <v>0</v>
      </c>
      <c r="AC206">
        <v>0</v>
      </c>
      <c r="AD206">
        <v>0</v>
      </c>
      <c r="AE206">
        <v>227.12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1</v>
      </c>
      <c r="AO206">
        <v>0</v>
      </c>
      <c r="AP206">
        <v>0</v>
      </c>
      <c r="AQ206">
        <v>0</v>
      </c>
      <c r="AR206">
        <v>0</v>
      </c>
      <c r="AS206" t="s">
        <v>6</v>
      </c>
      <c r="AT206">
        <v>0.4</v>
      </c>
      <c r="AU206" t="s">
        <v>6</v>
      </c>
      <c r="AV206">
        <v>0</v>
      </c>
      <c r="AW206">
        <v>2</v>
      </c>
      <c r="AX206">
        <v>34644936</v>
      </c>
      <c r="AY206">
        <v>2</v>
      </c>
      <c r="AZ206">
        <v>22528</v>
      </c>
      <c r="BA206">
        <v>192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Y206*Source!I148</f>
        <v>4</v>
      </c>
      <c r="CY206">
        <f t="shared" si="24"/>
        <v>227.12</v>
      </c>
      <c r="CZ206">
        <f t="shared" si="25"/>
        <v>227.12</v>
      </c>
      <c r="DA206">
        <f t="shared" si="26"/>
        <v>1</v>
      </c>
      <c r="DB206">
        <v>0</v>
      </c>
    </row>
    <row r="207" spans="1:106" x14ac:dyDescent="0.2">
      <c r="A207">
        <f>ROW(Source!A148)</f>
        <v>148</v>
      </c>
      <c r="B207">
        <v>34644600</v>
      </c>
      <c r="C207">
        <v>34644914</v>
      </c>
      <c r="D207">
        <v>31443361</v>
      </c>
      <c r="E207">
        <v>17</v>
      </c>
      <c r="F207">
        <v>1</v>
      </c>
      <c r="G207">
        <v>1</v>
      </c>
      <c r="H207">
        <v>3</v>
      </c>
      <c r="I207" t="s">
        <v>237</v>
      </c>
      <c r="J207" t="s">
        <v>6</v>
      </c>
      <c r="K207" t="s">
        <v>257</v>
      </c>
      <c r="L207">
        <v>1346</v>
      </c>
      <c r="N207">
        <v>1009</v>
      </c>
      <c r="O207" t="s">
        <v>58</v>
      </c>
      <c r="P207" t="s">
        <v>58</v>
      </c>
      <c r="Q207">
        <v>1</v>
      </c>
      <c r="W207">
        <v>0</v>
      </c>
      <c r="X207">
        <v>86920782</v>
      </c>
      <c r="Y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1</v>
      </c>
      <c r="AJ207">
        <v>1</v>
      </c>
      <c r="AK207">
        <v>1</v>
      </c>
      <c r="AL207">
        <v>1</v>
      </c>
      <c r="AN207">
        <v>1</v>
      </c>
      <c r="AO207">
        <v>0</v>
      </c>
      <c r="AP207">
        <v>0</v>
      </c>
      <c r="AQ207">
        <v>0</v>
      </c>
      <c r="AR207">
        <v>0</v>
      </c>
      <c r="AS207" t="s">
        <v>6</v>
      </c>
      <c r="AT207">
        <v>0</v>
      </c>
      <c r="AU207" t="s">
        <v>6</v>
      </c>
      <c r="AV207">
        <v>0</v>
      </c>
      <c r="AW207">
        <v>2</v>
      </c>
      <c r="AX207">
        <v>34644937</v>
      </c>
      <c r="AY207">
        <v>1</v>
      </c>
      <c r="AZ207">
        <v>0</v>
      </c>
      <c r="BA207">
        <v>193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Y207*Source!I148</f>
        <v>0</v>
      </c>
      <c r="CY207">
        <f t="shared" si="24"/>
        <v>0</v>
      </c>
      <c r="CZ207">
        <f t="shared" si="25"/>
        <v>0</v>
      </c>
      <c r="DA207">
        <f t="shared" si="26"/>
        <v>1</v>
      </c>
      <c r="DB207">
        <v>0</v>
      </c>
    </row>
    <row r="208" spans="1:106" x14ac:dyDescent="0.2">
      <c r="A208">
        <f>ROW(Source!A148)</f>
        <v>148</v>
      </c>
      <c r="B208">
        <v>34644600</v>
      </c>
      <c r="C208">
        <v>34644914</v>
      </c>
      <c r="D208">
        <v>0</v>
      </c>
      <c r="E208">
        <v>0</v>
      </c>
      <c r="F208">
        <v>1</v>
      </c>
      <c r="G208">
        <v>1</v>
      </c>
      <c r="H208">
        <v>3</v>
      </c>
      <c r="I208" t="s">
        <v>153</v>
      </c>
      <c r="J208" t="s">
        <v>6</v>
      </c>
      <c r="K208" t="s">
        <v>217</v>
      </c>
      <c r="L208">
        <v>1354</v>
      </c>
      <c r="N208">
        <v>1010</v>
      </c>
      <c r="O208" t="s">
        <v>79</v>
      </c>
      <c r="P208" t="s">
        <v>79</v>
      </c>
      <c r="Q208">
        <v>1</v>
      </c>
      <c r="W208">
        <v>0</v>
      </c>
      <c r="X208">
        <v>-1541461398</v>
      </c>
      <c r="Y208">
        <v>6</v>
      </c>
      <c r="AA208">
        <v>14.99</v>
      </c>
      <c r="AB208">
        <v>0</v>
      </c>
      <c r="AC208">
        <v>0</v>
      </c>
      <c r="AD208">
        <v>0</v>
      </c>
      <c r="AE208">
        <v>14.99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0</v>
      </c>
      <c r="AP208">
        <v>0</v>
      </c>
      <c r="AQ208">
        <v>0</v>
      </c>
      <c r="AR208">
        <v>0</v>
      </c>
      <c r="AS208" t="s">
        <v>6</v>
      </c>
      <c r="AT208">
        <v>6</v>
      </c>
      <c r="AU208" t="s">
        <v>6</v>
      </c>
      <c r="AV208">
        <v>0</v>
      </c>
      <c r="AW208">
        <v>1</v>
      </c>
      <c r="AX208">
        <v>-1</v>
      </c>
      <c r="AY208">
        <v>0</v>
      </c>
      <c r="AZ208">
        <v>0</v>
      </c>
      <c r="BA208" t="s">
        <v>6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Y208*Source!I148</f>
        <v>60</v>
      </c>
      <c r="CY208">
        <f t="shared" si="24"/>
        <v>14.99</v>
      </c>
      <c r="CZ208">
        <f t="shared" si="25"/>
        <v>14.99</v>
      </c>
      <c r="DA208">
        <f t="shared" si="26"/>
        <v>1</v>
      </c>
      <c r="DB208">
        <v>0</v>
      </c>
    </row>
    <row r="209" spans="1:106" x14ac:dyDescent="0.2">
      <c r="A209">
        <f>ROW(Source!A149)</f>
        <v>149</v>
      </c>
      <c r="B209">
        <v>34644601</v>
      </c>
      <c r="C209">
        <v>34644914</v>
      </c>
      <c r="D209">
        <v>31709544</v>
      </c>
      <c r="E209">
        <v>1</v>
      </c>
      <c r="F209">
        <v>1</v>
      </c>
      <c r="G209">
        <v>1</v>
      </c>
      <c r="H209">
        <v>1</v>
      </c>
      <c r="I209" t="s">
        <v>419</v>
      </c>
      <c r="J209" t="s">
        <v>6</v>
      </c>
      <c r="K209" t="s">
        <v>420</v>
      </c>
      <c r="L209">
        <v>1191</v>
      </c>
      <c r="N209">
        <v>1013</v>
      </c>
      <c r="O209" t="s">
        <v>405</v>
      </c>
      <c r="P209" t="s">
        <v>405</v>
      </c>
      <c r="Q209">
        <v>1</v>
      </c>
      <c r="W209">
        <v>0</v>
      </c>
      <c r="X209">
        <v>145020957</v>
      </c>
      <c r="Y209">
        <v>3.9839999999999995</v>
      </c>
      <c r="AA209">
        <v>0</v>
      </c>
      <c r="AB209">
        <v>0</v>
      </c>
      <c r="AC209">
        <v>0</v>
      </c>
      <c r="AD209">
        <v>165.98</v>
      </c>
      <c r="AE209">
        <v>0</v>
      </c>
      <c r="AF209">
        <v>0</v>
      </c>
      <c r="AG209">
        <v>0</v>
      </c>
      <c r="AH209">
        <v>9.07</v>
      </c>
      <c r="AI209">
        <v>1</v>
      </c>
      <c r="AJ209">
        <v>1</v>
      </c>
      <c r="AK209">
        <v>1</v>
      </c>
      <c r="AL209">
        <v>18.3</v>
      </c>
      <c r="AN209">
        <v>0</v>
      </c>
      <c r="AO209">
        <v>1</v>
      </c>
      <c r="AP209">
        <v>1</v>
      </c>
      <c r="AQ209">
        <v>0</v>
      </c>
      <c r="AR209">
        <v>0</v>
      </c>
      <c r="AS209" t="s">
        <v>6</v>
      </c>
      <c r="AT209">
        <v>3.32</v>
      </c>
      <c r="AU209" t="s">
        <v>53</v>
      </c>
      <c r="AV209">
        <v>1</v>
      </c>
      <c r="AW209">
        <v>2</v>
      </c>
      <c r="AX209">
        <v>34644927</v>
      </c>
      <c r="AY209">
        <v>1</v>
      </c>
      <c r="AZ209">
        <v>0</v>
      </c>
      <c r="BA209">
        <v>194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Y209*Source!I149</f>
        <v>39.839999999999996</v>
      </c>
      <c r="CY209">
        <f>AD209</f>
        <v>165.98</v>
      </c>
      <c r="CZ209">
        <f>AH209</f>
        <v>9.07</v>
      </c>
      <c r="DA209">
        <f>AL209</f>
        <v>18.3</v>
      </c>
      <c r="DB209">
        <v>0</v>
      </c>
    </row>
    <row r="210" spans="1:106" x14ac:dyDescent="0.2">
      <c r="A210">
        <f>ROW(Source!A149)</f>
        <v>149</v>
      </c>
      <c r="B210">
        <v>34644601</v>
      </c>
      <c r="C210">
        <v>34644914</v>
      </c>
      <c r="D210">
        <v>31709492</v>
      </c>
      <c r="E210">
        <v>1</v>
      </c>
      <c r="F210">
        <v>1</v>
      </c>
      <c r="G210">
        <v>1</v>
      </c>
      <c r="H210">
        <v>1</v>
      </c>
      <c r="I210" t="s">
        <v>406</v>
      </c>
      <c r="J210" t="s">
        <v>6</v>
      </c>
      <c r="K210" t="s">
        <v>407</v>
      </c>
      <c r="L210">
        <v>1191</v>
      </c>
      <c r="N210">
        <v>1013</v>
      </c>
      <c r="O210" t="s">
        <v>405</v>
      </c>
      <c r="P210" t="s">
        <v>405</v>
      </c>
      <c r="Q210">
        <v>1</v>
      </c>
      <c r="W210">
        <v>0</v>
      </c>
      <c r="X210">
        <v>-1417349443</v>
      </c>
      <c r="Y210">
        <v>1.54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1</v>
      </c>
      <c r="AJ210">
        <v>1</v>
      </c>
      <c r="AK210">
        <v>18.3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S210" t="s">
        <v>6</v>
      </c>
      <c r="AT210">
        <v>1.54</v>
      </c>
      <c r="AU210" t="s">
        <v>6</v>
      </c>
      <c r="AV210">
        <v>2</v>
      </c>
      <c r="AW210">
        <v>2</v>
      </c>
      <c r="AX210">
        <v>34644928</v>
      </c>
      <c r="AY210">
        <v>1</v>
      </c>
      <c r="AZ210">
        <v>2048</v>
      </c>
      <c r="BA210">
        <v>195</v>
      </c>
      <c r="BB210">
        <v>2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-0.30799999999999983</v>
      </c>
      <c r="BI210">
        <v>1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Y210*Source!I149</f>
        <v>15.4</v>
      </c>
      <c r="CY210">
        <f>AD210</f>
        <v>0</v>
      </c>
      <c r="CZ210">
        <f>AH210</f>
        <v>0</v>
      </c>
      <c r="DA210">
        <f>AL210</f>
        <v>1</v>
      </c>
      <c r="DB210">
        <v>0</v>
      </c>
    </row>
    <row r="211" spans="1:106" x14ac:dyDescent="0.2">
      <c r="A211">
        <f>ROW(Source!A149)</f>
        <v>149</v>
      </c>
      <c r="B211">
        <v>34644601</v>
      </c>
      <c r="C211">
        <v>34644914</v>
      </c>
      <c r="D211">
        <v>31527023</v>
      </c>
      <c r="E211">
        <v>1</v>
      </c>
      <c r="F211">
        <v>1</v>
      </c>
      <c r="G211">
        <v>1</v>
      </c>
      <c r="H211">
        <v>2</v>
      </c>
      <c r="I211" t="s">
        <v>408</v>
      </c>
      <c r="J211" t="s">
        <v>409</v>
      </c>
      <c r="K211" t="s">
        <v>410</v>
      </c>
      <c r="L211">
        <v>1368</v>
      </c>
      <c r="N211">
        <v>1011</v>
      </c>
      <c r="O211" t="s">
        <v>411</v>
      </c>
      <c r="P211" t="s">
        <v>411</v>
      </c>
      <c r="Q211">
        <v>1</v>
      </c>
      <c r="W211">
        <v>0</v>
      </c>
      <c r="X211">
        <v>-2134233284</v>
      </c>
      <c r="Y211">
        <v>1.6440000000000001</v>
      </c>
      <c r="AA211">
        <v>0</v>
      </c>
      <c r="AB211">
        <v>1027.75</v>
      </c>
      <c r="AC211">
        <v>184.1</v>
      </c>
      <c r="AD211">
        <v>0</v>
      </c>
      <c r="AE211">
        <v>0</v>
      </c>
      <c r="AF211">
        <v>82.22</v>
      </c>
      <c r="AG211">
        <v>10.06</v>
      </c>
      <c r="AH211">
        <v>0</v>
      </c>
      <c r="AI211">
        <v>1</v>
      </c>
      <c r="AJ211">
        <v>12.5</v>
      </c>
      <c r="AK211">
        <v>18.3</v>
      </c>
      <c r="AL211">
        <v>1</v>
      </c>
      <c r="AN211">
        <v>0</v>
      </c>
      <c r="AO211">
        <v>1</v>
      </c>
      <c r="AP211">
        <v>1</v>
      </c>
      <c r="AQ211">
        <v>0</v>
      </c>
      <c r="AR211">
        <v>0</v>
      </c>
      <c r="AS211" t="s">
        <v>6</v>
      </c>
      <c r="AT211">
        <v>1.37</v>
      </c>
      <c r="AU211" t="s">
        <v>53</v>
      </c>
      <c r="AV211">
        <v>0</v>
      </c>
      <c r="AW211">
        <v>2</v>
      </c>
      <c r="AX211">
        <v>34644929</v>
      </c>
      <c r="AY211">
        <v>1</v>
      </c>
      <c r="AZ211">
        <v>0</v>
      </c>
      <c r="BA211">
        <v>196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Y211*Source!I149</f>
        <v>16.440000000000001</v>
      </c>
      <c r="CY211">
        <f>AB211</f>
        <v>1027.75</v>
      </c>
      <c r="CZ211">
        <f>AF211</f>
        <v>82.22</v>
      </c>
      <c r="DA211">
        <f>AJ211</f>
        <v>12.5</v>
      </c>
      <c r="DB211">
        <v>0</v>
      </c>
    </row>
    <row r="212" spans="1:106" x14ac:dyDescent="0.2">
      <c r="A212">
        <f>ROW(Source!A149)</f>
        <v>149</v>
      </c>
      <c r="B212">
        <v>34644601</v>
      </c>
      <c r="C212">
        <v>34644914</v>
      </c>
      <c r="D212">
        <v>31528142</v>
      </c>
      <c r="E212">
        <v>1</v>
      </c>
      <c r="F212">
        <v>1</v>
      </c>
      <c r="G212">
        <v>1</v>
      </c>
      <c r="H212">
        <v>2</v>
      </c>
      <c r="I212" t="s">
        <v>412</v>
      </c>
      <c r="J212" t="s">
        <v>413</v>
      </c>
      <c r="K212" t="s">
        <v>414</v>
      </c>
      <c r="L212">
        <v>1368</v>
      </c>
      <c r="N212">
        <v>1011</v>
      </c>
      <c r="O212" t="s">
        <v>411</v>
      </c>
      <c r="P212" t="s">
        <v>411</v>
      </c>
      <c r="Q212">
        <v>1</v>
      </c>
      <c r="W212">
        <v>0</v>
      </c>
      <c r="X212">
        <v>1372534845</v>
      </c>
      <c r="Y212">
        <v>0.20400000000000001</v>
      </c>
      <c r="AA212">
        <v>0</v>
      </c>
      <c r="AB212">
        <v>821.38</v>
      </c>
      <c r="AC212">
        <v>212.28</v>
      </c>
      <c r="AD212">
        <v>0</v>
      </c>
      <c r="AE212">
        <v>0</v>
      </c>
      <c r="AF212">
        <v>65.709999999999994</v>
      </c>
      <c r="AG212">
        <v>11.6</v>
      </c>
      <c r="AH212">
        <v>0</v>
      </c>
      <c r="AI212">
        <v>1</v>
      </c>
      <c r="AJ212">
        <v>12.5</v>
      </c>
      <c r="AK212">
        <v>18.3</v>
      </c>
      <c r="AL212">
        <v>1</v>
      </c>
      <c r="AN212">
        <v>0</v>
      </c>
      <c r="AO212">
        <v>1</v>
      </c>
      <c r="AP212">
        <v>1</v>
      </c>
      <c r="AQ212">
        <v>0</v>
      </c>
      <c r="AR212">
        <v>0</v>
      </c>
      <c r="AS212" t="s">
        <v>6</v>
      </c>
      <c r="AT212">
        <v>0.17</v>
      </c>
      <c r="AU212" t="s">
        <v>53</v>
      </c>
      <c r="AV212">
        <v>0</v>
      </c>
      <c r="AW212">
        <v>2</v>
      </c>
      <c r="AX212">
        <v>34644930</v>
      </c>
      <c r="AY212">
        <v>1</v>
      </c>
      <c r="AZ212">
        <v>0</v>
      </c>
      <c r="BA212">
        <v>197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Y212*Source!I149</f>
        <v>2.04</v>
      </c>
      <c r="CY212">
        <f>AB212</f>
        <v>821.38</v>
      </c>
      <c r="CZ212">
        <f>AF212</f>
        <v>65.709999999999994</v>
      </c>
      <c r="DA212">
        <f>AJ212</f>
        <v>12.5</v>
      </c>
      <c r="DB212">
        <v>0</v>
      </c>
    </row>
    <row r="213" spans="1:106" x14ac:dyDescent="0.2">
      <c r="A213">
        <f>ROW(Source!A149)</f>
        <v>149</v>
      </c>
      <c r="B213">
        <v>34644601</v>
      </c>
      <c r="C213">
        <v>34644914</v>
      </c>
      <c r="D213">
        <v>31444692</v>
      </c>
      <c r="E213">
        <v>1</v>
      </c>
      <c r="F213">
        <v>1</v>
      </c>
      <c r="G213">
        <v>1</v>
      </c>
      <c r="H213">
        <v>3</v>
      </c>
      <c r="I213" t="s">
        <v>56</v>
      </c>
      <c r="J213" t="s">
        <v>59</v>
      </c>
      <c r="K213" t="s">
        <v>246</v>
      </c>
      <c r="L213">
        <v>1301</v>
      </c>
      <c r="N213">
        <v>1003</v>
      </c>
      <c r="O213" t="s">
        <v>184</v>
      </c>
      <c r="P213" t="s">
        <v>184</v>
      </c>
      <c r="Q213">
        <v>1</v>
      </c>
      <c r="W213">
        <v>0</v>
      </c>
      <c r="X213">
        <v>-1441776925</v>
      </c>
      <c r="Y213">
        <v>25</v>
      </c>
      <c r="AA213">
        <v>47.62</v>
      </c>
      <c r="AB213">
        <v>0</v>
      </c>
      <c r="AC213">
        <v>0</v>
      </c>
      <c r="AD213">
        <v>0</v>
      </c>
      <c r="AE213">
        <v>6.35</v>
      </c>
      <c r="AF213">
        <v>0</v>
      </c>
      <c r="AG213">
        <v>0</v>
      </c>
      <c r="AH213">
        <v>0</v>
      </c>
      <c r="AI213">
        <v>7.5</v>
      </c>
      <c r="AJ213">
        <v>1</v>
      </c>
      <c r="AK213">
        <v>1</v>
      </c>
      <c r="AL213">
        <v>1</v>
      </c>
      <c r="AN213">
        <v>0</v>
      </c>
      <c r="AO213">
        <v>0</v>
      </c>
      <c r="AP213">
        <v>0</v>
      </c>
      <c r="AQ213">
        <v>0</v>
      </c>
      <c r="AR213">
        <v>0</v>
      </c>
      <c r="AS213" t="s">
        <v>6</v>
      </c>
      <c r="AT213">
        <v>25</v>
      </c>
      <c r="AU213" t="s">
        <v>6</v>
      </c>
      <c r="AV213">
        <v>0</v>
      </c>
      <c r="AW213">
        <v>2</v>
      </c>
      <c r="AX213">
        <v>34644931</v>
      </c>
      <c r="AY213">
        <v>2</v>
      </c>
      <c r="AZ213">
        <v>22528</v>
      </c>
      <c r="BA213">
        <v>198</v>
      </c>
      <c r="BB213">
        <v>3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Y213*Source!I149</f>
        <v>250</v>
      </c>
      <c r="CY213">
        <f t="shared" ref="CY213:CY220" si="27">AA213</f>
        <v>47.62</v>
      </c>
      <c r="CZ213">
        <f t="shared" ref="CZ213:CZ220" si="28">AE213</f>
        <v>6.35</v>
      </c>
      <c r="DA213">
        <f t="shared" ref="DA213:DA220" si="29">AI213</f>
        <v>7.5</v>
      </c>
      <c r="DB213">
        <v>0</v>
      </c>
    </row>
    <row r="214" spans="1:106" x14ac:dyDescent="0.2">
      <c r="A214">
        <f>ROW(Source!A149)</f>
        <v>149</v>
      </c>
      <c r="B214">
        <v>34644601</v>
      </c>
      <c r="C214">
        <v>34644914</v>
      </c>
      <c r="D214">
        <v>31449050</v>
      </c>
      <c r="E214">
        <v>1</v>
      </c>
      <c r="F214">
        <v>1</v>
      </c>
      <c r="G214">
        <v>1</v>
      </c>
      <c r="H214">
        <v>3</v>
      </c>
      <c r="I214" t="s">
        <v>69</v>
      </c>
      <c r="J214" t="s">
        <v>71</v>
      </c>
      <c r="K214" t="s">
        <v>223</v>
      </c>
      <c r="L214">
        <v>1354</v>
      </c>
      <c r="N214">
        <v>1010</v>
      </c>
      <c r="O214" t="s">
        <v>79</v>
      </c>
      <c r="P214" t="s">
        <v>79</v>
      </c>
      <c r="Q214">
        <v>1</v>
      </c>
      <c r="W214">
        <v>0</v>
      </c>
      <c r="X214">
        <v>1907950714</v>
      </c>
      <c r="Y214">
        <v>6.6</v>
      </c>
      <c r="AA214">
        <v>99.22</v>
      </c>
      <c r="AB214">
        <v>0</v>
      </c>
      <c r="AC214">
        <v>0</v>
      </c>
      <c r="AD214">
        <v>0</v>
      </c>
      <c r="AE214">
        <v>13.23</v>
      </c>
      <c r="AF214">
        <v>0</v>
      </c>
      <c r="AG214">
        <v>0</v>
      </c>
      <c r="AH214">
        <v>0</v>
      </c>
      <c r="AI214">
        <v>7.5</v>
      </c>
      <c r="AJ214">
        <v>1</v>
      </c>
      <c r="AK214">
        <v>1</v>
      </c>
      <c r="AL214">
        <v>1</v>
      </c>
      <c r="AN214">
        <v>1</v>
      </c>
      <c r="AO214">
        <v>0</v>
      </c>
      <c r="AP214">
        <v>0</v>
      </c>
      <c r="AQ214">
        <v>0</v>
      </c>
      <c r="AR214">
        <v>0</v>
      </c>
      <c r="AS214" t="s">
        <v>6</v>
      </c>
      <c r="AT214">
        <v>6.6</v>
      </c>
      <c r="AU214" t="s">
        <v>6</v>
      </c>
      <c r="AV214">
        <v>0</v>
      </c>
      <c r="AW214">
        <v>2</v>
      </c>
      <c r="AX214">
        <v>34644932</v>
      </c>
      <c r="AY214">
        <v>2</v>
      </c>
      <c r="AZ214">
        <v>22528</v>
      </c>
      <c r="BA214">
        <v>199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Y214*Source!I149</f>
        <v>66</v>
      </c>
      <c r="CY214">
        <f t="shared" si="27"/>
        <v>99.22</v>
      </c>
      <c r="CZ214">
        <f t="shared" si="28"/>
        <v>13.23</v>
      </c>
      <c r="DA214">
        <f t="shared" si="29"/>
        <v>7.5</v>
      </c>
      <c r="DB214">
        <v>0</v>
      </c>
    </row>
    <row r="215" spans="1:106" x14ac:dyDescent="0.2">
      <c r="A215">
        <f>ROW(Source!A149)</f>
        <v>149</v>
      </c>
      <c r="B215">
        <v>34644601</v>
      </c>
      <c r="C215">
        <v>34644914</v>
      </c>
      <c r="D215">
        <v>31443366</v>
      </c>
      <c r="E215">
        <v>17</v>
      </c>
      <c r="F215">
        <v>1</v>
      </c>
      <c r="G215">
        <v>1</v>
      </c>
      <c r="H215">
        <v>3</v>
      </c>
      <c r="I215" t="s">
        <v>83</v>
      </c>
      <c r="J215" t="s">
        <v>6</v>
      </c>
      <c r="K215" t="s">
        <v>188</v>
      </c>
      <c r="L215">
        <v>1354</v>
      </c>
      <c r="N215">
        <v>1010</v>
      </c>
      <c r="O215" t="s">
        <v>79</v>
      </c>
      <c r="P215" t="s">
        <v>79</v>
      </c>
      <c r="Q215">
        <v>1</v>
      </c>
      <c r="W215">
        <v>0</v>
      </c>
      <c r="X215">
        <v>470751337</v>
      </c>
      <c r="Y215">
        <v>4</v>
      </c>
      <c r="AA215">
        <v>195.05</v>
      </c>
      <c r="AB215">
        <v>0</v>
      </c>
      <c r="AC215">
        <v>0</v>
      </c>
      <c r="AD215">
        <v>0</v>
      </c>
      <c r="AE215">
        <v>26.01</v>
      </c>
      <c r="AF215">
        <v>0</v>
      </c>
      <c r="AG215">
        <v>0</v>
      </c>
      <c r="AH215">
        <v>0</v>
      </c>
      <c r="AI215">
        <v>7.5</v>
      </c>
      <c r="AJ215">
        <v>1</v>
      </c>
      <c r="AK215">
        <v>1</v>
      </c>
      <c r="AL215">
        <v>1</v>
      </c>
      <c r="AN215">
        <v>1</v>
      </c>
      <c r="AO215">
        <v>0</v>
      </c>
      <c r="AP215">
        <v>0</v>
      </c>
      <c r="AQ215">
        <v>0</v>
      </c>
      <c r="AR215">
        <v>0</v>
      </c>
      <c r="AS215" t="s">
        <v>6</v>
      </c>
      <c r="AT215">
        <v>4</v>
      </c>
      <c r="AU215" t="s">
        <v>6</v>
      </c>
      <c r="AV215">
        <v>0</v>
      </c>
      <c r="AW215">
        <v>2</v>
      </c>
      <c r="AX215">
        <v>34644933</v>
      </c>
      <c r="AY215">
        <v>2</v>
      </c>
      <c r="AZ215">
        <v>22528</v>
      </c>
      <c r="BA215">
        <v>200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Y215*Source!I149</f>
        <v>40</v>
      </c>
      <c r="CY215">
        <f t="shared" si="27"/>
        <v>195.05</v>
      </c>
      <c r="CZ215">
        <f t="shared" si="28"/>
        <v>26.01</v>
      </c>
      <c r="DA215">
        <f t="shared" si="29"/>
        <v>7.5</v>
      </c>
      <c r="DB215">
        <v>0</v>
      </c>
    </row>
    <row r="216" spans="1:106" x14ac:dyDescent="0.2">
      <c r="A216">
        <f>ROW(Source!A149)</f>
        <v>149</v>
      </c>
      <c r="B216">
        <v>34644601</v>
      </c>
      <c r="C216">
        <v>34644914</v>
      </c>
      <c r="D216">
        <v>31440934</v>
      </c>
      <c r="E216">
        <v>17</v>
      </c>
      <c r="F216">
        <v>1</v>
      </c>
      <c r="G216">
        <v>1</v>
      </c>
      <c r="H216">
        <v>3</v>
      </c>
      <c r="I216" t="s">
        <v>88</v>
      </c>
      <c r="J216" t="s">
        <v>6</v>
      </c>
      <c r="K216" t="s">
        <v>227</v>
      </c>
      <c r="L216">
        <v>1354</v>
      </c>
      <c r="N216">
        <v>1010</v>
      </c>
      <c r="O216" t="s">
        <v>79</v>
      </c>
      <c r="P216" t="s">
        <v>79</v>
      </c>
      <c r="Q216">
        <v>1</v>
      </c>
      <c r="W216">
        <v>0</v>
      </c>
      <c r="X216">
        <v>877405892</v>
      </c>
      <c r="Y216">
        <v>4</v>
      </c>
      <c r="AA216">
        <v>154.25</v>
      </c>
      <c r="AB216">
        <v>0</v>
      </c>
      <c r="AC216">
        <v>0</v>
      </c>
      <c r="AD216">
        <v>0</v>
      </c>
      <c r="AE216">
        <v>20.57</v>
      </c>
      <c r="AF216">
        <v>0</v>
      </c>
      <c r="AG216">
        <v>0</v>
      </c>
      <c r="AH216">
        <v>0</v>
      </c>
      <c r="AI216">
        <v>7.5</v>
      </c>
      <c r="AJ216">
        <v>1</v>
      </c>
      <c r="AK216">
        <v>1</v>
      </c>
      <c r="AL216">
        <v>1</v>
      </c>
      <c r="AN216">
        <v>1</v>
      </c>
      <c r="AO216">
        <v>0</v>
      </c>
      <c r="AP216">
        <v>0</v>
      </c>
      <c r="AQ216">
        <v>0</v>
      </c>
      <c r="AR216">
        <v>0</v>
      </c>
      <c r="AS216" t="s">
        <v>6</v>
      </c>
      <c r="AT216">
        <v>4</v>
      </c>
      <c r="AU216" t="s">
        <v>6</v>
      </c>
      <c r="AV216">
        <v>0</v>
      </c>
      <c r="AW216">
        <v>2</v>
      </c>
      <c r="AX216">
        <v>34644934</v>
      </c>
      <c r="AY216">
        <v>2</v>
      </c>
      <c r="AZ216">
        <v>22528</v>
      </c>
      <c r="BA216">
        <v>201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Y216*Source!I149</f>
        <v>40</v>
      </c>
      <c r="CY216">
        <f t="shared" si="27"/>
        <v>154.25</v>
      </c>
      <c r="CZ216">
        <f t="shared" si="28"/>
        <v>20.57</v>
      </c>
      <c r="DA216">
        <f t="shared" si="29"/>
        <v>7.5</v>
      </c>
      <c r="DB216">
        <v>0</v>
      </c>
    </row>
    <row r="217" spans="1:106" x14ac:dyDescent="0.2">
      <c r="A217">
        <f>ROW(Source!A149)</f>
        <v>149</v>
      </c>
      <c r="B217">
        <v>34644601</v>
      </c>
      <c r="C217">
        <v>34644914</v>
      </c>
      <c r="D217">
        <v>31443123</v>
      </c>
      <c r="E217">
        <v>17</v>
      </c>
      <c r="F217">
        <v>1</v>
      </c>
      <c r="G217">
        <v>1</v>
      </c>
      <c r="H217">
        <v>3</v>
      </c>
      <c r="I217" t="s">
        <v>230</v>
      </c>
      <c r="J217" t="s">
        <v>6</v>
      </c>
      <c r="K217" t="s">
        <v>231</v>
      </c>
      <c r="L217">
        <v>1354</v>
      </c>
      <c r="N217">
        <v>1010</v>
      </c>
      <c r="O217" t="s">
        <v>79</v>
      </c>
      <c r="P217" t="s">
        <v>79</v>
      </c>
      <c r="Q217">
        <v>1</v>
      </c>
      <c r="W217">
        <v>0</v>
      </c>
      <c r="X217">
        <v>-877181162</v>
      </c>
      <c r="Y217">
        <v>0.3</v>
      </c>
      <c r="AA217">
        <v>195.5</v>
      </c>
      <c r="AB217">
        <v>0</v>
      </c>
      <c r="AC217">
        <v>0</v>
      </c>
      <c r="AD217">
        <v>0</v>
      </c>
      <c r="AE217">
        <v>26.07</v>
      </c>
      <c r="AF217">
        <v>0</v>
      </c>
      <c r="AG217">
        <v>0</v>
      </c>
      <c r="AH217">
        <v>0</v>
      </c>
      <c r="AI217">
        <v>7.5</v>
      </c>
      <c r="AJ217">
        <v>1</v>
      </c>
      <c r="AK217">
        <v>1</v>
      </c>
      <c r="AL217">
        <v>1</v>
      </c>
      <c r="AN217">
        <v>1</v>
      </c>
      <c r="AO217">
        <v>0</v>
      </c>
      <c r="AP217">
        <v>0</v>
      </c>
      <c r="AQ217">
        <v>0</v>
      </c>
      <c r="AR217">
        <v>0</v>
      </c>
      <c r="AS217" t="s">
        <v>6</v>
      </c>
      <c r="AT217">
        <v>0.3</v>
      </c>
      <c r="AU217" t="s">
        <v>6</v>
      </c>
      <c r="AV217">
        <v>0</v>
      </c>
      <c r="AW217">
        <v>2</v>
      </c>
      <c r="AX217">
        <v>34644935</v>
      </c>
      <c r="AY217">
        <v>2</v>
      </c>
      <c r="AZ217">
        <v>22528</v>
      </c>
      <c r="BA217">
        <v>202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Y217*Source!I149</f>
        <v>3</v>
      </c>
      <c r="CY217">
        <f t="shared" si="27"/>
        <v>195.5</v>
      </c>
      <c r="CZ217">
        <f t="shared" si="28"/>
        <v>26.07</v>
      </c>
      <c r="DA217">
        <f t="shared" si="29"/>
        <v>7.5</v>
      </c>
      <c r="DB217">
        <v>0</v>
      </c>
    </row>
    <row r="218" spans="1:106" x14ac:dyDescent="0.2">
      <c r="A218">
        <f>ROW(Source!A149)</f>
        <v>149</v>
      </c>
      <c r="B218">
        <v>34644601</v>
      </c>
      <c r="C218">
        <v>34644914</v>
      </c>
      <c r="D218">
        <v>31443118</v>
      </c>
      <c r="E218">
        <v>17</v>
      </c>
      <c r="F218">
        <v>1</v>
      </c>
      <c r="G218">
        <v>1</v>
      </c>
      <c r="H218">
        <v>3</v>
      </c>
      <c r="I218" t="s">
        <v>110</v>
      </c>
      <c r="J218" t="s">
        <v>6</v>
      </c>
      <c r="K218" t="s">
        <v>254</v>
      </c>
      <c r="L218">
        <v>1354</v>
      </c>
      <c r="N218">
        <v>1010</v>
      </c>
      <c r="O218" t="s">
        <v>79</v>
      </c>
      <c r="P218" t="s">
        <v>79</v>
      </c>
      <c r="Q218">
        <v>1</v>
      </c>
      <c r="W218">
        <v>0</v>
      </c>
      <c r="X218">
        <v>810700894</v>
      </c>
      <c r="Y218">
        <v>0.4</v>
      </c>
      <c r="AA218">
        <v>1703.38</v>
      </c>
      <c r="AB218">
        <v>0</v>
      </c>
      <c r="AC218">
        <v>0</v>
      </c>
      <c r="AD218">
        <v>0</v>
      </c>
      <c r="AE218">
        <v>227.12</v>
      </c>
      <c r="AF218">
        <v>0</v>
      </c>
      <c r="AG218">
        <v>0</v>
      </c>
      <c r="AH218">
        <v>0</v>
      </c>
      <c r="AI218">
        <v>7.5</v>
      </c>
      <c r="AJ218">
        <v>1</v>
      </c>
      <c r="AK218">
        <v>1</v>
      </c>
      <c r="AL218">
        <v>1</v>
      </c>
      <c r="AN218">
        <v>1</v>
      </c>
      <c r="AO218">
        <v>0</v>
      </c>
      <c r="AP218">
        <v>0</v>
      </c>
      <c r="AQ218">
        <v>0</v>
      </c>
      <c r="AR218">
        <v>0</v>
      </c>
      <c r="AS218" t="s">
        <v>6</v>
      </c>
      <c r="AT218">
        <v>0.4</v>
      </c>
      <c r="AU218" t="s">
        <v>6</v>
      </c>
      <c r="AV218">
        <v>0</v>
      </c>
      <c r="AW218">
        <v>2</v>
      </c>
      <c r="AX218">
        <v>34644936</v>
      </c>
      <c r="AY218">
        <v>2</v>
      </c>
      <c r="AZ218">
        <v>22528</v>
      </c>
      <c r="BA218">
        <v>203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Y218*Source!I149</f>
        <v>4</v>
      </c>
      <c r="CY218">
        <f t="shared" si="27"/>
        <v>1703.38</v>
      </c>
      <c r="CZ218">
        <f t="shared" si="28"/>
        <v>227.12</v>
      </c>
      <c r="DA218">
        <f t="shared" si="29"/>
        <v>7.5</v>
      </c>
      <c r="DB218">
        <v>0</v>
      </c>
    </row>
    <row r="219" spans="1:106" x14ac:dyDescent="0.2">
      <c r="A219">
        <f>ROW(Source!A149)</f>
        <v>149</v>
      </c>
      <c r="B219">
        <v>34644601</v>
      </c>
      <c r="C219">
        <v>34644914</v>
      </c>
      <c r="D219">
        <v>31443361</v>
      </c>
      <c r="E219">
        <v>17</v>
      </c>
      <c r="F219">
        <v>1</v>
      </c>
      <c r="G219">
        <v>1</v>
      </c>
      <c r="H219">
        <v>3</v>
      </c>
      <c r="I219" t="s">
        <v>237</v>
      </c>
      <c r="J219" t="s">
        <v>6</v>
      </c>
      <c r="K219" t="s">
        <v>257</v>
      </c>
      <c r="L219">
        <v>1346</v>
      </c>
      <c r="N219">
        <v>1009</v>
      </c>
      <c r="O219" t="s">
        <v>58</v>
      </c>
      <c r="P219" t="s">
        <v>58</v>
      </c>
      <c r="Q219">
        <v>1</v>
      </c>
      <c r="W219">
        <v>0</v>
      </c>
      <c r="X219">
        <v>86920782</v>
      </c>
      <c r="Y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7.5</v>
      </c>
      <c r="AJ219">
        <v>1</v>
      </c>
      <c r="AK219">
        <v>1</v>
      </c>
      <c r="AL219">
        <v>1</v>
      </c>
      <c r="AN219">
        <v>1</v>
      </c>
      <c r="AO219">
        <v>0</v>
      </c>
      <c r="AP219">
        <v>0</v>
      </c>
      <c r="AQ219">
        <v>0</v>
      </c>
      <c r="AR219">
        <v>0</v>
      </c>
      <c r="AS219" t="s">
        <v>6</v>
      </c>
      <c r="AT219">
        <v>0</v>
      </c>
      <c r="AU219" t="s">
        <v>6</v>
      </c>
      <c r="AV219">
        <v>0</v>
      </c>
      <c r="AW219">
        <v>2</v>
      </c>
      <c r="AX219">
        <v>34644937</v>
      </c>
      <c r="AY219">
        <v>1</v>
      </c>
      <c r="AZ219">
        <v>0</v>
      </c>
      <c r="BA219">
        <v>204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Y219*Source!I149</f>
        <v>0</v>
      </c>
      <c r="CY219">
        <f t="shared" si="27"/>
        <v>0</v>
      </c>
      <c r="CZ219">
        <f t="shared" si="28"/>
        <v>0</v>
      </c>
      <c r="DA219">
        <f t="shared" si="29"/>
        <v>7.5</v>
      </c>
      <c r="DB219">
        <v>0</v>
      </c>
    </row>
    <row r="220" spans="1:106" x14ac:dyDescent="0.2">
      <c r="A220">
        <f>ROW(Source!A149)</f>
        <v>149</v>
      </c>
      <c r="B220">
        <v>34644601</v>
      </c>
      <c r="C220">
        <v>34644914</v>
      </c>
      <c r="D220">
        <v>0</v>
      </c>
      <c r="E220">
        <v>0</v>
      </c>
      <c r="F220">
        <v>1</v>
      </c>
      <c r="G220">
        <v>1</v>
      </c>
      <c r="H220">
        <v>3</v>
      </c>
      <c r="I220" t="s">
        <v>153</v>
      </c>
      <c r="J220" t="s">
        <v>6</v>
      </c>
      <c r="K220" t="s">
        <v>217</v>
      </c>
      <c r="L220">
        <v>1354</v>
      </c>
      <c r="N220">
        <v>1010</v>
      </c>
      <c r="O220" t="s">
        <v>79</v>
      </c>
      <c r="P220" t="s">
        <v>79</v>
      </c>
      <c r="Q220">
        <v>1</v>
      </c>
      <c r="W220">
        <v>0</v>
      </c>
      <c r="X220">
        <v>-1541461398</v>
      </c>
      <c r="Y220">
        <v>6</v>
      </c>
      <c r="AA220">
        <v>112.43</v>
      </c>
      <c r="AB220">
        <v>0</v>
      </c>
      <c r="AC220">
        <v>0</v>
      </c>
      <c r="AD220">
        <v>0</v>
      </c>
      <c r="AE220">
        <v>14.99</v>
      </c>
      <c r="AF220">
        <v>0</v>
      </c>
      <c r="AG220">
        <v>0</v>
      </c>
      <c r="AH220">
        <v>0</v>
      </c>
      <c r="AI220">
        <v>7.5</v>
      </c>
      <c r="AJ220">
        <v>1</v>
      </c>
      <c r="AK220">
        <v>1</v>
      </c>
      <c r="AL220">
        <v>1</v>
      </c>
      <c r="AN220">
        <v>0</v>
      </c>
      <c r="AO220">
        <v>0</v>
      </c>
      <c r="AP220">
        <v>0</v>
      </c>
      <c r="AQ220">
        <v>0</v>
      </c>
      <c r="AR220">
        <v>0</v>
      </c>
      <c r="AS220" t="s">
        <v>6</v>
      </c>
      <c r="AT220">
        <v>6</v>
      </c>
      <c r="AU220" t="s">
        <v>6</v>
      </c>
      <c r="AV220">
        <v>0</v>
      </c>
      <c r="AW220">
        <v>1</v>
      </c>
      <c r="AX220">
        <v>-1</v>
      </c>
      <c r="AY220">
        <v>0</v>
      </c>
      <c r="AZ220">
        <v>0</v>
      </c>
      <c r="BA220" t="s">
        <v>6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Y220*Source!I149</f>
        <v>60</v>
      </c>
      <c r="CY220">
        <f t="shared" si="27"/>
        <v>112.43</v>
      </c>
      <c r="CZ220">
        <f t="shared" si="28"/>
        <v>14.99</v>
      </c>
      <c r="DA220">
        <f t="shared" si="29"/>
        <v>7.5</v>
      </c>
      <c r="DB220">
        <v>0</v>
      </c>
    </row>
    <row r="221" spans="1:106" x14ac:dyDescent="0.2">
      <c r="A221">
        <f>ROW(Source!A166)</f>
        <v>166</v>
      </c>
      <c r="B221">
        <v>34644600</v>
      </c>
      <c r="C221">
        <v>34644946</v>
      </c>
      <c r="D221">
        <v>31711354</v>
      </c>
      <c r="E221">
        <v>1</v>
      </c>
      <c r="F221">
        <v>1</v>
      </c>
      <c r="G221">
        <v>1</v>
      </c>
      <c r="H221">
        <v>1</v>
      </c>
      <c r="I221" t="s">
        <v>443</v>
      </c>
      <c r="J221" t="s">
        <v>6</v>
      </c>
      <c r="K221" t="s">
        <v>444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W221">
        <v>0</v>
      </c>
      <c r="X221">
        <v>-608433632</v>
      </c>
      <c r="Y221">
        <v>0.81</v>
      </c>
      <c r="AA221">
        <v>0</v>
      </c>
      <c r="AB221">
        <v>0</v>
      </c>
      <c r="AC221">
        <v>0</v>
      </c>
      <c r="AD221">
        <v>8.4600000000000009</v>
      </c>
      <c r="AE221">
        <v>0</v>
      </c>
      <c r="AF221">
        <v>0</v>
      </c>
      <c r="AG221">
        <v>0</v>
      </c>
      <c r="AH221">
        <v>8.4600000000000009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6</v>
      </c>
      <c r="AT221">
        <v>0.81</v>
      </c>
      <c r="AU221" t="s">
        <v>6</v>
      </c>
      <c r="AV221">
        <v>1</v>
      </c>
      <c r="AW221">
        <v>2</v>
      </c>
      <c r="AX221">
        <v>34644954</v>
      </c>
      <c r="AY221">
        <v>1</v>
      </c>
      <c r="AZ221">
        <v>0</v>
      </c>
      <c r="BA221">
        <v>205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Y221*Source!I166</f>
        <v>11.34</v>
      </c>
      <c r="CY221">
        <f>AD221</f>
        <v>8.4600000000000009</v>
      </c>
      <c r="CZ221">
        <f>AH221</f>
        <v>8.4600000000000009</v>
      </c>
      <c r="DA221">
        <f>AL221</f>
        <v>1</v>
      </c>
      <c r="DB221">
        <v>0</v>
      </c>
    </row>
    <row r="222" spans="1:106" x14ac:dyDescent="0.2">
      <c r="A222">
        <f>ROW(Source!A166)</f>
        <v>166</v>
      </c>
      <c r="B222">
        <v>34644600</v>
      </c>
      <c r="C222">
        <v>34644946</v>
      </c>
      <c r="D222">
        <v>31709492</v>
      </c>
      <c r="E222">
        <v>1</v>
      </c>
      <c r="F222">
        <v>1</v>
      </c>
      <c r="G222">
        <v>1</v>
      </c>
      <c r="H222">
        <v>1</v>
      </c>
      <c r="I222" t="s">
        <v>406</v>
      </c>
      <c r="J222" t="s">
        <v>6</v>
      </c>
      <c r="K222" t="s">
        <v>407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W222">
        <v>0</v>
      </c>
      <c r="X222">
        <v>-1417349443</v>
      </c>
      <c r="Y222">
        <v>0.61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6</v>
      </c>
      <c r="AT222">
        <v>0.61</v>
      </c>
      <c r="AU222" t="s">
        <v>6</v>
      </c>
      <c r="AV222">
        <v>2</v>
      </c>
      <c r="AW222">
        <v>2</v>
      </c>
      <c r="AX222">
        <v>34644955</v>
      </c>
      <c r="AY222">
        <v>1</v>
      </c>
      <c r="AZ222">
        <v>0</v>
      </c>
      <c r="BA222">
        <v>206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Y222*Source!I166</f>
        <v>8.5399999999999991</v>
      </c>
      <c r="CY222">
        <f>AD222</f>
        <v>0</v>
      </c>
      <c r="CZ222">
        <f>AH222</f>
        <v>0</v>
      </c>
      <c r="DA222">
        <f>AL222</f>
        <v>1</v>
      </c>
      <c r="DB222">
        <v>0</v>
      </c>
    </row>
    <row r="223" spans="1:106" x14ac:dyDescent="0.2">
      <c r="A223">
        <f>ROW(Source!A166)</f>
        <v>166</v>
      </c>
      <c r="B223">
        <v>34644600</v>
      </c>
      <c r="C223">
        <v>34644946</v>
      </c>
      <c r="D223">
        <v>31528369</v>
      </c>
      <c r="E223">
        <v>1</v>
      </c>
      <c r="F223">
        <v>1</v>
      </c>
      <c r="G223">
        <v>1</v>
      </c>
      <c r="H223">
        <v>2</v>
      </c>
      <c r="I223" t="s">
        <v>445</v>
      </c>
      <c r="J223" t="s">
        <v>446</v>
      </c>
      <c r="K223" t="s">
        <v>447</v>
      </c>
      <c r="L223">
        <v>1368</v>
      </c>
      <c r="N223">
        <v>1011</v>
      </c>
      <c r="O223" t="s">
        <v>411</v>
      </c>
      <c r="P223" t="s">
        <v>411</v>
      </c>
      <c r="Q223">
        <v>1</v>
      </c>
      <c r="W223">
        <v>0</v>
      </c>
      <c r="X223">
        <v>287531037</v>
      </c>
      <c r="Y223">
        <v>0.19</v>
      </c>
      <c r="AA223">
        <v>0</v>
      </c>
      <c r="AB223">
        <v>14</v>
      </c>
      <c r="AC223">
        <v>0</v>
      </c>
      <c r="AD223">
        <v>0</v>
      </c>
      <c r="AE223">
        <v>0</v>
      </c>
      <c r="AF223">
        <v>14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6</v>
      </c>
      <c r="AT223">
        <v>0.19</v>
      </c>
      <c r="AU223" t="s">
        <v>6</v>
      </c>
      <c r="AV223">
        <v>0</v>
      </c>
      <c r="AW223">
        <v>2</v>
      </c>
      <c r="AX223">
        <v>34644956</v>
      </c>
      <c r="AY223">
        <v>1</v>
      </c>
      <c r="AZ223">
        <v>0</v>
      </c>
      <c r="BA223">
        <v>207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Y223*Source!I166</f>
        <v>2.66</v>
      </c>
      <c r="CY223">
        <f>AB223</f>
        <v>14</v>
      </c>
      <c r="CZ223">
        <f>AF223</f>
        <v>14</v>
      </c>
      <c r="DA223">
        <f>AJ223</f>
        <v>1</v>
      </c>
      <c r="DB223">
        <v>0</v>
      </c>
    </row>
    <row r="224" spans="1:106" x14ac:dyDescent="0.2">
      <c r="A224">
        <f>ROW(Source!A166)</f>
        <v>166</v>
      </c>
      <c r="B224">
        <v>34644600</v>
      </c>
      <c r="C224">
        <v>34644946</v>
      </c>
      <c r="D224">
        <v>31528466</v>
      </c>
      <c r="E224">
        <v>1</v>
      </c>
      <c r="F224">
        <v>1</v>
      </c>
      <c r="G224">
        <v>1</v>
      </c>
      <c r="H224">
        <v>2</v>
      </c>
      <c r="I224" t="s">
        <v>448</v>
      </c>
      <c r="J224" t="s">
        <v>449</v>
      </c>
      <c r="K224" t="s">
        <v>450</v>
      </c>
      <c r="L224">
        <v>1368</v>
      </c>
      <c r="N224">
        <v>1011</v>
      </c>
      <c r="O224" t="s">
        <v>411</v>
      </c>
      <c r="P224" t="s">
        <v>411</v>
      </c>
      <c r="Q224">
        <v>1</v>
      </c>
      <c r="W224">
        <v>0</v>
      </c>
      <c r="X224">
        <v>-1589061407</v>
      </c>
      <c r="Y224">
        <v>0.61</v>
      </c>
      <c r="AA224">
        <v>0</v>
      </c>
      <c r="AB224">
        <v>90</v>
      </c>
      <c r="AC224">
        <v>10.06</v>
      </c>
      <c r="AD224">
        <v>0</v>
      </c>
      <c r="AE224">
        <v>0</v>
      </c>
      <c r="AF224">
        <v>90</v>
      </c>
      <c r="AG224">
        <v>10.06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6</v>
      </c>
      <c r="AT224">
        <v>0.61</v>
      </c>
      <c r="AU224" t="s">
        <v>6</v>
      </c>
      <c r="AV224">
        <v>0</v>
      </c>
      <c r="AW224">
        <v>2</v>
      </c>
      <c r="AX224">
        <v>34644957</v>
      </c>
      <c r="AY224">
        <v>1</v>
      </c>
      <c r="AZ224">
        <v>0</v>
      </c>
      <c r="BA224">
        <v>208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Y224*Source!I166</f>
        <v>8.5399999999999991</v>
      </c>
      <c r="CY224">
        <f>AB224</f>
        <v>90</v>
      </c>
      <c r="CZ224">
        <f>AF224</f>
        <v>90</v>
      </c>
      <c r="DA224">
        <f>AJ224</f>
        <v>1</v>
      </c>
      <c r="DB224">
        <v>0</v>
      </c>
    </row>
    <row r="225" spans="1:106" x14ac:dyDescent="0.2">
      <c r="A225">
        <f>ROW(Source!A166)</f>
        <v>166</v>
      </c>
      <c r="B225">
        <v>34644600</v>
      </c>
      <c r="C225">
        <v>34644946</v>
      </c>
      <c r="D225">
        <v>31529253</v>
      </c>
      <c r="E225">
        <v>1</v>
      </c>
      <c r="F225">
        <v>1</v>
      </c>
      <c r="G225">
        <v>1</v>
      </c>
      <c r="H225">
        <v>2</v>
      </c>
      <c r="I225" t="s">
        <v>451</v>
      </c>
      <c r="J225" t="s">
        <v>452</v>
      </c>
      <c r="K225" t="s">
        <v>453</v>
      </c>
      <c r="L225">
        <v>1368</v>
      </c>
      <c r="N225">
        <v>1011</v>
      </c>
      <c r="O225" t="s">
        <v>411</v>
      </c>
      <c r="P225" t="s">
        <v>411</v>
      </c>
      <c r="Q225">
        <v>1</v>
      </c>
      <c r="W225">
        <v>0</v>
      </c>
      <c r="X225">
        <v>1128934230</v>
      </c>
      <c r="Y225">
        <v>0.61</v>
      </c>
      <c r="AA225">
        <v>0</v>
      </c>
      <c r="AB225">
        <v>91.13</v>
      </c>
      <c r="AC225">
        <v>0</v>
      </c>
      <c r="AD225">
        <v>0</v>
      </c>
      <c r="AE225">
        <v>0</v>
      </c>
      <c r="AF225">
        <v>91.13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6</v>
      </c>
      <c r="AT225">
        <v>0.61</v>
      </c>
      <c r="AU225" t="s">
        <v>6</v>
      </c>
      <c r="AV225">
        <v>0</v>
      </c>
      <c r="AW225">
        <v>2</v>
      </c>
      <c r="AX225">
        <v>34644958</v>
      </c>
      <c r="AY225">
        <v>1</v>
      </c>
      <c r="AZ225">
        <v>0</v>
      </c>
      <c r="BA225">
        <v>209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Y225*Source!I166</f>
        <v>8.5399999999999991</v>
      </c>
      <c r="CY225">
        <f>AB225</f>
        <v>91.13</v>
      </c>
      <c r="CZ225">
        <f>AF225</f>
        <v>91.13</v>
      </c>
      <c r="DA225">
        <f>AJ225</f>
        <v>1</v>
      </c>
      <c r="DB225">
        <v>0</v>
      </c>
    </row>
    <row r="226" spans="1:106" x14ac:dyDescent="0.2">
      <c r="A226">
        <f>ROW(Source!A166)</f>
        <v>166</v>
      </c>
      <c r="B226">
        <v>34644600</v>
      </c>
      <c r="C226">
        <v>34644946</v>
      </c>
      <c r="D226">
        <v>31447859</v>
      </c>
      <c r="E226">
        <v>1</v>
      </c>
      <c r="F226">
        <v>1</v>
      </c>
      <c r="G226">
        <v>1</v>
      </c>
      <c r="H226">
        <v>3</v>
      </c>
      <c r="I226" t="s">
        <v>263</v>
      </c>
      <c r="J226" t="s">
        <v>265</v>
      </c>
      <c r="K226" t="s">
        <v>264</v>
      </c>
      <c r="L226">
        <v>1354</v>
      </c>
      <c r="N226">
        <v>1010</v>
      </c>
      <c r="O226" t="s">
        <v>79</v>
      </c>
      <c r="P226" t="s">
        <v>79</v>
      </c>
      <c r="Q226">
        <v>1</v>
      </c>
      <c r="W226">
        <v>0</v>
      </c>
      <c r="X226">
        <v>-957910865</v>
      </c>
      <c r="Y226">
        <v>1</v>
      </c>
      <c r="AA226">
        <v>52.84</v>
      </c>
      <c r="AB226">
        <v>0</v>
      </c>
      <c r="AC226">
        <v>0</v>
      </c>
      <c r="AD226">
        <v>0</v>
      </c>
      <c r="AE226">
        <v>52.84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0</v>
      </c>
      <c r="AP226">
        <v>0</v>
      </c>
      <c r="AQ226">
        <v>0</v>
      </c>
      <c r="AR226">
        <v>0</v>
      </c>
      <c r="AS226" t="s">
        <v>6</v>
      </c>
      <c r="AT226">
        <v>1</v>
      </c>
      <c r="AU226" t="s">
        <v>6</v>
      </c>
      <c r="AV226">
        <v>0</v>
      </c>
      <c r="AW226">
        <v>2</v>
      </c>
      <c r="AX226">
        <v>34644959</v>
      </c>
      <c r="AY226">
        <v>2</v>
      </c>
      <c r="AZ226">
        <v>22528</v>
      </c>
      <c r="BA226">
        <v>210</v>
      </c>
      <c r="BB226">
        <v>3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Y226*Source!I166</f>
        <v>14</v>
      </c>
      <c r="CY226">
        <f>AA226</f>
        <v>52.84</v>
      </c>
      <c r="CZ226">
        <f>AE226</f>
        <v>52.84</v>
      </c>
      <c r="DA226">
        <f>AI226</f>
        <v>1</v>
      </c>
      <c r="DB226">
        <v>0</v>
      </c>
    </row>
    <row r="227" spans="1:106" x14ac:dyDescent="0.2">
      <c r="A227">
        <f>ROW(Source!A166)</f>
        <v>166</v>
      </c>
      <c r="B227">
        <v>34644600</v>
      </c>
      <c r="C227">
        <v>34644946</v>
      </c>
      <c r="D227">
        <v>31471191</v>
      </c>
      <c r="E227">
        <v>1</v>
      </c>
      <c r="F227">
        <v>1</v>
      </c>
      <c r="G227">
        <v>1</v>
      </c>
      <c r="H227">
        <v>3</v>
      </c>
      <c r="I227" t="s">
        <v>268</v>
      </c>
      <c r="J227" t="s">
        <v>270</v>
      </c>
      <c r="K227" t="s">
        <v>269</v>
      </c>
      <c r="L227">
        <v>1346</v>
      </c>
      <c r="N227">
        <v>1009</v>
      </c>
      <c r="O227" t="s">
        <v>58</v>
      </c>
      <c r="P227" t="s">
        <v>58</v>
      </c>
      <c r="Q227">
        <v>1</v>
      </c>
      <c r="W227">
        <v>0</v>
      </c>
      <c r="X227">
        <v>-819471024</v>
      </c>
      <c r="Y227">
        <v>2.5285709999999999</v>
      </c>
      <c r="AA227">
        <v>5.86</v>
      </c>
      <c r="AB227">
        <v>0</v>
      </c>
      <c r="AC227">
        <v>0</v>
      </c>
      <c r="AD227">
        <v>0</v>
      </c>
      <c r="AE227">
        <v>5.86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0</v>
      </c>
      <c r="AP227">
        <v>0</v>
      </c>
      <c r="AQ227">
        <v>0</v>
      </c>
      <c r="AR227">
        <v>0</v>
      </c>
      <c r="AS227" t="s">
        <v>6</v>
      </c>
      <c r="AT227">
        <v>2.5285709999999999</v>
      </c>
      <c r="AU227" t="s">
        <v>6</v>
      </c>
      <c r="AV227">
        <v>0</v>
      </c>
      <c r="AW227">
        <v>2</v>
      </c>
      <c r="AX227">
        <v>34644960</v>
      </c>
      <c r="AY227">
        <v>2</v>
      </c>
      <c r="AZ227">
        <v>22528</v>
      </c>
      <c r="BA227">
        <v>211</v>
      </c>
      <c r="BB227">
        <v>3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Y227*Source!I166</f>
        <v>35.399994</v>
      </c>
      <c r="CY227">
        <f>AA227</f>
        <v>5.86</v>
      </c>
      <c r="CZ227">
        <f>AE227</f>
        <v>5.86</v>
      </c>
      <c r="DA227">
        <f>AI227</f>
        <v>1</v>
      </c>
      <c r="DB227">
        <v>0</v>
      </c>
    </row>
    <row r="228" spans="1:106" x14ac:dyDescent="0.2">
      <c r="A228">
        <f>ROW(Source!A167)</f>
        <v>167</v>
      </c>
      <c r="B228">
        <v>34644601</v>
      </c>
      <c r="C228">
        <v>34644946</v>
      </c>
      <c r="D228">
        <v>31711354</v>
      </c>
      <c r="E228">
        <v>1</v>
      </c>
      <c r="F228">
        <v>1</v>
      </c>
      <c r="G228">
        <v>1</v>
      </c>
      <c r="H228">
        <v>1</v>
      </c>
      <c r="I228" t="s">
        <v>443</v>
      </c>
      <c r="J228" t="s">
        <v>6</v>
      </c>
      <c r="K228" t="s">
        <v>444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W228">
        <v>0</v>
      </c>
      <c r="X228">
        <v>-608433632</v>
      </c>
      <c r="Y228">
        <v>0.81</v>
      </c>
      <c r="AA228">
        <v>0</v>
      </c>
      <c r="AB228">
        <v>0</v>
      </c>
      <c r="AC228">
        <v>0</v>
      </c>
      <c r="AD228">
        <v>154.82</v>
      </c>
      <c r="AE228">
        <v>0</v>
      </c>
      <c r="AF228">
        <v>0</v>
      </c>
      <c r="AG228">
        <v>0</v>
      </c>
      <c r="AH228">
        <v>8.4600000000000009</v>
      </c>
      <c r="AI228">
        <v>1</v>
      </c>
      <c r="AJ228">
        <v>1</v>
      </c>
      <c r="AK228">
        <v>1</v>
      </c>
      <c r="AL228">
        <v>18.3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6</v>
      </c>
      <c r="AT228">
        <v>0.81</v>
      </c>
      <c r="AU228" t="s">
        <v>6</v>
      </c>
      <c r="AV228">
        <v>1</v>
      </c>
      <c r="AW228">
        <v>2</v>
      </c>
      <c r="AX228">
        <v>34644954</v>
      </c>
      <c r="AY228">
        <v>1</v>
      </c>
      <c r="AZ228">
        <v>0</v>
      </c>
      <c r="BA228">
        <v>212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Y228*Source!I167</f>
        <v>11.34</v>
      </c>
      <c r="CY228">
        <f>AD228</f>
        <v>154.82</v>
      </c>
      <c r="CZ228">
        <f>AH228</f>
        <v>8.4600000000000009</v>
      </c>
      <c r="DA228">
        <f>AL228</f>
        <v>18.3</v>
      </c>
      <c r="DB228">
        <v>0</v>
      </c>
    </row>
    <row r="229" spans="1:106" x14ac:dyDescent="0.2">
      <c r="A229">
        <f>ROW(Source!A167)</f>
        <v>167</v>
      </c>
      <c r="B229">
        <v>34644601</v>
      </c>
      <c r="C229">
        <v>34644946</v>
      </c>
      <c r="D229">
        <v>31709492</v>
      </c>
      <c r="E229">
        <v>1</v>
      </c>
      <c r="F229">
        <v>1</v>
      </c>
      <c r="G229">
        <v>1</v>
      </c>
      <c r="H229">
        <v>1</v>
      </c>
      <c r="I229" t="s">
        <v>406</v>
      </c>
      <c r="J229" t="s">
        <v>6</v>
      </c>
      <c r="K229" t="s">
        <v>407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W229">
        <v>0</v>
      </c>
      <c r="X229">
        <v>-1417349443</v>
      </c>
      <c r="Y229">
        <v>0.61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18.3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6</v>
      </c>
      <c r="AT229">
        <v>0.61</v>
      </c>
      <c r="AU229" t="s">
        <v>6</v>
      </c>
      <c r="AV229">
        <v>2</v>
      </c>
      <c r="AW229">
        <v>2</v>
      </c>
      <c r="AX229">
        <v>34644955</v>
      </c>
      <c r="AY229">
        <v>1</v>
      </c>
      <c r="AZ229">
        <v>0</v>
      </c>
      <c r="BA229">
        <v>213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Y229*Source!I167</f>
        <v>8.5399999999999991</v>
      </c>
      <c r="CY229">
        <f>AD229</f>
        <v>0</v>
      </c>
      <c r="CZ229">
        <f>AH229</f>
        <v>0</v>
      </c>
      <c r="DA229">
        <f>AL229</f>
        <v>1</v>
      </c>
      <c r="DB229">
        <v>0</v>
      </c>
    </row>
    <row r="230" spans="1:106" x14ac:dyDescent="0.2">
      <c r="A230">
        <f>ROW(Source!A167)</f>
        <v>167</v>
      </c>
      <c r="B230">
        <v>34644601</v>
      </c>
      <c r="C230">
        <v>34644946</v>
      </c>
      <c r="D230">
        <v>31528369</v>
      </c>
      <c r="E230">
        <v>1</v>
      </c>
      <c r="F230">
        <v>1</v>
      </c>
      <c r="G230">
        <v>1</v>
      </c>
      <c r="H230">
        <v>2</v>
      </c>
      <c r="I230" t="s">
        <v>445</v>
      </c>
      <c r="J230" t="s">
        <v>446</v>
      </c>
      <c r="K230" t="s">
        <v>447</v>
      </c>
      <c r="L230">
        <v>1368</v>
      </c>
      <c r="N230">
        <v>1011</v>
      </c>
      <c r="O230" t="s">
        <v>411</v>
      </c>
      <c r="P230" t="s">
        <v>411</v>
      </c>
      <c r="Q230">
        <v>1</v>
      </c>
      <c r="W230">
        <v>0</v>
      </c>
      <c r="X230">
        <v>287531037</v>
      </c>
      <c r="Y230">
        <v>0.19</v>
      </c>
      <c r="AA230">
        <v>0</v>
      </c>
      <c r="AB230">
        <v>175</v>
      </c>
      <c r="AC230">
        <v>0</v>
      </c>
      <c r="AD230">
        <v>0</v>
      </c>
      <c r="AE230">
        <v>0</v>
      </c>
      <c r="AF230">
        <v>14</v>
      </c>
      <c r="AG230">
        <v>0</v>
      </c>
      <c r="AH230">
        <v>0</v>
      </c>
      <c r="AI230">
        <v>1</v>
      </c>
      <c r="AJ230">
        <v>12.5</v>
      </c>
      <c r="AK230">
        <v>18.3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6</v>
      </c>
      <c r="AT230">
        <v>0.19</v>
      </c>
      <c r="AU230" t="s">
        <v>6</v>
      </c>
      <c r="AV230">
        <v>0</v>
      </c>
      <c r="AW230">
        <v>2</v>
      </c>
      <c r="AX230">
        <v>34644956</v>
      </c>
      <c r="AY230">
        <v>1</v>
      </c>
      <c r="AZ230">
        <v>0</v>
      </c>
      <c r="BA230">
        <v>214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Y230*Source!I167</f>
        <v>2.66</v>
      </c>
      <c r="CY230">
        <f>AB230</f>
        <v>175</v>
      </c>
      <c r="CZ230">
        <f>AF230</f>
        <v>14</v>
      </c>
      <c r="DA230">
        <f>AJ230</f>
        <v>12.5</v>
      </c>
      <c r="DB230">
        <v>0</v>
      </c>
    </row>
    <row r="231" spans="1:106" x14ac:dyDescent="0.2">
      <c r="A231">
        <f>ROW(Source!A167)</f>
        <v>167</v>
      </c>
      <c r="B231">
        <v>34644601</v>
      </c>
      <c r="C231">
        <v>34644946</v>
      </c>
      <c r="D231">
        <v>31528466</v>
      </c>
      <c r="E231">
        <v>1</v>
      </c>
      <c r="F231">
        <v>1</v>
      </c>
      <c r="G231">
        <v>1</v>
      </c>
      <c r="H231">
        <v>2</v>
      </c>
      <c r="I231" t="s">
        <v>448</v>
      </c>
      <c r="J231" t="s">
        <v>449</v>
      </c>
      <c r="K231" t="s">
        <v>450</v>
      </c>
      <c r="L231">
        <v>1368</v>
      </c>
      <c r="N231">
        <v>1011</v>
      </c>
      <c r="O231" t="s">
        <v>411</v>
      </c>
      <c r="P231" t="s">
        <v>411</v>
      </c>
      <c r="Q231">
        <v>1</v>
      </c>
      <c r="W231">
        <v>0</v>
      </c>
      <c r="X231">
        <v>-1589061407</v>
      </c>
      <c r="Y231">
        <v>0.61</v>
      </c>
      <c r="AA231">
        <v>0</v>
      </c>
      <c r="AB231">
        <v>1125</v>
      </c>
      <c r="AC231">
        <v>184.1</v>
      </c>
      <c r="AD231">
        <v>0</v>
      </c>
      <c r="AE231">
        <v>0</v>
      </c>
      <c r="AF231">
        <v>90</v>
      </c>
      <c r="AG231">
        <v>10.06</v>
      </c>
      <c r="AH231">
        <v>0</v>
      </c>
      <c r="AI231">
        <v>1</v>
      </c>
      <c r="AJ231">
        <v>12.5</v>
      </c>
      <c r="AK231">
        <v>18.3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6</v>
      </c>
      <c r="AT231">
        <v>0.61</v>
      </c>
      <c r="AU231" t="s">
        <v>6</v>
      </c>
      <c r="AV231">
        <v>0</v>
      </c>
      <c r="AW231">
        <v>2</v>
      </c>
      <c r="AX231">
        <v>34644957</v>
      </c>
      <c r="AY231">
        <v>1</v>
      </c>
      <c r="AZ231">
        <v>0</v>
      </c>
      <c r="BA231">
        <v>215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Y231*Source!I167</f>
        <v>8.5399999999999991</v>
      </c>
      <c r="CY231">
        <f>AB231</f>
        <v>1125</v>
      </c>
      <c r="CZ231">
        <f>AF231</f>
        <v>90</v>
      </c>
      <c r="DA231">
        <f>AJ231</f>
        <v>12.5</v>
      </c>
      <c r="DB231">
        <v>0</v>
      </c>
    </row>
    <row r="232" spans="1:106" x14ac:dyDescent="0.2">
      <c r="A232">
        <f>ROW(Source!A167)</f>
        <v>167</v>
      </c>
      <c r="B232">
        <v>34644601</v>
      </c>
      <c r="C232">
        <v>34644946</v>
      </c>
      <c r="D232">
        <v>31529253</v>
      </c>
      <c r="E232">
        <v>1</v>
      </c>
      <c r="F232">
        <v>1</v>
      </c>
      <c r="G232">
        <v>1</v>
      </c>
      <c r="H232">
        <v>2</v>
      </c>
      <c r="I232" t="s">
        <v>451</v>
      </c>
      <c r="J232" t="s">
        <v>452</v>
      </c>
      <c r="K232" t="s">
        <v>453</v>
      </c>
      <c r="L232">
        <v>1368</v>
      </c>
      <c r="N232">
        <v>1011</v>
      </c>
      <c r="O232" t="s">
        <v>411</v>
      </c>
      <c r="P232" t="s">
        <v>411</v>
      </c>
      <c r="Q232">
        <v>1</v>
      </c>
      <c r="W232">
        <v>0</v>
      </c>
      <c r="X232">
        <v>1128934230</v>
      </c>
      <c r="Y232">
        <v>0.61</v>
      </c>
      <c r="AA232">
        <v>0</v>
      </c>
      <c r="AB232">
        <v>1139.1300000000001</v>
      </c>
      <c r="AC232">
        <v>0</v>
      </c>
      <c r="AD232">
        <v>0</v>
      </c>
      <c r="AE232">
        <v>0</v>
      </c>
      <c r="AF232">
        <v>91.13</v>
      </c>
      <c r="AG232">
        <v>0</v>
      </c>
      <c r="AH232">
        <v>0</v>
      </c>
      <c r="AI232">
        <v>1</v>
      </c>
      <c r="AJ232">
        <v>12.5</v>
      </c>
      <c r="AK232">
        <v>18.3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6</v>
      </c>
      <c r="AT232">
        <v>0.61</v>
      </c>
      <c r="AU232" t="s">
        <v>6</v>
      </c>
      <c r="AV232">
        <v>0</v>
      </c>
      <c r="AW232">
        <v>2</v>
      </c>
      <c r="AX232">
        <v>34644958</v>
      </c>
      <c r="AY232">
        <v>1</v>
      </c>
      <c r="AZ232">
        <v>0</v>
      </c>
      <c r="BA232">
        <v>216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Y232*Source!I167</f>
        <v>8.5399999999999991</v>
      </c>
      <c r="CY232">
        <f>AB232</f>
        <v>1139.1300000000001</v>
      </c>
      <c r="CZ232">
        <f>AF232</f>
        <v>91.13</v>
      </c>
      <c r="DA232">
        <f>AJ232</f>
        <v>12.5</v>
      </c>
      <c r="DB232">
        <v>0</v>
      </c>
    </row>
    <row r="233" spans="1:106" x14ac:dyDescent="0.2">
      <c r="A233">
        <f>ROW(Source!A167)</f>
        <v>167</v>
      </c>
      <c r="B233">
        <v>34644601</v>
      </c>
      <c r="C233">
        <v>34644946</v>
      </c>
      <c r="D233">
        <v>31447859</v>
      </c>
      <c r="E233">
        <v>1</v>
      </c>
      <c r="F233">
        <v>1</v>
      </c>
      <c r="G233">
        <v>1</v>
      </c>
      <c r="H233">
        <v>3</v>
      </c>
      <c r="I233" t="s">
        <v>263</v>
      </c>
      <c r="J233" t="s">
        <v>265</v>
      </c>
      <c r="K233" t="s">
        <v>264</v>
      </c>
      <c r="L233">
        <v>1354</v>
      </c>
      <c r="N233">
        <v>1010</v>
      </c>
      <c r="O233" t="s">
        <v>79</v>
      </c>
      <c r="P233" t="s">
        <v>79</v>
      </c>
      <c r="Q233">
        <v>1</v>
      </c>
      <c r="W233">
        <v>0</v>
      </c>
      <c r="X233">
        <v>-957910865</v>
      </c>
      <c r="Y233">
        <v>1</v>
      </c>
      <c r="AA233">
        <v>396.28</v>
      </c>
      <c r="AB233">
        <v>0</v>
      </c>
      <c r="AC233">
        <v>0</v>
      </c>
      <c r="AD233">
        <v>0</v>
      </c>
      <c r="AE233">
        <v>52.84</v>
      </c>
      <c r="AF233">
        <v>0</v>
      </c>
      <c r="AG233">
        <v>0</v>
      </c>
      <c r="AH233">
        <v>0</v>
      </c>
      <c r="AI233">
        <v>7.5</v>
      </c>
      <c r="AJ233">
        <v>1</v>
      </c>
      <c r="AK233">
        <v>1</v>
      </c>
      <c r="AL233">
        <v>1</v>
      </c>
      <c r="AN233">
        <v>0</v>
      </c>
      <c r="AO233">
        <v>0</v>
      </c>
      <c r="AP233">
        <v>0</v>
      </c>
      <c r="AQ233">
        <v>0</v>
      </c>
      <c r="AR233">
        <v>0</v>
      </c>
      <c r="AS233" t="s">
        <v>6</v>
      </c>
      <c r="AT233">
        <v>1</v>
      </c>
      <c r="AU233" t="s">
        <v>6</v>
      </c>
      <c r="AV233">
        <v>0</v>
      </c>
      <c r="AW233">
        <v>2</v>
      </c>
      <c r="AX233">
        <v>34644959</v>
      </c>
      <c r="AY233">
        <v>2</v>
      </c>
      <c r="AZ233">
        <v>22528</v>
      </c>
      <c r="BA233">
        <v>217</v>
      </c>
      <c r="BB233">
        <v>3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Y233*Source!I167</f>
        <v>14</v>
      </c>
      <c r="CY233">
        <f>AA233</f>
        <v>396.28</v>
      </c>
      <c r="CZ233">
        <f>AE233</f>
        <v>52.84</v>
      </c>
      <c r="DA233">
        <f>AI233</f>
        <v>7.5</v>
      </c>
      <c r="DB233">
        <v>0</v>
      </c>
    </row>
    <row r="234" spans="1:106" x14ac:dyDescent="0.2">
      <c r="A234">
        <f>ROW(Source!A167)</f>
        <v>167</v>
      </c>
      <c r="B234">
        <v>34644601</v>
      </c>
      <c r="C234">
        <v>34644946</v>
      </c>
      <c r="D234">
        <v>31471191</v>
      </c>
      <c r="E234">
        <v>1</v>
      </c>
      <c r="F234">
        <v>1</v>
      </c>
      <c r="G234">
        <v>1</v>
      </c>
      <c r="H234">
        <v>3</v>
      </c>
      <c r="I234" t="s">
        <v>268</v>
      </c>
      <c r="J234" t="s">
        <v>270</v>
      </c>
      <c r="K234" t="s">
        <v>269</v>
      </c>
      <c r="L234">
        <v>1346</v>
      </c>
      <c r="N234">
        <v>1009</v>
      </c>
      <c r="O234" t="s">
        <v>58</v>
      </c>
      <c r="P234" t="s">
        <v>58</v>
      </c>
      <c r="Q234">
        <v>1</v>
      </c>
      <c r="W234">
        <v>0</v>
      </c>
      <c r="X234">
        <v>-819471024</v>
      </c>
      <c r="Y234">
        <v>2.5285709999999999</v>
      </c>
      <c r="AA234">
        <v>43.96</v>
      </c>
      <c r="AB234">
        <v>0</v>
      </c>
      <c r="AC234">
        <v>0</v>
      </c>
      <c r="AD234">
        <v>0</v>
      </c>
      <c r="AE234">
        <v>5.86</v>
      </c>
      <c r="AF234">
        <v>0</v>
      </c>
      <c r="AG234">
        <v>0</v>
      </c>
      <c r="AH234">
        <v>0</v>
      </c>
      <c r="AI234">
        <v>7.5</v>
      </c>
      <c r="AJ234">
        <v>1</v>
      </c>
      <c r="AK234">
        <v>1</v>
      </c>
      <c r="AL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 t="s">
        <v>6</v>
      </c>
      <c r="AT234">
        <v>2.5285709999999999</v>
      </c>
      <c r="AU234" t="s">
        <v>6</v>
      </c>
      <c r="AV234">
        <v>0</v>
      </c>
      <c r="AW234">
        <v>2</v>
      </c>
      <c r="AX234">
        <v>34644960</v>
      </c>
      <c r="AY234">
        <v>2</v>
      </c>
      <c r="AZ234">
        <v>22528</v>
      </c>
      <c r="BA234">
        <v>218</v>
      </c>
      <c r="BB234">
        <v>3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Y234*Source!I167</f>
        <v>35.399994</v>
      </c>
      <c r="CY234">
        <f>AA234</f>
        <v>43.96</v>
      </c>
      <c r="CZ234">
        <f>AE234</f>
        <v>5.86</v>
      </c>
      <c r="DA234">
        <f>AI234</f>
        <v>7.5</v>
      </c>
      <c r="DB234">
        <v>0</v>
      </c>
    </row>
    <row r="235" spans="1:106" x14ac:dyDescent="0.2">
      <c r="A235">
        <f>ROW(Source!A172)</f>
        <v>172</v>
      </c>
      <c r="B235">
        <v>34644600</v>
      </c>
      <c r="C235">
        <v>34644963</v>
      </c>
      <c r="D235">
        <v>32164293</v>
      </c>
      <c r="E235">
        <v>1</v>
      </c>
      <c r="F235">
        <v>1</v>
      </c>
      <c r="G235">
        <v>1</v>
      </c>
      <c r="H235">
        <v>1</v>
      </c>
      <c r="I235" t="s">
        <v>454</v>
      </c>
      <c r="J235" t="s">
        <v>6</v>
      </c>
      <c r="K235" t="s">
        <v>455</v>
      </c>
      <c r="L235">
        <v>1191</v>
      </c>
      <c r="N235">
        <v>1013</v>
      </c>
      <c r="O235" t="s">
        <v>405</v>
      </c>
      <c r="P235" t="s">
        <v>405</v>
      </c>
      <c r="Q235">
        <v>1</v>
      </c>
      <c r="W235">
        <v>0</v>
      </c>
      <c r="X235">
        <v>-1166887252</v>
      </c>
      <c r="Y235">
        <v>0.41</v>
      </c>
      <c r="AA235">
        <v>0</v>
      </c>
      <c r="AB235">
        <v>0</v>
      </c>
      <c r="AC235">
        <v>0</v>
      </c>
      <c r="AD235">
        <v>12.92</v>
      </c>
      <c r="AE235">
        <v>0</v>
      </c>
      <c r="AF235">
        <v>0</v>
      </c>
      <c r="AG235">
        <v>0</v>
      </c>
      <c r="AH235">
        <v>12.92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6</v>
      </c>
      <c r="AT235">
        <v>0.41</v>
      </c>
      <c r="AU235" t="s">
        <v>6</v>
      </c>
      <c r="AV235">
        <v>1</v>
      </c>
      <c r="AW235">
        <v>2</v>
      </c>
      <c r="AX235">
        <v>34644966</v>
      </c>
      <c r="AY235">
        <v>1</v>
      </c>
      <c r="AZ235">
        <v>0</v>
      </c>
      <c r="BA235">
        <v>219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Y235*Source!I172</f>
        <v>0.41</v>
      </c>
      <c r="CY235">
        <f t="shared" ref="CY235:CY246" si="30">AD235</f>
        <v>12.92</v>
      </c>
      <c r="CZ235">
        <f t="shared" ref="CZ235:CZ246" si="31">AH235</f>
        <v>12.92</v>
      </c>
      <c r="DA235">
        <f t="shared" ref="DA235:DA246" si="32">AL235</f>
        <v>1</v>
      </c>
      <c r="DB235">
        <v>0</v>
      </c>
    </row>
    <row r="236" spans="1:106" x14ac:dyDescent="0.2">
      <c r="A236">
        <f>ROW(Source!A172)</f>
        <v>172</v>
      </c>
      <c r="B236">
        <v>34644600</v>
      </c>
      <c r="C236">
        <v>34644963</v>
      </c>
      <c r="D236">
        <v>32163330</v>
      </c>
      <c r="E236">
        <v>1</v>
      </c>
      <c r="F236">
        <v>1</v>
      </c>
      <c r="G236">
        <v>1</v>
      </c>
      <c r="H236">
        <v>1</v>
      </c>
      <c r="I236" t="s">
        <v>456</v>
      </c>
      <c r="J236" t="s">
        <v>6</v>
      </c>
      <c r="K236" t="s">
        <v>457</v>
      </c>
      <c r="L236">
        <v>1191</v>
      </c>
      <c r="N236">
        <v>1013</v>
      </c>
      <c r="O236" t="s">
        <v>405</v>
      </c>
      <c r="P236" t="s">
        <v>405</v>
      </c>
      <c r="Q236">
        <v>1</v>
      </c>
      <c r="W236">
        <v>0</v>
      </c>
      <c r="X236">
        <v>1776637054</v>
      </c>
      <c r="Y236">
        <v>0.41</v>
      </c>
      <c r="AA236">
        <v>0</v>
      </c>
      <c r="AB236">
        <v>0</v>
      </c>
      <c r="AC236">
        <v>0</v>
      </c>
      <c r="AD236">
        <v>12.69</v>
      </c>
      <c r="AE236">
        <v>0</v>
      </c>
      <c r="AF236">
        <v>0</v>
      </c>
      <c r="AG236">
        <v>0</v>
      </c>
      <c r="AH236">
        <v>12.69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6</v>
      </c>
      <c r="AT236">
        <v>0.41</v>
      </c>
      <c r="AU236" t="s">
        <v>6</v>
      </c>
      <c r="AV236">
        <v>1</v>
      </c>
      <c r="AW236">
        <v>2</v>
      </c>
      <c r="AX236">
        <v>34644967</v>
      </c>
      <c r="AY236">
        <v>1</v>
      </c>
      <c r="AZ236">
        <v>0</v>
      </c>
      <c r="BA236">
        <v>220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Y236*Source!I172</f>
        <v>0.41</v>
      </c>
      <c r="CY236">
        <f t="shared" si="30"/>
        <v>12.69</v>
      </c>
      <c r="CZ236">
        <f t="shared" si="31"/>
        <v>12.69</v>
      </c>
      <c r="DA236">
        <f t="shared" si="32"/>
        <v>1</v>
      </c>
      <c r="DB236">
        <v>0</v>
      </c>
    </row>
    <row r="237" spans="1:106" x14ac:dyDescent="0.2">
      <c r="A237">
        <f>ROW(Source!A173)</f>
        <v>173</v>
      </c>
      <c r="B237">
        <v>34644601</v>
      </c>
      <c r="C237">
        <v>34644963</v>
      </c>
      <c r="D237">
        <v>32164293</v>
      </c>
      <c r="E237">
        <v>1</v>
      </c>
      <c r="F237">
        <v>1</v>
      </c>
      <c r="G237">
        <v>1</v>
      </c>
      <c r="H237">
        <v>1</v>
      </c>
      <c r="I237" t="s">
        <v>454</v>
      </c>
      <c r="J237" t="s">
        <v>6</v>
      </c>
      <c r="K237" t="s">
        <v>455</v>
      </c>
      <c r="L237">
        <v>1191</v>
      </c>
      <c r="N237">
        <v>1013</v>
      </c>
      <c r="O237" t="s">
        <v>405</v>
      </c>
      <c r="P237" t="s">
        <v>405</v>
      </c>
      <c r="Q237">
        <v>1</v>
      </c>
      <c r="W237">
        <v>0</v>
      </c>
      <c r="X237">
        <v>-1166887252</v>
      </c>
      <c r="Y237">
        <v>0.41</v>
      </c>
      <c r="AA237">
        <v>0</v>
      </c>
      <c r="AB237">
        <v>0</v>
      </c>
      <c r="AC237">
        <v>0</v>
      </c>
      <c r="AD237">
        <v>236.44</v>
      </c>
      <c r="AE237">
        <v>0</v>
      </c>
      <c r="AF237">
        <v>0</v>
      </c>
      <c r="AG237">
        <v>0</v>
      </c>
      <c r="AH237">
        <v>12.92</v>
      </c>
      <c r="AI237">
        <v>1</v>
      </c>
      <c r="AJ237">
        <v>1</v>
      </c>
      <c r="AK237">
        <v>1</v>
      </c>
      <c r="AL237">
        <v>18.3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6</v>
      </c>
      <c r="AT237">
        <v>0.41</v>
      </c>
      <c r="AU237" t="s">
        <v>6</v>
      </c>
      <c r="AV237">
        <v>1</v>
      </c>
      <c r="AW237">
        <v>2</v>
      </c>
      <c r="AX237">
        <v>34644966</v>
      </c>
      <c r="AY237">
        <v>1</v>
      </c>
      <c r="AZ237">
        <v>0</v>
      </c>
      <c r="BA237">
        <v>221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Y237*Source!I173</f>
        <v>0.41</v>
      </c>
      <c r="CY237">
        <f t="shared" si="30"/>
        <v>236.44</v>
      </c>
      <c r="CZ237">
        <f t="shared" si="31"/>
        <v>12.92</v>
      </c>
      <c r="DA237">
        <f t="shared" si="32"/>
        <v>18.3</v>
      </c>
      <c r="DB237">
        <v>0</v>
      </c>
    </row>
    <row r="238" spans="1:106" x14ac:dyDescent="0.2">
      <c r="A238">
        <f>ROW(Source!A173)</f>
        <v>173</v>
      </c>
      <c r="B238">
        <v>34644601</v>
      </c>
      <c r="C238">
        <v>34644963</v>
      </c>
      <c r="D238">
        <v>32163330</v>
      </c>
      <c r="E238">
        <v>1</v>
      </c>
      <c r="F238">
        <v>1</v>
      </c>
      <c r="G238">
        <v>1</v>
      </c>
      <c r="H238">
        <v>1</v>
      </c>
      <c r="I238" t="s">
        <v>456</v>
      </c>
      <c r="J238" t="s">
        <v>6</v>
      </c>
      <c r="K238" t="s">
        <v>457</v>
      </c>
      <c r="L238">
        <v>1191</v>
      </c>
      <c r="N238">
        <v>1013</v>
      </c>
      <c r="O238" t="s">
        <v>405</v>
      </c>
      <c r="P238" t="s">
        <v>405</v>
      </c>
      <c r="Q238">
        <v>1</v>
      </c>
      <c r="W238">
        <v>0</v>
      </c>
      <c r="X238">
        <v>1776637054</v>
      </c>
      <c r="Y238">
        <v>0.41</v>
      </c>
      <c r="AA238">
        <v>0</v>
      </c>
      <c r="AB238">
        <v>0</v>
      </c>
      <c r="AC238">
        <v>0</v>
      </c>
      <c r="AD238">
        <v>232.23</v>
      </c>
      <c r="AE238">
        <v>0</v>
      </c>
      <c r="AF238">
        <v>0</v>
      </c>
      <c r="AG238">
        <v>0</v>
      </c>
      <c r="AH238">
        <v>12.69</v>
      </c>
      <c r="AI238">
        <v>1</v>
      </c>
      <c r="AJ238">
        <v>1</v>
      </c>
      <c r="AK238">
        <v>1</v>
      </c>
      <c r="AL238">
        <v>18.3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6</v>
      </c>
      <c r="AT238">
        <v>0.41</v>
      </c>
      <c r="AU238" t="s">
        <v>6</v>
      </c>
      <c r="AV238">
        <v>1</v>
      </c>
      <c r="AW238">
        <v>2</v>
      </c>
      <c r="AX238">
        <v>34644967</v>
      </c>
      <c r="AY238">
        <v>1</v>
      </c>
      <c r="AZ238">
        <v>0</v>
      </c>
      <c r="BA238">
        <v>222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Y238*Source!I173</f>
        <v>0.41</v>
      </c>
      <c r="CY238">
        <f t="shared" si="30"/>
        <v>232.23</v>
      </c>
      <c r="CZ238">
        <f t="shared" si="31"/>
        <v>12.69</v>
      </c>
      <c r="DA238">
        <f t="shared" si="32"/>
        <v>18.3</v>
      </c>
      <c r="DB238">
        <v>0</v>
      </c>
    </row>
    <row r="239" spans="1:106" x14ac:dyDescent="0.2">
      <c r="A239">
        <f>ROW(Source!A174)</f>
        <v>174</v>
      </c>
      <c r="B239">
        <v>34644600</v>
      </c>
      <c r="C239">
        <v>34644968</v>
      </c>
      <c r="D239">
        <v>32164293</v>
      </c>
      <c r="E239">
        <v>1</v>
      </c>
      <c r="F239">
        <v>1</v>
      </c>
      <c r="G239">
        <v>1</v>
      </c>
      <c r="H239">
        <v>1</v>
      </c>
      <c r="I239" t="s">
        <v>454</v>
      </c>
      <c r="J239" t="s">
        <v>6</v>
      </c>
      <c r="K239" t="s">
        <v>455</v>
      </c>
      <c r="L239">
        <v>1191</v>
      </c>
      <c r="N239">
        <v>1013</v>
      </c>
      <c r="O239" t="s">
        <v>405</v>
      </c>
      <c r="P239" t="s">
        <v>405</v>
      </c>
      <c r="Q239">
        <v>1</v>
      </c>
      <c r="W239">
        <v>0</v>
      </c>
      <c r="X239">
        <v>-1166887252</v>
      </c>
      <c r="Y239">
        <v>0.61</v>
      </c>
      <c r="AA239">
        <v>0</v>
      </c>
      <c r="AB239">
        <v>0</v>
      </c>
      <c r="AC239">
        <v>0</v>
      </c>
      <c r="AD239">
        <v>12.92</v>
      </c>
      <c r="AE239">
        <v>0</v>
      </c>
      <c r="AF239">
        <v>0</v>
      </c>
      <c r="AG239">
        <v>0</v>
      </c>
      <c r="AH239">
        <v>12.92</v>
      </c>
      <c r="AI239">
        <v>1</v>
      </c>
      <c r="AJ239">
        <v>1</v>
      </c>
      <c r="AK239">
        <v>1</v>
      </c>
      <c r="AL239">
        <v>1</v>
      </c>
      <c r="AN239">
        <v>0</v>
      </c>
      <c r="AO239">
        <v>1</v>
      </c>
      <c r="AP239">
        <v>0</v>
      </c>
      <c r="AQ239">
        <v>0</v>
      </c>
      <c r="AR239">
        <v>0</v>
      </c>
      <c r="AS239" t="s">
        <v>6</v>
      </c>
      <c r="AT239">
        <v>0.61</v>
      </c>
      <c r="AU239" t="s">
        <v>6</v>
      </c>
      <c r="AV239">
        <v>1</v>
      </c>
      <c r="AW239">
        <v>2</v>
      </c>
      <c r="AX239">
        <v>34644971</v>
      </c>
      <c r="AY239">
        <v>1</v>
      </c>
      <c r="AZ239">
        <v>0</v>
      </c>
      <c r="BA239">
        <v>223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Y239*Source!I174</f>
        <v>0.61</v>
      </c>
      <c r="CY239">
        <f t="shared" si="30"/>
        <v>12.92</v>
      </c>
      <c r="CZ239">
        <f t="shared" si="31"/>
        <v>12.92</v>
      </c>
      <c r="DA239">
        <f t="shared" si="32"/>
        <v>1</v>
      </c>
      <c r="DB239">
        <v>0</v>
      </c>
    </row>
    <row r="240" spans="1:106" x14ac:dyDescent="0.2">
      <c r="A240">
        <f>ROW(Source!A174)</f>
        <v>174</v>
      </c>
      <c r="B240">
        <v>34644600</v>
      </c>
      <c r="C240">
        <v>34644968</v>
      </c>
      <c r="D240">
        <v>32163330</v>
      </c>
      <c r="E240">
        <v>1</v>
      </c>
      <c r="F240">
        <v>1</v>
      </c>
      <c r="G240">
        <v>1</v>
      </c>
      <c r="H240">
        <v>1</v>
      </c>
      <c r="I240" t="s">
        <v>456</v>
      </c>
      <c r="J240" t="s">
        <v>6</v>
      </c>
      <c r="K240" t="s">
        <v>457</v>
      </c>
      <c r="L240">
        <v>1191</v>
      </c>
      <c r="N240">
        <v>1013</v>
      </c>
      <c r="O240" t="s">
        <v>405</v>
      </c>
      <c r="P240" t="s">
        <v>405</v>
      </c>
      <c r="Q240">
        <v>1</v>
      </c>
      <c r="W240">
        <v>0</v>
      </c>
      <c r="X240">
        <v>1776637054</v>
      </c>
      <c r="Y240">
        <v>0.61</v>
      </c>
      <c r="AA240">
        <v>0</v>
      </c>
      <c r="AB240">
        <v>0</v>
      </c>
      <c r="AC240">
        <v>0</v>
      </c>
      <c r="AD240">
        <v>12.69</v>
      </c>
      <c r="AE240">
        <v>0</v>
      </c>
      <c r="AF240">
        <v>0</v>
      </c>
      <c r="AG240">
        <v>0</v>
      </c>
      <c r="AH240">
        <v>12.69</v>
      </c>
      <c r="AI240">
        <v>1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6</v>
      </c>
      <c r="AT240">
        <v>0.61</v>
      </c>
      <c r="AU240" t="s">
        <v>6</v>
      </c>
      <c r="AV240">
        <v>1</v>
      </c>
      <c r="AW240">
        <v>2</v>
      </c>
      <c r="AX240">
        <v>34644972</v>
      </c>
      <c r="AY240">
        <v>1</v>
      </c>
      <c r="AZ240">
        <v>0</v>
      </c>
      <c r="BA240">
        <v>224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Y240*Source!I174</f>
        <v>0.61</v>
      </c>
      <c r="CY240">
        <f t="shared" si="30"/>
        <v>12.69</v>
      </c>
      <c r="CZ240">
        <f t="shared" si="31"/>
        <v>12.69</v>
      </c>
      <c r="DA240">
        <f t="shared" si="32"/>
        <v>1</v>
      </c>
      <c r="DB240">
        <v>0</v>
      </c>
    </row>
    <row r="241" spans="1:106" x14ac:dyDescent="0.2">
      <c r="A241">
        <f>ROW(Source!A175)</f>
        <v>175</v>
      </c>
      <c r="B241">
        <v>34644601</v>
      </c>
      <c r="C241">
        <v>34644968</v>
      </c>
      <c r="D241">
        <v>32164293</v>
      </c>
      <c r="E241">
        <v>1</v>
      </c>
      <c r="F241">
        <v>1</v>
      </c>
      <c r="G241">
        <v>1</v>
      </c>
      <c r="H241">
        <v>1</v>
      </c>
      <c r="I241" t="s">
        <v>454</v>
      </c>
      <c r="J241" t="s">
        <v>6</v>
      </c>
      <c r="K241" t="s">
        <v>455</v>
      </c>
      <c r="L241">
        <v>1191</v>
      </c>
      <c r="N241">
        <v>1013</v>
      </c>
      <c r="O241" t="s">
        <v>405</v>
      </c>
      <c r="P241" t="s">
        <v>405</v>
      </c>
      <c r="Q241">
        <v>1</v>
      </c>
      <c r="W241">
        <v>0</v>
      </c>
      <c r="X241">
        <v>-1166887252</v>
      </c>
      <c r="Y241">
        <v>0.61</v>
      </c>
      <c r="AA241">
        <v>0</v>
      </c>
      <c r="AB241">
        <v>0</v>
      </c>
      <c r="AC241">
        <v>0</v>
      </c>
      <c r="AD241">
        <v>236.44</v>
      </c>
      <c r="AE241">
        <v>0</v>
      </c>
      <c r="AF241">
        <v>0</v>
      </c>
      <c r="AG241">
        <v>0</v>
      </c>
      <c r="AH241">
        <v>12.92</v>
      </c>
      <c r="AI241">
        <v>1</v>
      </c>
      <c r="AJ241">
        <v>1</v>
      </c>
      <c r="AK241">
        <v>1</v>
      </c>
      <c r="AL241">
        <v>18.3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6</v>
      </c>
      <c r="AT241">
        <v>0.61</v>
      </c>
      <c r="AU241" t="s">
        <v>6</v>
      </c>
      <c r="AV241">
        <v>1</v>
      </c>
      <c r="AW241">
        <v>2</v>
      </c>
      <c r="AX241">
        <v>34644971</v>
      </c>
      <c r="AY241">
        <v>1</v>
      </c>
      <c r="AZ241">
        <v>0</v>
      </c>
      <c r="BA241">
        <v>225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Y241*Source!I175</f>
        <v>0.61</v>
      </c>
      <c r="CY241">
        <f t="shared" si="30"/>
        <v>236.44</v>
      </c>
      <c r="CZ241">
        <f t="shared" si="31"/>
        <v>12.92</v>
      </c>
      <c r="DA241">
        <f t="shared" si="32"/>
        <v>18.3</v>
      </c>
      <c r="DB241">
        <v>0</v>
      </c>
    </row>
    <row r="242" spans="1:106" x14ac:dyDescent="0.2">
      <c r="A242">
        <f>ROW(Source!A175)</f>
        <v>175</v>
      </c>
      <c r="B242">
        <v>34644601</v>
      </c>
      <c r="C242">
        <v>34644968</v>
      </c>
      <c r="D242">
        <v>32163330</v>
      </c>
      <c r="E242">
        <v>1</v>
      </c>
      <c r="F242">
        <v>1</v>
      </c>
      <c r="G242">
        <v>1</v>
      </c>
      <c r="H242">
        <v>1</v>
      </c>
      <c r="I242" t="s">
        <v>456</v>
      </c>
      <c r="J242" t="s">
        <v>6</v>
      </c>
      <c r="K242" t="s">
        <v>457</v>
      </c>
      <c r="L242">
        <v>1191</v>
      </c>
      <c r="N242">
        <v>1013</v>
      </c>
      <c r="O242" t="s">
        <v>405</v>
      </c>
      <c r="P242" t="s">
        <v>405</v>
      </c>
      <c r="Q242">
        <v>1</v>
      </c>
      <c r="W242">
        <v>0</v>
      </c>
      <c r="X242">
        <v>1776637054</v>
      </c>
      <c r="Y242">
        <v>0.61</v>
      </c>
      <c r="AA242">
        <v>0</v>
      </c>
      <c r="AB242">
        <v>0</v>
      </c>
      <c r="AC242">
        <v>0</v>
      </c>
      <c r="AD242">
        <v>232.23</v>
      </c>
      <c r="AE242">
        <v>0</v>
      </c>
      <c r="AF242">
        <v>0</v>
      </c>
      <c r="AG242">
        <v>0</v>
      </c>
      <c r="AH242">
        <v>12.69</v>
      </c>
      <c r="AI242">
        <v>1</v>
      </c>
      <c r="AJ242">
        <v>1</v>
      </c>
      <c r="AK242">
        <v>1</v>
      </c>
      <c r="AL242">
        <v>18.3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6</v>
      </c>
      <c r="AT242">
        <v>0.61</v>
      </c>
      <c r="AU242" t="s">
        <v>6</v>
      </c>
      <c r="AV242">
        <v>1</v>
      </c>
      <c r="AW242">
        <v>2</v>
      </c>
      <c r="AX242">
        <v>34644972</v>
      </c>
      <c r="AY242">
        <v>1</v>
      </c>
      <c r="AZ242">
        <v>0</v>
      </c>
      <c r="BA242">
        <v>226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Y242*Source!I175</f>
        <v>0.61</v>
      </c>
      <c r="CY242">
        <f t="shared" si="30"/>
        <v>232.23</v>
      </c>
      <c r="CZ242">
        <f t="shared" si="31"/>
        <v>12.69</v>
      </c>
      <c r="DA242">
        <f t="shared" si="32"/>
        <v>18.3</v>
      </c>
      <c r="DB242">
        <v>0</v>
      </c>
    </row>
    <row r="243" spans="1:106" x14ac:dyDescent="0.2">
      <c r="A243">
        <f>ROW(Source!A176)</f>
        <v>176</v>
      </c>
      <c r="B243">
        <v>34644600</v>
      </c>
      <c r="C243">
        <v>34644973</v>
      </c>
      <c r="D243">
        <v>32164293</v>
      </c>
      <c r="E243">
        <v>1</v>
      </c>
      <c r="F243">
        <v>1</v>
      </c>
      <c r="G243">
        <v>1</v>
      </c>
      <c r="H243">
        <v>1</v>
      </c>
      <c r="I243" t="s">
        <v>454</v>
      </c>
      <c r="J243" t="s">
        <v>6</v>
      </c>
      <c r="K243" t="s">
        <v>455</v>
      </c>
      <c r="L243">
        <v>1191</v>
      </c>
      <c r="N243">
        <v>1013</v>
      </c>
      <c r="O243" t="s">
        <v>405</v>
      </c>
      <c r="P243" t="s">
        <v>405</v>
      </c>
      <c r="Q243">
        <v>1</v>
      </c>
      <c r="W243">
        <v>0</v>
      </c>
      <c r="X243">
        <v>-1166887252</v>
      </c>
      <c r="Y243">
        <v>6.48</v>
      </c>
      <c r="AA243">
        <v>0</v>
      </c>
      <c r="AB243">
        <v>0</v>
      </c>
      <c r="AC243">
        <v>0</v>
      </c>
      <c r="AD243">
        <v>12.92</v>
      </c>
      <c r="AE243">
        <v>0</v>
      </c>
      <c r="AF243">
        <v>0</v>
      </c>
      <c r="AG243">
        <v>0</v>
      </c>
      <c r="AH243">
        <v>12.92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6</v>
      </c>
      <c r="AT243">
        <v>6.48</v>
      </c>
      <c r="AU243" t="s">
        <v>6</v>
      </c>
      <c r="AV243">
        <v>1</v>
      </c>
      <c r="AW243">
        <v>2</v>
      </c>
      <c r="AX243">
        <v>34644976</v>
      </c>
      <c r="AY243">
        <v>1</v>
      </c>
      <c r="AZ243">
        <v>0</v>
      </c>
      <c r="BA243">
        <v>227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Y243*Source!I176</f>
        <v>2.5920000000000005</v>
      </c>
      <c r="CY243">
        <f t="shared" si="30"/>
        <v>12.92</v>
      </c>
      <c r="CZ243">
        <f t="shared" si="31"/>
        <v>12.92</v>
      </c>
      <c r="DA243">
        <f t="shared" si="32"/>
        <v>1</v>
      </c>
      <c r="DB243">
        <v>0</v>
      </c>
    </row>
    <row r="244" spans="1:106" x14ac:dyDescent="0.2">
      <c r="A244">
        <f>ROW(Source!A176)</f>
        <v>176</v>
      </c>
      <c r="B244">
        <v>34644600</v>
      </c>
      <c r="C244">
        <v>34644973</v>
      </c>
      <c r="D244">
        <v>32163330</v>
      </c>
      <c r="E244">
        <v>1</v>
      </c>
      <c r="F244">
        <v>1</v>
      </c>
      <c r="G244">
        <v>1</v>
      </c>
      <c r="H244">
        <v>1</v>
      </c>
      <c r="I244" t="s">
        <v>456</v>
      </c>
      <c r="J244" t="s">
        <v>6</v>
      </c>
      <c r="K244" t="s">
        <v>457</v>
      </c>
      <c r="L244">
        <v>1191</v>
      </c>
      <c r="N244">
        <v>1013</v>
      </c>
      <c r="O244" t="s">
        <v>405</v>
      </c>
      <c r="P244" t="s">
        <v>405</v>
      </c>
      <c r="Q244">
        <v>1</v>
      </c>
      <c r="W244">
        <v>0</v>
      </c>
      <c r="X244">
        <v>1776637054</v>
      </c>
      <c r="Y244">
        <v>6.48</v>
      </c>
      <c r="AA244">
        <v>0</v>
      </c>
      <c r="AB244">
        <v>0</v>
      </c>
      <c r="AC244">
        <v>0</v>
      </c>
      <c r="AD244">
        <v>12.69</v>
      </c>
      <c r="AE244">
        <v>0</v>
      </c>
      <c r="AF244">
        <v>0</v>
      </c>
      <c r="AG244">
        <v>0</v>
      </c>
      <c r="AH244">
        <v>12.69</v>
      </c>
      <c r="AI244">
        <v>1</v>
      </c>
      <c r="AJ244">
        <v>1</v>
      </c>
      <c r="AK244">
        <v>1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6</v>
      </c>
      <c r="AT244">
        <v>6.48</v>
      </c>
      <c r="AU244" t="s">
        <v>6</v>
      </c>
      <c r="AV244">
        <v>1</v>
      </c>
      <c r="AW244">
        <v>2</v>
      </c>
      <c r="AX244">
        <v>34644977</v>
      </c>
      <c r="AY244">
        <v>1</v>
      </c>
      <c r="AZ244">
        <v>0</v>
      </c>
      <c r="BA244">
        <v>228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Y244*Source!I176</f>
        <v>2.5920000000000005</v>
      </c>
      <c r="CY244">
        <f t="shared" si="30"/>
        <v>12.69</v>
      </c>
      <c r="CZ244">
        <f t="shared" si="31"/>
        <v>12.69</v>
      </c>
      <c r="DA244">
        <f t="shared" si="32"/>
        <v>1</v>
      </c>
      <c r="DB244">
        <v>0</v>
      </c>
    </row>
    <row r="245" spans="1:106" x14ac:dyDescent="0.2">
      <c r="A245">
        <f>ROW(Source!A177)</f>
        <v>177</v>
      </c>
      <c r="B245">
        <v>34644601</v>
      </c>
      <c r="C245">
        <v>34644973</v>
      </c>
      <c r="D245">
        <v>32164293</v>
      </c>
      <c r="E245">
        <v>1</v>
      </c>
      <c r="F245">
        <v>1</v>
      </c>
      <c r="G245">
        <v>1</v>
      </c>
      <c r="H245">
        <v>1</v>
      </c>
      <c r="I245" t="s">
        <v>454</v>
      </c>
      <c r="J245" t="s">
        <v>6</v>
      </c>
      <c r="K245" t="s">
        <v>455</v>
      </c>
      <c r="L245">
        <v>1191</v>
      </c>
      <c r="N245">
        <v>1013</v>
      </c>
      <c r="O245" t="s">
        <v>405</v>
      </c>
      <c r="P245" t="s">
        <v>405</v>
      </c>
      <c r="Q245">
        <v>1</v>
      </c>
      <c r="W245">
        <v>0</v>
      </c>
      <c r="X245">
        <v>-1166887252</v>
      </c>
      <c r="Y245">
        <v>6.48</v>
      </c>
      <c r="AA245">
        <v>0</v>
      </c>
      <c r="AB245">
        <v>0</v>
      </c>
      <c r="AC245">
        <v>0</v>
      </c>
      <c r="AD245">
        <v>236.44</v>
      </c>
      <c r="AE245">
        <v>0</v>
      </c>
      <c r="AF245">
        <v>0</v>
      </c>
      <c r="AG245">
        <v>0</v>
      </c>
      <c r="AH245">
        <v>12.92</v>
      </c>
      <c r="AI245">
        <v>1</v>
      </c>
      <c r="AJ245">
        <v>1</v>
      </c>
      <c r="AK245">
        <v>1</v>
      </c>
      <c r="AL245">
        <v>18.3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6</v>
      </c>
      <c r="AT245">
        <v>6.48</v>
      </c>
      <c r="AU245" t="s">
        <v>6</v>
      </c>
      <c r="AV245">
        <v>1</v>
      </c>
      <c r="AW245">
        <v>2</v>
      </c>
      <c r="AX245">
        <v>34644976</v>
      </c>
      <c r="AY245">
        <v>1</v>
      </c>
      <c r="AZ245">
        <v>0</v>
      </c>
      <c r="BA245">
        <v>229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Y245*Source!I177</f>
        <v>2.5920000000000005</v>
      </c>
      <c r="CY245">
        <f t="shared" si="30"/>
        <v>236.44</v>
      </c>
      <c r="CZ245">
        <f t="shared" si="31"/>
        <v>12.92</v>
      </c>
      <c r="DA245">
        <f t="shared" si="32"/>
        <v>18.3</v>
      </c>
      <c r="DB245">
        <v>0</v>
      </c>
    </row>
    <row r="246" spans="1:106" x14ac:dyDescent="0.2">
      <c r="A246">
        <f>ROW(Source!A177)</f>
        <v>177</v>
      </c>
      <c r="B246">
        <v>34644601</v>
      </c>
      <c r="C246">
        <v>34644973</v>
      </c>
      <c r="D246">
        <v>32163330</v>
      </c>
      <c r="E246">
        <v>1</v>
      </c>
      <c r="F246">
        <v>1</v>
      </c>
      <c r="G246">
        <v>1</v>
      </c>
      <c r="H246">
        <v>1</v>
      </c>
      <c r="I246" t="s">
        <v>456</v>
      </c>
      <c r="J246" t="s">
        <v>6</v>
      </c>
      <c r="K246" t="s">
        <v>457</v>
      </c>
      <c r="L246">
        <v>1191</v>
      </c>
      <c r="N246">
        <v>1013</v>
      </c>
      <c r="O246" t="s">
        <v>405</v>
      </c>
      <c r="P246" t="s">
        <v>405</v>
      </c>
      <c r="Q246">
        <v>1</v>
      </c>
      <c r="W246">
        <v>0</v>
      </c>
      <c r="X246">
        <v>1776637054</v>
      </c>
      <c r="Y246">
        <v>6.48</v>
      </c>
      <c r="AA246">
        <v>0</v>
      </c>
      <c r="AB246">
        <v>0</v>
      </c>
      <c r="AC246">
        <v>0</v>
      </c>
      <c r="AD246">
        <v>232.23</v>
      </c>
      <c r="AE246">
        <v>0</v>
      </c>
      <c r="AF246">
        <v>0</v>
      </c>
      <c r="AG246">
        <v>0</v>
      </c>
      <c r="AH246">
        <v>12.69</v>
      </c>
      <c r="AI246">
        <v>1</v>
      </c>
      <c r="AJ246">
        <v>1</v>
      </c>
      <c r="AK246">
        <v>1</v>
      </c>
      <c r="AL246">
        <v>18.3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6</v>
      </c>
      <c r="AT246">
        <v>6.48</v>
      </c>
      <c r="AU246" t="s">
        <v>6</v>
      </c>
      <c r="AV246">
        <v>1</v>
      </c>
      <c r="AW246">
        <v>2</v>
      </c>
      <c r="AX246">
        <v>34644977</v>
      </c>
      <c r="AY246">
        <v>1</v>
      </c>
      <c r="AZ246">
        <v>0</v>
      </c>
      <c r="BA246">
        <v>230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Y246*Source!I177</f>
        <v>2.5920000000000005</v>
      </c>
      <c r="CY246">
        <f t="shared" si="30"/>
        <v>232.23</v>
      </c>
      <c r="CZ246">
        <f t="shared" si="31"/>
        <v>12.69</v>
      </c>
      <c r="DA246">
        <f t="shared" si="32"/>
        <v>18.3</v>
      </c>
      <c r="DB24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34644668</v>
      </c>
      <c r="C1">
        <v>34644663</v>
      </c>
      <c r="D1">
        <v>31714582</v>
      </c>
      <c r="E1">
        <v>1</v>
      </c>
      <c r="F1">
        <v>1</v>
      </c>
      <c r="G1">
        <v>1</v>
      </c>
      <c r="H1">
        <v>1</v>
      </c>
      <c r="I1" t="s">
        <v>403</v>
      </c>
      <c r="J1" t="s">
        <v>6</v>
      </c>
      <c r="K1" t="s">
        <v>404</v>
      </c>
      <c r="L1">
        <v>1191</v>
      </c>
      <c r="N1">
        <v>1013</v>
      </c>
      <c r="O1" t="s">
        <v>405</v>
      </c>
      <c r="P1" t="s">
        <v>405</v>
      </c>
      <c r="Q1">
        <v>1</v>
      </c>
      <c r="X1">
        <v>1.27</v>
      </c>
      <c r="Y1">
        <v>0</v>
      </c>
      <c r="Z1">
        <v>0</v>
      </c>
      <c r="AA1">
        <v>0</v>
      </c>
      <c r="AB1">
        <v>8.3800000000000008</v>
      </c>
      <c r="AC1">
        <v>0</v>
      </c>
      <c r="AD1">
        <v>1</v>
      </c>
      <c r="AE1">
        <v>1</v>
      </c>
      <c r="AF1" t="s">
        <v>6</v>
      </c>
      <c r="AG1">
        <v>1.27</v>
      </c>
      <c r="AH1">
        <v>2</v>
      </c>
      <c r="AI1">
        <v>34644664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34644669</v>
      </c>
      <c r="C2">
        <v>34644663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406</v>
      </c>
      <c r="J2" t="s">
        <v>6</v>
      </c>
      <c r="K2" t="s">
        <v>407</v>
      </c>
      <c r="L2">
        <v>1191</v>
      </c>
      <c r="N2">
        <v>1013</v>
      </c>
      <c r="O2" t="s">
        <v>405</v>
      </c>
      <c r="P2" t="s">
        <v>405</v>
      </c>
      <c r="Q2">
        <v>1</v>
      </c>
      <c r="X2">
        <v>0.41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0.41</v>
      </c>
      <c r="AH2">
        <v>2</v>
      </c>
      <c r="AI2">
        <v>34644665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34644670</v>
      </c>
      <c r="C3">
        <v>34644663</v>
      </c>
      <c r="D3">
        <v>31527023</v>
      </c>
      <c r="E3">
        <v>1</v>
      </c>
      <c r="F3">
        <v>1</v>
      </c>
      <c r="G3">
        <v>1</v>
      </c>
      <c r="H3">
        <v>2</v>
      </c>
      <c r="I3" t="s">
        <v>408</v>
      </c>
      <c r="J3" t="s">
        <v>409</v>
      </c>
      <c r="K3" t="s">
        <v>410</v>
      </c>
      <c r="L3">
        <v>1368</v>
      </c>
      <c r="N3">
        <v>1011</v>
      </c>
      <c r="O3" t="s">
        <v>411</v>
      </c>
      <c r="P3" t="s">
        <v>411</v>
      </c>
      <c r="Q3">
        <v>1</v>
      </c>
      <c r="X3">
        <v>0.35</v>
      </c>
      <c r="Y3">
        <v>0</v>
      </c>
      <c r="Z3">
        <v>82.22</v>
      </c>
      <c r="AA3">
        <v>10.06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0.35</v>
      </c>
      <c r="AH3">
        <v>2</v>
      </c>
      <c r="AI3">
        <v>34644666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34644671</v>
      </c>
      <c r="C4">
        <v>34644663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412</v>
      </c>
      <c r="J4" t="s">
        <v>413</v>
      </c>
      <c r="K4" t="s">
        <v>414</v>
      </c>
      <c r="L4">
        <v>1368</v>
      </c>
      <c r="N4">
        <v>1011</v>
      </c>
      <c r="O4" t="s">
        <v>411</v>
      </c>
      <c r="P4" t="s">
        <v>411</v>
      </c>
      <c r="Q4">
        <v>1</v>
      </c>
      <c r="X4">
        <v>0.06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0.06</v>
      </c>
      <c r="AH4">
        <v>2</v>
      </c>
      <c r="AI4">
        <v>34644667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34644668</v>
      </c>
      <c r="C5">
        <v>34644663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403</v>
      </c>
      <c r="J5" t="s">
        <v>6</v>
      </c>
      <c r="K5" t="s">
        <v>404</v>
      </c>
      <c r="L5">
        <v>1191</v>
      </c>
      <c r="N5">
        <v>1013</v>
      </c>
      <c r="O5" t="s">
        <v>405</v>
      </c>
      <c r="P5" t="s">
        <v>405</v>
      </c>
      <c r="Q5">
        <v>1</v>
      </c>
      <c r="X5">
        <v>1.27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6</v>
      </c>
      <c r="AG5">
        <v>1.27</v>
      </c>
      <c r="AH5">
        <v>2</v>
      </c>
      <c r="AI5">
        <v>34644664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34644669</v>
      </c>
      <c r="C6">
        <v>34644663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406</v>
      </c>
      <c r="J6" t="s">
        <v>6</v>
      </c>
      <c r="K6" t="s">
        <v>407</v>
      </c>
      <c r="L6">
        <v>1191</v>
      </c>
      <c r="N6">
        <v>1013</v>
      </c>
      <c r="O6" t="s">
        <v>405</v>
      </c>
      <c r="P6" t="s">
        <v>405</v>
      </c>
      <c r="Q6">
        <v>1</v>
      </c>
      <c r="X6">
        <v>0.41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2</v>
      </c>
      <c r="AF6" t="s">
        <v>6</v>
      </c>
      <c r="AG6">
        <v>0.41</v>
      </c>
      <c r="AH6">
        <v>2</v>
      </c>
      <c r="AI6">
        <v>34644665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ROW(Source!A25)</f>
        <v>25</v>
      </c>
      <c r="B7">
        <v>34644670</v>
      </c>
      <c r="C7">
        <v>34644663</v>
      </c>
      <c r="D7">
        <v>31527023</v>
      </c>
      <c r="E7">
        <v>1</v>
      </c>
      <c r="F7">
        <v>1</v>
      </c>
      <c r="G7">
        <v>1</v>
      </c>
      <c r="H7">
        <v>2</v>
      </c>
      <c r="I7" t="s">
        <v>408</v>
      </c>
      <c r="J7" t="s">
        <v>409</v>
      </c>
      <c r="K7" t="s">
        <v>410</v>
      </c>
      <c r="L7">
        <v>1368</v>
      </c>
      <c r="N7">
        <v>1011</v>
      </c>
      <c r="O7" t="s">
        <v>411</v>
      </c>
      <c r="P7" t="s">
        <v>411</v>
      </c>
      <c r="Q7">
        <v>1</v>
      </c>
      <c r="X7">
        <v>0.35</v>
      </c>
      <c r="Y7">
        <v>0</v>
      </c>
      <c r="Z7">
        <v>82.22</v>
      </c>
      <c r="AA7">
        <v>10.06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0.35</v>
      </c>
      <c r="AH7">
        <v>2</v>
      </c>
      <c r="AI7">
        <v>34644666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ROW(Source!A25)</f>
        <v>25</v>
      </c>
      <c r="B8">
        <v>34644671</v>
      </c>
      <c r="C8">
        <v>34644663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412</v>
      </c>
      <c r="J8" t="s">
        <v>413</v>
      </c>
      <c r="K8" t="s">
        <v>414</v>
      </c>
      <c r="L8">
        <v>1368</v>
      </c>
      <c r="N8">
        <v>1011</v>
      </c>
      <c r="O8" t="s">
        <v>411</v>
      </c>
      <c r="P8" t="s">
        <v>411</v>
      </c>
      <c r="Q8">
        <v>1</v>
      </c>
      <c r="X8">
        <v>0.06</v>
      </c>
      <c r="Y8">
        <v>0</v>
      </c>
      <c r="Z8">
        <v>65.709999999999994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6</v>
      </c>
      <c r="AG8">
        <v>0.06</v>
      </c>
      <c r="AH8">
        <v>2</v>
      </c>
      <c r="AI8">
        <v>34644667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ROW(Source!A26)</f>
        <v>26</v>
      </c>
      <c r="B9">
        <v>34644677</v>
      </c>
      <c r="C9">
        <v>34644672</v>
      </c>
      <c r="D9">
        <v>31711369</v>
      </c>
      <c r="E9">
        <v>1</v>
      </c>
      <c r="F9">
        <v>1</v>
      </c>
      <c r="G9">
        <v>1</v>
      </c>
      <c r="H9">
        <v>1</v>
      </c>
      <c r="I9" t="s">
        <v>415</v>
      </c>
      <c r="J9" t="s">
        <v>6</v>
      </c>
      <c r="K9" t="s">
        <v>416</v>
      </c>
      <c r="L9">
        <v>1191</v>
      </c>
      <c r="N9">
        <v>1013</v>
      </c>
      <c r="O9" t="s">
        <v>405</v>
      </c>
      <c r="P9" t="s">
        <v>405</v>
      </c>
      <c r="Q9">
        <v>1</v>
      </c>
      <c r="X9">
        <v>0.15</v>
      </c>
      <c r="Y9">
        <v>0</v>
      </c>
      <c r="Z9">
        <v>0</v>
      </c>
      <c r="AA9">
        <v>0</v>
      </c>
      <c r="AB9">
        <v>8.24</v>
      </c>
      <c r="AC9">
        <v>0</v>
      </c>
      <c r="AD9">
        <v>1</v>
      </c>
      <c r="AE9">
        <v>1</v>
      </c>
      <c r="AF9" t="s">
        <v>6</v>
      </c>
      <c r="AG9">
        <v>0.15</v>
      </c>
      <c r="AH9">
        <v>2</v>
      </c>
      <c r="AI9">
        <v>34644673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ROW(Source!A26)</f>
        <v>26</v>
      </c>
      <c r="B10">
        <v>34644678</v>
      </c>
      <c r="C10">
        <v>34644672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406</v>
      </c>
      <c r="J10" t="s">
        <v>6</v>
      </c>
      <c r="K10" t="s">
        <v>407</v>
      </c>
      <c r="L10">
        <v>1191</v>
      </c>
      <c r="N10">
        <v>1013</v>
      </c>
      <c r="O10" t="s">
        <v>405</v>
      </c>
      <c r="P10" t="s">
        <v>405</v>
      </c>
      <c r="Q10">
        <v>1</v>
      </c>
      <c r="X10">
        <v>0.08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6</v>
      </c>
      <c r="AG10">
        <v>0.08</v>
      </c>
      <c r="AH10">
        <v>2</v>
      </c>
      <c r="AI10">
        <v>34644674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ROW(Source!A26)</f>
        <v>26</v>
      </c>
      <c r="B11">
        <v>34644679</v>
      </c>
      <c r="C11">
        <v>34644672</v>
      </c>
      <c r="D11">
        <v>31527023</v>
      </c>
      <c r="E11">
        <v>1</v>
      </c>
      <c r="F11">
        <v>1</v>
      </c>
      <c r="G11">
        <v>1</v>
      </c>
      <c r="H11">
        <v>2</v>
      </c>
      <c r="I11" t="s">
        <v>408</v>
      </c>
      <c r="J11" t="s">
        <v>409</v>
      </c>
      <c r="K11" t="s">
        <v>410</v>
      </c>
      <c r="L11">
        <v>1368</v>
      </c>
      <c r="N11">
        <v>1011</v>
      </c>
      <c r="O11" t="s">
        <v>411</v>
      </c>
      <c r="P11" t="s">
        <v>411</v>
      </c>
      <c r="Q11">
        <v>1</v>
      </c>
      <c r="X11">
        <v>7.0000000000000007E-2</v>
      </c>
      <c r="Y11">
        <v>0</v>
      </c>
      <c r="Z11">
        <v>82.22</v>
      </c>
      <c r="AA11">
        <v>10.06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7.0000000000000007E-2</v>
      </c>
      <c r="AH11">
        <v>2</v>
      </c>
      <c r="AI11">
        <v>34644675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ROW(Source!A26)</f>
        <v>26</v>
      </c>
      <c r="B12">
        <v>34644680</v>
      </c>
      <c r="C12">
        <v>34644672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412</v>
      </c>
      <c r="J12" t="s">
        <v>413</v>
      </c>
      <c r="K12" t="s">
        <v>414</v>
      </c>
      <c r="L12">
        <v>1368</v>
      </c>
      <c r="N12">
        <v>1011</v>
      </c>
      <c r="O12" t="s">
        <v>411</v>
      </c>
      <c r="P12" t="s">
        <v>411</v>
      </c>
      <c r="Q12">
        <v>1</v>
      </c>
      <c r="X12">
        <v>0.01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0.01</v>
      </c>
      <c r="AH12">
        <v>2</v>
      </c>
      <c r="AI12">
        <v>34644676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ROW(Source!A27)</f>
        <v>27</v>
      </c>
      <c r="B13">
        <v>34644677</v>
      </c>
      <c r="C13">
        <v>34644672</v>
      </c>
      <c r="D13">
        <v>31711369</v>
      </c>
      <c r="E13">
        <v>1</v>
      </c>
      <c r="F13">
        <v>1</v>
      </c>
      <c r="G13">
        <v>1</v>
      </c>
      <c r="H13">
        <v>1</v>
      </c>
      <c r="I13" t="s">
        <v>415</v>
      </c>
      <c r="J13" t="s">
        <v>6</v>
      </c>
      <c r="K13" t="s">
        <v>416</v>
      </c>
      <c r="L13">
        <v>1191</v>
      </c>
      <c r="N13">
        <v>1013</v>
      </c>
      <c r="O13" t="s">
        <v>405</v>
      </c>
      <c r="P13" t="s">
        <v>405</v>
      </c>
      <c r="Q13">
        <v>1</v>
      </c>
      <c r="X13">
        <v>0.15</v>
      </c>
      <c r="Y13">
        <v>0</v>
      </c>
      <c r="Z13">
        <v>0</v>
      </c>
      <c r="AA13">
        <v>0</v>
      </c>
      <c r="AB13">
        <v>8.24</v>
      </c>
      <c r="AC13">
        <v>0</v>
      </c>
      <c r="AD13">
        <v>1</v>
      </c>
      <c r="AE13">
        <v>1</v>
      </c>
      <c r="AF13" t="s">
        <v>6</v>
      </c>
      <c r="AG13">
        <v>0.15</v>
      </c>
      <c r="AH13">
        <v>2</v>
      </c>
      <c r="AI13">
        <v>34644673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ROW(Source!A27)</f>
        <v>27</v>
      </c>
      <c r="B14">
        <v>34644678</v>
      </c>
      <c r="C14">
        <v>34644672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406</v>
      </c>
      <c r="J14" t="s">
        <v>6</v>
      </c>
      <c r="K14" t="s">
        <v>407</v>
      </c>
      <c r="L14">
        <v>1191</v>
      </c>
      <c r="N14">
        <v>1013</v>
      </c>
      <c r="O14" t="s">
        <v>405</v>
      </c>
      <c r="P14" t="s">
        <v>405</v>
      </c>
      <c r="Q14">
        <v>1</v>
      </c>
      <c r="X14">
        <v>0.08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6</v>
      </c>
      <c r="AG14">
        <v>0.08</v>
      </c>
      <c r="AH14">
        <v>2</v>
      </c>
      <c r="AI14">
        <v>34644674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ROW(Source!A27)</f>
        <v>27</v>
      </c>
      <c r="B15">
        <v>34644679</v>
      </c>
      <c r="C15">
        <v>34644672</v>
      </c>
      <c r="D15">
        <v>31527023</v>
      </c>
      <c r="E15">
        <v>1</v>
      </c>
      <c r="F15">
        <v>1</v>
      </c>
      <c r="G15">
        <v>1</v>
      </c>
      <c r="H15">
        <v>2</v>
      </c>
      <c r="I15" t="s">
        <v>408</v>
      </c>
      <c r="J15" t="s">
        <v>409</v>
      </c>
      <c r="K15" t="s">
        <v>410</v>
      </c>
      <c r="L15">
        <v>1368</v>
      </c>
      <c r="N15">
        <v>1011</v>
      </c>
      <c r="O15" t="s">
        <v>411</v>
      </c>
      <c r="P15" t="s">
        <v>411</v>
      </c>
      <c r="Q15">
        <v>1</v>
      </c>
      <c r="X15">
        <v>7.0000000000000007E-2</v>
      </c>
      <c r="Y15">
        <v>0</v>
      </c>
      <c r="Z15">
        <v>82.22</v>
      </c>
      <c r="AA15">
        <v>10.06</v>
      </c>
      <c r="AB15">
        <v>0</v>
      </c>
      <c r="AC15">
        <v>0</v>
      </c>
      <c r="AD15">
        <v>1</v>
      </c>
      <c r="AE15">
        <v>0</v>
      </c>
      <c r="AF15" t="s">
        <v>6</v>
      </c>
      <c r="AG15">
        <v>7.0000000000000007E-2</v>
      </c>
      <c r="AH15">
        <v>2</v>
      </c>
      <c r="AI15">
        <v>34644675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ROW(Source!A27)</f>
        <v>27</v>
      </c>
      <c r="B16">
        <v>34644680</v>
      </c>
      <c r="C16">
        <v>34644672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412</v>
      </c>
      <c r="J16" t="s">
        <v>413</v>
      </c>
      <c r="K16" t="s">
        <v>414</v>
      </c>
      <c r="L16">
        <v>1368</v>
      </c>
      <c r="N16">
        <v>1011</v>
      </c>
      <c r="O16" t="s">
        <v>411</v>
      </c>
      <c r="P16" t="s">
        <v>411</v>
      </c>
      <c r="Q16">
        <v>1</v>
      </c>
      <c r="X16">
        <v>0.01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0.01</v>
      </c>
      <c r="AH16">
        <v>2</v>
      </c>
      <c r="AI16">
        <v>34644676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ROW(Source!A28)</f>
        <v>28</v>
      </c>
      <c r="B17">
        <v>34644685</v>
      </c>
      <c r="C17">
        <v>34644681</v>
      </c>
      <c r="D17">
        <v>31711332</v>
      </c>
      <c r="E17">
        <v>1</v>
      </c>
      <c r="F17">
        <v>1</v>
      </c>
      <c r="G17">
        <v>1</v>
      </c>
      <c r="H17">
        <v>1</v>
      </c>
      <c r="I17" t="s">
        <v>417</v>
      </c>
      <c r="J17" t="s">
        <v>6</v>
      </c>
      <c r="K17" t="s">
        <v>418</v>
      </c>
      <c r="L17">
        <v>1191</v>
      </c>
      <c r="N17">
        <v>1013</v>
      </c>
      <c r="O17" t="s">
        <v>405</v>
      </c>
      <c r="P17" t="s">
        <v>405</v>
      </c>
      <c r="Q17">
        <v>1</v>
      </c>
      <c r="X17">
        <v>0.66</v>
      </c>
      <c r="Y17">
        <v>0</v>
      </c>
      <c r="Z17">
        <v>0</v>
      </c>
      <c r="AA17">
        <v>0</v>
      </c>
      <c r="AB17">
        <v>8.17</v>
      </c>
      <c r="AC17">
        <v>0</v>
      </c>
      <c r="AD17">
        <v>1</v>
      </c>
      <c r="AE17">
        <v>1</v>
      </c>
      <c r="AF17" t="s">
        <v>6</v>
      </c>
      <c r="AG17">
        <v>0.66</v>
      </c>
      <c r="AH17">
        <v>2</v>
      </c>
      <c r="AI17">
        <v>34644682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ROW(Source!A28)</f>
        <v>28</v>
      </c>
      <c r="B18">
        <v>34644686</v>
      </c>
      <c r="C18">
        <v>34644681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406</v>
      </c>
      <c r="J18" t="s">
        <v>6</v>
      </c>
      <c r="K18" t="s">
        <v>407</v>
      </c>
      <c r="L18">
        <v>1191</v>
      </c>
      <c r="N18">
        <v>1013</v>
      </c>
      <c r="O18" t="s">
        <v>405</v>
      </c>
      <c r="P18" t="s">
        <v>405</v>
      </c>
      <c r="Q18">
        <v>1</v>
      </c>
      <c r="X18">
        <v>0.03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6</v>
      </c>
      <c r="AG18">
        <v>0.03</v>
      </c>
      <c r="AH18">
        <v>2</v>
      </c>
      <c r="AI18">
        <v>34644683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ROW(Source!A28)</f>
        <v>28</v>
      </c>
      <c r="B19">
        <v>34644687</v>
      </c>
      <c r="C19">
        <v>34644681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412</v>
      </c>
      <c r="J19" t="s">
        <v>413</v>
      </c>
      <c r="K19" t="s">
        <v>414</v>
      </c>
      <c r="L19">
        <v>1368</v>
      </c>
      <c r="N19">
        <v>1011</v>
      </c>
      <c r="O19" t="s">
        <v>411</v>
      </c>
      <c r="P19" t="s">
        <v>411</v>
      </c>
      <c r="Q19">
        <v>1</v>
      </c>
      <c r="X19">
        <v>0.03</v>
      </c>
      <c r="Y19">
        <v>0</v>
      </c>
      <c r="Z19">
        <v>65.709999999999994</v>
      </c>
      <c r="AA19">
        <v>11.6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0.03</v>
      </c>
      <c r="AH19">
        <v>2</v>
      </c>
      <c r="AI19">
        <v>34644684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ROW(Source!A29)</f>
        <v>29</v>
      </c>
      <c r="B20">
        <v>34644685</v>
      </c>
      <c r="C20">
        <v>34644681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417</v>
      </c>
      <c r="J20" t="s">
        <v>6</v>
      </c>
      <c r="K20" t="s">
        <v>418</v>
      </c>
      <c r="L20">
        <v>1191</v>
      </c>
      <c r="N20">
        <v>1013</v>
      </c>
      <c r="O20" t="s">
        <v>405</v>
      </c>
      <c r="P20" t="s">
        <v>405</v>
      </c>
      <c r="Q20">
        <v>1</v>
      </c>
      <c r="X20">
        <v>0.66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6</v>
      </c>
      <c r="AG20">
        <v>0.66</v>
      </c>
      <c r="AH20">
        <v>2</v>
      </c>
      <c r="AI20">
        <v>34644682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ROW(Source!A29)</f>
        <v>29</v>
      </c>
      <c r="B21">
        <v>34644686</v>
      </c>
      <c r="C21">
        <v>34644681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406</v>
      </c>
      <c r="J21" t="s">
        <v>6</v>
      </c>
      <c r="K21" t="s">
        <v>407</v>
      </c>
      <c r="L21">
        <v>1191</v>
      </c>
      <c r="N21">
        <v>1013</v>
      </c>
      <c r="O21" t="s">
        <v>405</v>
      </c>
      <c r="P21" t="s">
        <v>405</v>
      </c>
      <c r="Q21">
        <v>1</v>
      </c>
      <c r="X21">
        <v>0.03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6</v>
      </c>
      <c r="AG21">
        <v>0.03</v>
      </c>
      <c r="AH21">
        <v>2</v>
      </c>
      <c r="AI21">
        <v>34644683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ROW(Source!A29)</f>
        <v>29</v>
      </c>
      <c r="B22">
        <v>34644687</v>
      </c>
      <c r="C22">
        <v>34644681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412</v>
      </c>
      <c r="J22" t="s">
        <v>413</v>
      </c>
      <c r="K22" t="s">
        <v>414</v>
      </c>
      <c r="L22">
        <v>1368</v>
      </c>
      <c r="N22">
        <v>1011</v>
      </c>
      <c r="O22" t="s">
        <v>411</v>
      </c>
      <c r="P22" t="s">
        <v>411</v>
      </c>
      <c r="Q22">
        <v>1</v>
      </c>
      <c r="X22">
        <v>0.03</v>
      </c>
      <c r="Y22">
        <v>0</v>
      </c>
      <c r="Z22">
        <v>65.709999999999994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0.03</v>
      </c>
      <c r="AH22">
        <v>2</v>
      </c>
      <c r="AI22">
        <v>34644684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ROW(Source!A30)</f>
        <v>30</v>
      </c>
      <c r="B23">
        <v>34644692</v>
      </c>
      <c r="C23">
        <v>34644688</v>
      </c>
      <c r="D23">
        <v>31711332</v>
      </c>
      <c r="E23">
        <v>1</v>
      </c>
      <c r="F23">
        <v>1</v>
      </c>
      <c r="G23">
        <v>1</v>
      </c>
      <c r="H23">
        <v>1</v>
      </c>
      <c r="I23" t="s">
        <v>417</v>
      </c>
      <c r="J23" t="s">
        <v>6</v>
      </c>
      <c r="K23" t="s">
        <v>418</v>
      </c>
      <c r="L23">
        <v>1191</v>
      </c>
      <c r="N23">
        <v>1013</v>
      </c>
      <c r="O23" t="s">
        <v>405</v>
      </c>
      <c r="P23" t="s">
        <v>405</v>
      </c>
      <c r="Q23">
        <v>1</v>
      </c>
      <c r="X23">
        <v>1.03</v>
      </c>
      <c r="Y23">
        <v>0</v>
      </c>
      <c r="Z23">
        <v>0</v>
      </c>
      <c r="AA23">
        <v>0</v>
      </c>
      <c r="AB23">
        <v>8.17</v>
      </c>
      <c r="AC23">
        <v>0</v>
      </c>
      <c r="AD23">
        <v>1</v>
      </c>
      <c r="AE23">
        <v>1</v>
      </c>
      <c r="AF23" t="s">
        <v>6</v>
      </c>
      <c r="AG23">
        <v>1.03</v>
      </c>
      <c r="AH23">
        <v>2</v>
      </c>
      <c r="AI23">
        <v>34644689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ROW(Source!A30)</f>
        <v>30</v>
      </c>
      <c r="B24">
        <v>34644693</v>
      </c>
      <c r="C24">
        <v>34644688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406</v>
      </c>
      <c r="J24" t="s">
        <v>6</v>
      </c>
      <c r="K24" t="s">
        <v>407</v>
      </c>
      <c r="L24">
        <v>1191</v>
      </c>
      <c r="N24">
        <v>1013</v>
      </c>
      <c r="O24" t="s">
        <v>405</v>
      </c>
      <c r="P24" t="s">
        <v>405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34644690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ROW(Source!A30)</f>
        <v>30</v>
      </c>
      <c r="B25">
        <v>34644694</v>
      </c>
      <c r="C25">
        <v>34644688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412</v>
      </c>
      <c r="J25" t="s">
        <v>413</v>
      </c>
      <c r="K25" t="s">
        <v>414</v>
      </c>
      <c r="L25">
        <v>1368</v>
      </c>
      <c r="N25">
        <v>1011</v>
      </c>
      <c r="O25" t="s">
        <v>411</v>
      </c>
      <c r="P25" t="s">
        <v>411</v>
      </c>
      <c r="Q25">
        <v>1</v>
      </c>
      <c r="X25">
        <v>0.05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0.05</v>
      </c>
      <c r="AH25">
        <v>2</v>
      </c>
      <c r="AI25">
        <v>34644691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ROW(Source!A31)</f>
        <v>31</v>
      </c>
      <c r="B26">
        <v>34644692</v>
      </c>
      <c r="C26">
        <v>34644688</v>
      </c>
      <c r="D26">
        <v>31711332</v>
      </c>
      <c r="E26">
        <v>1</v>
      </c>
      <c r="F26">
        <v>1</v>
      </c>
      <c r="G26">
        <v>1</v>
      </c>
      <c r="H26">
        <v>1</v>
      </c>
      <c r="I26" t="s">
        <v>417</v>
      </c>
      <c r="J26" t="s">
        <v>6</v>
      </c>
      <c r="K26" t="s">
        <v>418</v>
      </c>
      <c r="L26">
        <v>1191</v>
      </c>
      <c r="N26">
        <v>1013</v>
      </c>
      <c r="O26" t="s">
        <v>405</v>
      </c>
      <c r="P26" t="s">
        <v>405</v>
      </c>
      <c r="Q26">
        <v>1</v>
      </c>
      <c r="X26">
        <v>1.03</v>
      </c>
      <c r="Y26">
        <v>0</v>
      </c>
      <c r="Z26">
        <v>0</v>
      </c>
      <c r="AA26">
        <v>0</v>
      </c>
      <c r="AB26">
        <v>8.17</v>
      </c>
      <c r="AC26">
        <v>0</v>
      </c>
      <c r="AD26">
        <v>1</v>
      </c>
      <c r="AE26">
        <v>1</v>
      </c>
      <c r="AF26" t="s">
        <v>6</v>
      </c>
      <c r="AG26">
        <v>1.03</v>
      </c>
      <c r="AH26">
        <v>2</v>
      </c>
      <c r="AI26">
        <v>34644689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ROW(Source!A31)</f>
        <v>31</v>
      </c>
      <c r="B27">
        <v>34644693</v>
      </c>
      <c r="C27">
        <v>34644688</v>
      </c>
      <c r="D27">
        <v>31709492</v>
      </c>
      <c r="E27">
        <v>1</v>
      </c>
      <c r="F27">
        <v>1</v>
      </c>
      <c r="G27">
        <v>1</v>
      </c>
      <c r="H27">
        <v>1</v>
      </c>
      <c r="I27" t="s">
        <v>406</v>
      </c>
      <c r="J27" t="s">
        <v>6</v>
      </c>
      <c r="K27" t="s">
        <v>407</v>
      </c>
      <c r="L27">
        <v>1191</v>
      </c>
      <c r="N27">
        <v>1013</v>
      </c>
      <c r="O27" t="s">
        <v>405</v>
      </c>
      <c r="P27" t="s">
        <v>405</v>
      </c>
      <c r="Q27">
        <v>1</v>
      </c>
      <c r="X27">
        <v>0.05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2</v>
      </c>
      <c r="AF27" t="s">
        <v>6</v>
      </c>
      <c r="AG27">
        <v>0.05</v>
      </c>
      <c r="AH27">
        <v>2</v>
      </c>
      <c r="AI27">
        <v>34644690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ROW(Source!A31)</f>
        <v>31</v>
      </c>
      <c r="B28">
        <v>34644694</v>
      </c>
      <c r="C28">
        <v>34644688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412</v>
      </c>
      <c r="J28" t="s">
        <v>413</v>
      </c>
      <c r="K28" t="s">
        <v>414</v>
      </c>
      <c r="L28">
        <v>1368</v>
      </c>
      <c r="N28">
        <v>1011</v>
      </c>
      <c r="O28" t="s">
        <v>411</v>
      </c>
      <c r="P28" t="s">
        <v>411</v>
      </c>
      <c r="Q28">
        <v>1</v>
      </c>
      <c r="X28">
        <v>0.05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0.05</v>
      </c>
      <c r="AH28">
        <v>2</v>
      </c>
      <c r="AI28">
        <v>34644691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34644700</v>
      </c>
      <c r="C29">
        <v>34644695</v>
      </c>
      <c r="D29">
        <v>31709544</v>
      </c>
      <c r="E29">
        <v>1</v>
      </c>
      <c r="F29">
        <v>1</v>
      </c>
      <c r="G29">
        <v>1</v>
      </c>
      <c r="H29">
        <v>1</v>
      </c>
      <c r="I29" t="s">
        <v>419</v>
      </c>
      <c r="J29" t="s">
        <v>6</v>
      </c>
      <c r="K29" t="s">
        <v>420</v>
      </c>
      <c r="L29">
        <v>1191</v>
      </c>
      <c r="N29">
        <v>1013</v>
      </c>
      <c r="O29" t="s">
        <v>405</v>
      </c>
      <c r="P29" t="s">
        <v>405</v>
      </c>
      <c r="Q29">
        <v>1</v>
      </c>
      <c r="X29">
        <v>0.81</v>
      </c>
      <c r="Y29">
        <v>0</v>
      </c>
      <c r="Z29">
        <v>0</v>
      </c>
      <c r="AA29">
        <v>0</v>
      </c>
      <c r="AB29">
        <v>9.07</v>
      </c>
      <c r="AC29">
        <v>0</v>
      </c>
      <c r="AD29">
        <v>1</v>
      </c>
      <c r="AE29">
        <v>1</v>
      </c>
      <c r="AF29" t="s">
        <v>6</v>
      </c>
      <c r="AG29">
        <v>0.81</v>
      </c>
      <c r="AH29">
        <v>2</v>
      </c>
      <c r="AI29">
        <v>34644696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34644701</v>
      </c>
      <c r="C30">
        <v>34644695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406</v>
      </c>
      <c r="J30" t="s">
        <v>6</v>
      </c>
      <c r="K30" t="s">
        <v>407</v>
      </c>
      <c r="L30">
        <v>1191</v>
      </c>
      <c r="N30">
        <v>1013</v>
      </c>
      <c r="O30" t="s">
        <v>405</v>
      </c>
      <c r="P30" t="s">
        <v>405</v>
      </c>
      <c r="Q30">
        <v>1</v>
      </c>
      <c r="X30">
        <v>0.48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6</v>
      </c>
      <c r="AG30">
        <v>0.48</v>
      </c>
      <c r="AH30">
        <v>2</v>
      </c>
      <c r="AI30">
        <v>34644697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34644702</v>
      </c>
      <c r="C31">
        <v>34644695</v>
      </c>
      <c r="D31">
        <v>31526561</v>
      </c>
      <c r="E31">
        <v>1</v>
      </c>
      <c r="F31">
        <v>1</v>
      </c>
      <c r="G31">
        <v>1</v>
      </c>
      <c r="H31">
        <v>2</v>
      </c>
      <c r="I31" t="s">
        <v>421</v>
      </c>
      <c r="J31" t="s">
        <v>422</v>
      </c>
      <c r="K31" t="s">
        <v>423</v>
      </c>
      <c r="L31">
        <v>1368</v>
      </c>
      <c r="N31">
        <v>1011</v>
      </c>
      <c r="O31" t="s">
        <v>411</v>
      </c>
      <c r="P31" t="s">
        <v>411</v>
      </c>
      <c r="Q31">
        <v>1</v>
      </c>
      <c r="X31">
        <v>0.44</v>
      </c>
      <c r="Y31">
        <v>0</v>
      </c>
      <c r="Z31">
        <v>138.54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0.44</v>
      </c>
      <c r="AH31">
        <v>2</v>
      </c>
      <c r="AI31">
        <v>34644698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34644703</v>
      </c>
      <c r="C32">
        <v>34644695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412</v>
      </c>
      <c r="J32" t="s">
        <v>413</v>
      </c>
      <c r="K32" t="s">
        <v>414</v>
      </c>
      <c r="L32">
        <v>1368</v>
      </c>
      <c r="N32">
        <v>1011</v>
      </c>
      <c r="O32" t="s">
        <v>411</v>
      </c>
      <c r="P32" t="s">
        <v>411</v>
      </c>
      <c r="Q32">
        <v>1</v>
      </c>
      <c r="X32">
        <v>0.04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6</v>
      </c>
      <c r="AG32">
        <v>0.04</v>
      </c>
      <c r="AH32">
        <v>2</v>
      </c>
      <c r="AI32">
        <v>34644699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ROW(Source!A33)</f>
        <v>33</v>
      </c>
      <c r="B33">
        <v>34644700</v>
      </c>
      <c r="C33">
        <v>34644695</v>
      </c>
      <c r="D33">
        <v>31709544</v>
      </c>
      <c r="E33">
        <v>1</v>
      </c>
      <c r="F33">
        <v>1</v>
      </c>
      <c r="G33">
        <v>1</v>
      </c>
      <c r="H33">
        <v>1</v>
      </c>
      <c r="I33" t="s">
        <v>419</v>
      </c>
      <c r="J33" t="s">
        <v>6</v>
      </c>
      <c r="K33" t="s">
        <v>420</v>
      </c>
      <c r="L33">
        <v>1191</v>
      </c>
      <c r="N33">
        <v>1013</v>
      </c>
      <c r="O33" t="s">
        <v>405</v>
      </c>
      <c r="P33" t="s">
        <v>405</v>
      </c>
      <c r="Q33">
        <v>1</v>
      </c>
      <c r="X33">
        <v>0.81</v>
      </c>
      <c r="Y33">
        <v>0</v>
      </c>
      <c r="Z33">
        <v>0</v>
      </c>
      <c r="AA33">
        <v>0</v>
      </c>
      <c r="AB33">
        <v>9.07</v>
      </c>
      <c r="AC33">
        <v>0</v>
      </c>
      <c r="AD33">
        <v>1</v>
      </c>
      <c r="AE33">
        <v>1</v>
      </c>
      <c r="AF33" t="s">
        <v>6</v>
      </c>
      <c r="AG33">
        <v>0.81</v>
      </c>
      <c r="AH33">
        <v>2</v>
      </c>
      <c r="AI33">
        <v>34644696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ROW(Source!A33)</f>
        <v>33</v>
      </c>
      <c r="B34">
        <v>34644701</v>
      </c>
      <c r="C34">
        <v>34644695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406</v>
      </c>
      <c r="J34" t="s">
        <v>6</v>
      </c>
      <c r="K34" t="s">
        <v>407</v>
      </c>
      <c r="L34">
        <v>1191</v>
      </c>
      <c r="N34">
        <v>1013</v>
      </c>
      <c r="O34" t="s">
        <v>405</v>
      </c>
      <c r="P34" t="s">
        <v>405</v>
      </c>
      <c r="Q34">
        <v>1</v>
      </c>
      <c r="X34">
        <v>0.48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6</v>
      </c>
      <c r="AG34">
        <v>0.48</v>
      </c>
      <c r="AH34">
        <v>2</v>
      </c>
      <c r="AI34">
        <v>34644697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34644702</v>
      </c>
      <c r="C35">
        <v>34644695</v>
      </c>
      <c r="D35">
        <v>31526561</v>
      </c>
      <c r="E35">
        <v>1</v>
      </c>
      <c r="F35">
        <v>1</v>
      </c>
      <c r="G35">
        <v>1</v>
      </c>
      <c r="H35">
        <v>2</v>
      </c>
      <c r="I35" t="s">
        <v>421</v>
      </c>
      <c r="J35" t="s">
        <v>422</v>
      </c>
      <c r="K35" t="s">
        <v>423</v>
      </c>
      <c r="L35">
        <v>1368</v>
      </c>
      <c r="N35">
        <v>1011</v>
      </c>
      <c r="O35" t="s">
        <v>411</v>
      </c>
      <c r="P35" t="s">
        <v>411</v>
      </c>
      <c r="Q35">
        <v>1</v>
      </c>
      <c r="X35">
        <v>0.44</v>
      </c>
      <c r="Y35">
        <v>0</v>
      </c>
      <c r="Z35">
        <v>138.54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0.44</v>
      </c>
      <c r="AH35">
        <v>2</v>
      </c>
      <c r="AI35">
        <v>34644698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34644703</v>
      </c>
      <c r="C36">
        <v>34644695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412</v>
      </c>
      <c r="J36" t="s">
        <v>413</v>
      </c>
      <c r="K36" t="s">
        <v>414</v>
      </c>
      <c r="L36">
        <v>1368</v>
      </c>
      <c r="N36">
        <v>1011</v>
      </c>
      <c r="O36" t="s">
        <v>411</v>
      </c>
      <c r="P36" t="s">
        <v>411</v>
      </c>
      <c r="Q36">
        <v>1</v>
      </c>
      <c r="X36">
        <v>0.04</v>
      </c>
      <c r="Y36">
        <v>0</v>
      </c>
      <c r="Z36">
        <v>65.709999999999994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0.04</v>
      </c>
      <c r="AH36">
        <v>2</v>
      </c>
      <c r="AI36">
        <v>34644699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ROW(Source!A34)</f>
        <v>34</v>
      </c>
      <c r="B37">
        <v>34644710</v>
      </c>
      <c r="C37">
        <v>34644704</v>
      </c>
      <c r="D37">
        <v>31709544</v>
      </c>
      <c r="E37">
        <v>1</v>
      </c>
      <c r="F37">
        <v>1</v>
      </c>
      <c r="G37">
        <v>1</v>
      </c>
      <c r="H37">
        <v>1</v>
      </c>
      <c r="I37" t="s">
        <v>419</v>
      </c>
      <c r="J37" t="s">
        <v>6</v>
      </c>
      <c r="K37" t="s">
        <v>420</v>
      </c>
      <c r="L37">
        <v>1191</v>
      </c>
      <c r="N37">
        <v>1013</v>
      </c>
      <c r="O37" t="s">
        <v>405</v>
      </c>
      <c r="P37" t="s">
        <v>405</v>
      </c>
      <c r="Q37">
        <v>1</v>
      </c>
      <c r="X37">
        <v>1.75</v>
      </c>
      <c r="Y37">
        <v>0</v>
      </c>
      <c r="Z37">
        <v>0</v>
      </c>
      <c r="AA37">
        <v>0</v>
      </c>
      <c r="AB37">
        <v>9.07</v>
      </c>
      <c r="AC37">
        <v>0</v>
      </c>
      <c r="AD37">
        <v>1</v>
      </c>
      <c r="AE37">
        <v>1</v>
      </c>
      <c r="AF37" t="s">
        <v>6</v>
      </c>
      <c r="AG37">
        <v>1.75</v>
      </c>
      <c r="AH37">
        <v>2</v>
      </c>
      <c r="AI37">
        <v>34644705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ROW(Source!A34)</f>
        <v>34</v>
      </c>
      <c r="B38">
        <v>34644711</v>
      </c>
      <c r="C38">
        <v>34644704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406</v>
      </c>
      <c r="J38" t="s">
        <v>6</v>
      </c>
      <c r="K38" t="s">
        <v>407</v>
      </c>
      <c r="L38">
        <v>1191</v>
      </c>
      <c r="N38">
        <v>1013</v>
      </c>
      <c r="O38" t="s">
        <v>405</v>
      </c>
      <c r="P38" t="s">
        <v>405</v>
      </c>
      <c r="Q38">
        <v>1</v>
      </c>
      <c r="X38">
        <v>1.89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6</v>
      </c>
      <c r="AG38">
        <v>1.89</v>
      </c>
      <c r="AH38">
        <v>2</v>
      </c>
      <c r="AI38">
        <v>34644706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ROW(Source!A34)</f>
        <v>34</v>
      </c>
      <c r="B39">
        <v>34644712</v>
      </c>
      <c r="C39">
        <v>34644704</v>
      </c>
      <c r="D39">
        <v>31526561</v>
      </c>
      <c r="E39">
        <v>1</v>
      </c>
      <c r="F39">
        <v>1</v>
      </c>
      <c r="G39">
        <v>1</v>
      </c>
      <c r="H39">
        <v>2</v>
      </c>
      <c r="I39" t="s">
        <v>421</v>
      </c>
      <c r="J39" t="s">
        <v>422</v>
      </c>
      <c r="K39" t="s">
        <v>423</v>
      </c>
      <c r="L39">
        <v>1368</v>
      </c>
      <c r="N39">
        <v>1011</v>
      </c>
      <c r="O39" t="s">
        <v>411</v>
      </c>
      <c r="P39" t="s">
        <v>411</v>
      </c>
      <c r="Q39">
        <v>1</v>
      </c>
      <c r="X39">
        <v>0.96</v>
      </c>
      <c r="Y39">
        <v>0</v>
      </c>
      <c r="Z39">
        <v>138.54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0.96</v>
      </c>
      <c r="AH39">
        <v>2</v>
      </c>
      <c r="AI39">
        <v>34644707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ROW(Source!A34)</f>
        <v>34</v>
      </c>
      <c r="B40">
        <v>34644713</v>
      </c>
      <c r="C40">
        <v>34644704</v>
      </c>
      <c r="D40">
        <v>31527023</v>
      </c>
      <c r="E40">
        <v>1</v>
      </c>
      <c r="F40">
        <v>1</v>
      </c>
      <c r="G40">
        <v>1</v>
      </c>
      <c r="H40">
        <v>2</v>
      </c>
      <c r="I40" t="s">
        <v>408</v>
      </c>
      <c r="J40" t="s">
        <v>409</v>
      </c>
      <c r="K40" t="s">
        <v>410</v>
      </c>
      <c r="L40">
        <v>1368</v>
      </c>
      <c r="N40">
        <v>1011</v>
      </c>
      <c r="O40" t="s">
        <v>411</v>
      </c>
      <c r="P40" t="s">
        <v>411</v>
      </c>
      <c r="Q40">
        <v>1</v>
      </c>
      <c r="X40">
        <v>0.84</v>
      </c>
      <c r="Y40">
        <v>0</v>
      </c>
      <c r="Z40">
        <v>82.22</v>
      </c>
      <c r="AA40">
        <v>10.06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0.84</v>
      </c>
      <c r="AH40">
        <v>2</v>
      </c>
      <c r="AI40">
        <v>34644708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ROW(Source!A34)</f>
        <v>34</v>
      </c>
      <c r="B41">
        <v>34644714</v>
      </c>
      <c r="C41">
        <v>34644704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412</v>
      </c>
      <c r="J41" t="s">
        <v>413</v>
      </c>
      <c r="K41" t="s">
        <v>414</v>
      </c>
      <c r="L41">
        <v>1368</v>
      </c>
      <c r="N41">
        <v>1011</v>
      </c>
      <c r="O41" t="s">
        <v>411</v>
      </c>
      <c r="P41" t="s">
        <v>411</v>
      </c>
      <c r="Q41">
        <v>1</v>
      </c>
      <c r="X41">
        <v>0.09</v>
      </c>
      <c r="Y41">
        <v>0</v>
      </c>
      <c r="Z41">
        <v>65.709999999999994</v>
      </c>
      <c r="AA41">
        <v>11.6</v>
      </c>
      <c r="AB41">
        <v>0</v>
      </c>
      <c r="AC41">
        <v>0</v>
      </c>
      <c r="AD41">
        <v>1</v>
      </c>
      <c r="AE41">
        <v>0</v>
      </c>
      <c r="AF41" t="s">
        <v>6</v>
      </c>
      <c r="AG41">
        <v>0.09</v>
      </c>
      <c r="AH41">
        <v>2</v>
      </c>
      <c r="AI41">
        <v>34644709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ROW(Source!A35)</f>
        <v>35</v>
      </c>
      <c r="B42">
        <v>34644710</v>
      </c>
      <c r="C42">
        <v>34644704</v>
      </c>
      <c r="D42">
        <v>31709544</v>
      </c>
      <c r="E42">
        <v>1</v>
      </c>
      <c r="F42">
        <v>1</v>
      </c>
      <c r="G42">
        <v>1</v>
      </c>
      <c r="H42">
        <v>1</v>
      </c>
      <c r="I42" t="s">
        <v>419</v>
      </c>
      <c r="J42" t="s">
        <v>6</v>
      </c>
      <c r="K42" t="s">
        <v>420</v>
      </c>
      <c r="L42">
        <v>1191</v>
      </c>
      <c r="N42">
        <v>1013</v>
      </c>
      <c r="O42" t="s">
        <v>405</v>
      </c>
      <c r="P42" t="s">
        <v>405</v>
      </c>
      <c r="Q42">
        <v>1</v>
      </c>
      <c r="X42">
        <v>1.75</v>
      </c>
      <c r="Y42">
        <v>0</v>
      </c>
      <c r="Z42">
        <v>0</v>
      </c>
      <c r="AA42">
        <v>0</v>
      </c>
      <c r="AB42">
        <v>9.07</v>
      </c>
      <c r="AC42">
        <v>0</v>
      </c>
      <c r="AD42">
        <v>1</v>
      </c>
      <c r="AE42">
        <v>1</v>
      </c>
      <c r="AF42" t="s">
        <v>6</v>
      </c>
      <c r="AG42">
        <v>1.75</v>
      </c>
      <c r="AH42">
        <v>2</v>
      </c>
      <c r="AI42">
        <v>34644705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ROW(Source!A35)</f>
        <v>35</v>
      </c>
      <c r="B43">
        <v>34644711</v>
      </c>
      <c r="C43">
        <v>34644704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406</v>
      </c>
      <c r="J43" t="s">
        <v>6</v>
      </c>
      <c r="K43" t="s">
        <v>407</v>
      </c>
      <c r="L43">
        <v>1191</v>
      </c>
      <c r="N43">
        <v>1013</v>
      </c>
      <c r="O43" t="s">
        <v>405</v>
      </c>
      <c r="P43" t="s">
        <v>405</v>
      </c>
      <c r="Q43">
        <v>1</v>
      </c>
      <c r="X43">
        <v>1.89</v>
      </c>
      <c r="Y43">
        <v>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2</v>
      </c>
      <c r="AF43" t="s">
        <v>6</v>
      </c>
      <c r="AG43">
        <v>1.89</v>
      </c>
      <c r="AH43">
        <v>2</v>
      </c>
      <c r="AI43">
        <v>34644706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ROW(Source!A35)</f>
        <v>35</v>
      </c>
      <c r="B44">
        <v>34644712</v>
      </c>
      <c r="C44">
        <v>34644704</v>
      </c>
      <c r="D44">
        <v>31526561</v>
      </c>
      <c r="E44">
        <v>1</v>
      </c>
      <c r="F44">
        <v>1</v>
      </c>
      <c r="G44">
        <v>1</v>
      </c>
      <c r="H44">
        <v>2</v>
      </c>
      <c r="I44" t="s">
        <v>421</v>
      </c>
      <c r="J44" t="s">
        <v>422</v>
      </c>
      <c r="K44" t="s">
        <v>423</v>
      </c>
      <c r="L44">
        <v>1368</v>
      </c>
      <c r="N44">
        <v>1011</v>
      </c>
      <c r="O44" t="s">
        <v>411</v>
      </c>
      <c r="P44" t="s">
        <v>411</v>
      </c>
      <c r="Q44">
        <v>1</v>
      </c>
      <c r="X44">
        <v>0.96</v>
      </c>
      <c r="Y44">
        <v>0</v>
      </c>
      <c r="Z44">
        <v>138.54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0.96</v>
      </c>
      <c r="AH44">
        <v>2</v>
      </c>
      <c r="AI44">
        <v>34644707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ROW(Source!A35)</f>
        <v>35</v>
      </c>
      <c r="B45">
        <v>34644713</v>
      </c>
      <c r="C45">
        <v>34644704</v>
      </c>
      <c r="D45">
        <v>31527023</v>
      </c>
      <c r="E45">
        <v>1</v>
      </c>
      <c r="F45">
        <v>1</v>
      </c>
      <c r="G45">
        <v>1</v>
      </c>
      <c r="H45">
        <v>2</v>
      </c>
      <c r="I45" t="s">
        <v>408</v>
      </c>
      <c r="J45" t="s">
        <v>409</v>
      </c>
      <c r="K45" t="s">
        <v>410</v>
      </c>
      <c r="L45">
        <v>1368</v>
      </c>
      <c r="N45">
        <v>1011</v>
      </c>
      <c r="O45" t="s">
        <v>411</v>
      </c>
      <c r="P45" t="s">
        <v>411</v>
      </c>
      <c r="Q45">
        <v>1</v>
      </c>
      <c r="X45">
        <v>0.84</v>
      </c>
      <c r="Y45">
        <v>0</v>
      </c>
      <c r="Z45">
        <v>82.22</v>
      </c>
      <c r="AA45">
        <v>10.06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0.84</v>
      </c>
      <c r="AH45">
        <v>2</v>
      </c>
      <c r="AI45">
        <v>34644708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ROW(Source!A35)</f>
        <v>35</v>
      </c>
      <c r="B46">
        <v>34644714</v>
      </c>
      <c r="C46">
        <v>34644704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412</v>
      </c>
      <c r="J46" t="s">
        <v>413</v>
      </c>
      <c r="K46" t="s">
        <v>414</v>
      </c>
      <c r="L46">
        <v>1368</v>
      </c>
      <c r="N46">
        <v>1011</v>
      </c>
      <c r="O46" t="s">
        <v>411</v>
      </c>
      <c r="P46" t="s">
        <v>411</v>
      </c>
      <c r="Q46">
        <v>1</v>
      </c>
      <c r="X46">
        <v>0.09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0.09</v>
      </c>
      <c r="AH46">
        <v>2</v>
      </c>
      <c r="AI46">
        <v>34644709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ROW(Source!A36)</f>
        <v>36</v>
      </c>
      <c r="B47">
        <v>34644721</v>
      </c>
      <c r="C47">
        <v>34644715</v>
      </c>
      <c r="D47">
        <v>31711332</v>
      </c>
      <c r="E47">
        <v>1</v>
      </c>
      <c r="F47">
        <v>1</v>
      </c>
      <c r="G47">
        <v>1</v>
      </c>
      <c r="H47">
        <v>1</v>
      </c>
      <c r="I47" t="s">
        <v>417</v>
      </c>
      <c r="J47" t="s">
        <v>6</v>
      </c>
      <c r="K47" t="s">
        <v>418</v>
      </c>
      <c r="L47">
        <v>1191</v>
      </c>
      <c r="N47">
        <v>1013</v>
      </c>
      <c r="O47" t="s">
        <v>405</v>
      </c>
      <c r="P47" t="s">
        <v>405</v>
      </c>
      <c r="Q47">
        <v>1</v>
      </c>
      <c r="X47">
        <v>0.44</v>
      </c>
      <c r="Y47">
        <v>0</v>
      </c>
      <c r="Z47">
        <v>0</v>
      </c>
      <c r="AA47">
        <v>0</v>
      </c>
      <c r="AB47">
        <v>8.17</v>
      </c>
      <c r="AC47">
        <v>0</v>
      </c>
      <c r="AD47">
        <v>1</v>
      </c>
      <c r="AE47">
        <v>1</v>
      </c>
      <c r="AF47" t="s">
        <v>6</v>
      </c>
      <c r="AG47">
        <v>0.44</v>
      </c>
      <c r="AH47">
        <v>2</v>
      </c>
      <c r="AI47">
        <v>34644716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ROW(Source!A36)</f>
        <v>36</v>
      </c>
      <c r="B48">
        <v>34644722</v>
      </c>
      <c r="C48">
        <v>34644715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406</v>
      </c>
      <c r="J48" t="s">
        <v>6</v>
      </c>
      <c r="K48" t="s">
        <v>407</v>
      </c>
      <c r="L48">
        <v>1191</v>
      </c>
      <c r="N48">
        <v>1013</v>
      </c>
      <c r="O48" t="s">
        <v>405</v>
      </c>
      <c r="P48" t="s">
        <v>405</v>
      </c>
      <c r="Q48">
        <v>1</v>
      </c>
      <c r="X48">
        <v>0.48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2</v>
      </c>
      <c r="AF48" t="s">
        <v>6</v>
      </c>
      <c r="AG48">
        <v>0.48</v>
      </c>
      <c r="AH48">
        <v>2</v>
      </c>
      <c r="AI48">
        <v>34644717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ROW(Source!A36)</f>
        <v>36</v>
      </c>
      <c r="B49">
        <v>34644723</v>
      </c>
      <c r="C49">
        <v>34644715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424</v>
      </c>
      <c r="J49" t="s">
        <v>425</v>
      </c>
      <c r="K49" t="s">
        <v>426</v>
      </c>
      <c r="L49">
        <v>1368</v>
      </c>
      <c r="N49">
        <v>1011</v>
      </c>
      <c r="O49" t="s">
        <v>411</v>
      </c>
      <c r="P49" t="s">
        <v>411</v>
      </c>
      <c r="Q49">
        <v>1</v>
      </c>
      <c r="X49">
        <v>0.24</v>
      </c>
      <c r="Y49">
        <v>0</v>
      </c>
      <c r="Z49">
        <v>111.99</v>
      </c>
      <c r="AA49">
        <v>13.5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0.24</v>
      </c>
      <c r="AH49">
        <v>2</v>
      </c>
      <c r="AI49">
        <v>34644718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ROW(Source!A36)</f>
        <v>36</v>
      </c>
      <c r="B50">
        <v>34644724</v>
      </c>
      <c r="C50">
        <v>34644715</v>
      </c>
      <c r="D50">
        <v>31528206</v>
      </c>
      <c r="E50">
        <v>1</v>
      </c>
      <c r="F50">
        <v>1</v>
      </c>
      <c r="G50">
        <v>1</v>
      </c>
      <c r="H50">
        <v>2</v>
      </c>
      <c r="I50" t="s">
        <v>427</v>
      </c>
      <c r="J50" t="s">
        <v>428</v>
      </c>
      <c r="K50" t="s">
        <v>429</v>
      </c>
      <c r="L50">
        <v>1368</v>
      </c>
      <c r="N50">
        <v>1011</v>
      </c>
      <c r="O50" t="s">
        <v>411</v>
      </c>
      <c r="P50" t="s">
        <v>411</v>
      </c>
      <c r="Q50">
        <v>1</v>
      </c>
      <c r="X50">
        <v>0.24</v>
      </c>
      <c r="Y50">
        <v>0</v>
      </c>
      <c r="Z50">
        <v>4.01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0.24</v>
      </c>
      <c r="AH50">
        <v>2</v>
      </c>
      <c r="AI50">
        <v>34644719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ROW(Source!A36)</f>
        <v>36</v>
      </c>
      <c r="B51">
        <v>34644725</v>
      </c>
      <c r="C51">
        <v>34644715</v>
      </c>
      <c r="D51">
        <v>31528255</v>
      </c>
      <c r="E51">
        <v>1</v>
      </c>
      <c r="F51">
        <v>1</v>
      </c>
      <c r="G51">
        <v>1</v>
      </c>
      <c r="H51">
        <v>2</v>
      </c>
      <c r="I51" t="s">
        <v>430</v>
      </c>
      <c r="J51" t="s">
        <v>431</v>
      </c>
      <c r="K51" t="s">
        <v>432</v>
      </c>
      <c r="L51">
        <v>1368</v>
      </c>
      <c r="N51">
        <v>1011</v>
      </c>
      <c r="O51" t="s">
        <v>411</v>
      </c>
      <c r="P51" t="s">
        <v>411</v>
      </c>
      <c r="Q51">
        <v>1</v>
      </c>
      <c r="X51">
        <v>0.24</v>
      </c>
      <c r="Y51">
        <v>0</v>
      </c>
      <c r="Z51">
        <v>74.61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0.24</v>
      </c>
      <c r="AH51">
        <v>2</v>
      </c>
      <c r="AI51">
        <v>34644720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ROW(Source!A37)</f>
        <v>37</v>
      </c>
      <c r="B52">
        <v>34644721</v>
      </c>
      <c r="C52">
        <v>34644715</v>
      </c>
      <c r="D52">
        <v>31711332</v>
      </c>
      <c r="E52">
        <v>1</v>
      </c>
      <c r="F52">
        <v>1</v>
      </c>
      <c r="G52">
        <v>1</v>
      </c>
      <c r="H52">
        <v>1</v>
      </c>
      <c r="I52" t="s">
        <v>417</v>
      </c>
      <c r="J52" t="s">
        <v>6</v>
      </c>
      <c r="K52" t="s">
        <v>418</v>
      </c>
      <c r="L52">
        <v>1191</v>
      </c>
      <c r="N52">
        <v>1013</v>
      </c>
      <c r="O52" t="s">
        <v>405</v>
      </c>
      <c r="P52" t="s">
        <v>405</v>
      </c>
      <c r="Q52">
        <v>1</v>
      </c>
      <c r="X52">
        <v>0.44</v>
      </c>
      <c r="Y52">
        <v>0</v>
      </c>
      <c r="Z52">
        <v>0</v>
      </c>
      <c r="AA52">
        <v>0</v>
      </c>
      <c r="AB52">
        <v>8.17</v>
      </c>
      <c r="AC52">
        <v>0</v>
      </c>
      <c r="AD52">
        <v>1</v>
      </c>
      <c r="AE52">
        <v>1</v>
      </c>
      <c r="AF52" t="s">
        <v>6</v>
      </c>
      <c r="AG52">
        <v>0.44</v>
      </c>
      <c r="AH52">
        <v>2</v>
      </c>
      <c r="AI52">
        <v>34644716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ROW(Source!A37)</f>
        <v>37</v>
      </c>
      <c r="B53">
        <v>34644722</v>
      </c>
      <c r="C53">
        <v>34644715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406</v>
      </c>
      <c r="J53" t="s">
        <v>6</v>
      </c>
      <c r="K53" t="s">
        <v>407</v>
      </c>
      <c r="L53">
        <v>1191</v>
      </c>
      <c r="N53">
        <v>1013</v>
      </c>
      <c r="O53" t="s">
        <v>405</v>
      </c>
      <c r="P53" t="s">
        <v>405</v>
      </c>
      <c r="Q53">
        <v>1</v>
      </c>
      <c r="X53">
        <v>0.48</v>
      </c>
      <c r="Y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2</v>
      </c>
      <c r="AF53" t="s">
        <v>6</v>
      </c>
      <c r="AG53">
        <v>0.48</v>
      </c>
      <c r="AH53">
        <v>2</v>
      </c>
      <c r="AI53">
        <v>34644717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ROW(Source!A37)</f>
        <v>37</v>
      </c>
      <c r="B54">
        <v>34644723</v>
      </c>
      <c r="C54">
        <v>34644715</v>
      </c>
      <c r="D54">
        <v>31526753</v>
      </c>
      <c r="E54">
        <v>1</v>
      </c>
      <c r="F54">
        <v>1</v>
      </c>
      <c r="G54">
        <v>1</v>
      </c>
      <c r="H54">
        <v>2</v>
      </c>
      <c r="I54" t="s">
        <v>424</v>
      </c>
      <c r="J54" t="s">
        <v>425</v>
      </c>
      <c r="K54" t="s">
        <v>426</v>
      </c>
      <c r="L54">
        <v>1368</v>
      </c>
      <c r="N54">
        <v>1011</v>
      </c>
      <c r="O54" t="s">
        <v>411</v>
      </c>
      <c r="P54" t="s">
        <v>411</v>
      </c>
      <c r="Q54">
        <v>1</v>
      </c>
      <c r="X54">
        <v>0.24</v>
      </c>
      <c r="Y54">
        <v>0</v>
      </c>
      <c r="Z54">
        <v>111.99</v>
      </c>
      <c r="AA54">
        <v>13.5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0.24</v>
      </c>
      <c r="AH54">
        <v>2</v>
      </c>
      <c r="AI54">
        <v>34644718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ROW(Source!A37)</f>
        <v>37</v>
      </c>
      <c r="B55">
        <v>34644724</v>
      </c>
      <c r="C55">
        <v>34644715</v>
      </c>
      <c r="D55">
        <v>31528206</v>
      </c>
      <c r="E55">
        <v>1</v>
      </c>
      <c r="F55">
        <v>1</v>
      </c>
      <c r="G55">
        <v>1</v>
      </c>
      <c r="H55">
        <v>2</v>
      </c>
      <c r="I55" t="s">
        <v>427</v>
      </c>
      <c r="J55" t="s">
        <v>428</v>
      </c>
      <c r="K55" t="s">
        <v>429</v>
      </c>
      <c r="L55">
        <v>1368</v>
      </c>
      <c r="N55">
        <v>1011</v>
      </c>
      <c r="O55" t="s">
        <v>411</v>
      </c>
      <c r="P55" t="s">
        <v>411</v>
      </c>
      <c r="Q55">
        <v>1</v>
      </c>
      <c r="X55">
        <v>0.24</v>
      </c>
      <c r="Y55">
        <v>0</v>
      </c>
      <c r="Z55">
        <v>4.01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0.24</v>
      </c>
      <c r="AH55">
        <v>2</v>
      </c>
      <c r="AI55">
        <v>34644719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ROW(Source!A37)</f>
        <v>37</v>
      </c>
      <c r="B56">
        <v>34644725</v>
      </c>
      <c r="C56">
        <v>34644715</v>
      </c>
      <c r="D56">
        <v>31528255</v>
      </c>
      <c r="E56">
        <v>1</v>
      </c>
      <c r="F56">
        <v>1</v>
      </c>
      <c r="G56">
        <v>1</v>
      </c>
      <c r="H56">
        <v>2</v>
      </c>
      <c r="I56" t="s">
        <v>430</v>
      </c>
      <c r="J56" t="s">
        <v>431</v>
      </c>
      <c r="K56" t="s">
        <v>432</v>
      </c>
      <c r="L56">
        <v>1368</v>
      </c>
      <c r="N56">
        <v>1011</v>
      </c>
      <c r="O56" t="s">
        <v>411</v>
      </c>
      <c r="P56" t="s">
        <v>411</v>
      </c>
      <c r="Q56">
        <v>1</v>
      </c>
      <c r="X56">
        <v>0.24</v>
      </c>
      <c r="Y56">
        <v>0</v>
      </c>
      <c r="Z56">
        <v>74.61</v>
      </c>
      <c r="AA56">
        <v>13.5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0.24</v>
      </c>
      <c r="AH56">
        <v>2</v>
      </c>
      <c r="AI56">
        <v>34644720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ROW(Source!A38)</f>
        <v>38</v>
      </c>
      <c r="B57">
        <v>34644745</v>
      </c>
      <c r="C57">
        <v>34644726</v>
      </c>
      <c r="D57">
        <v>31709594</v>
      </c>
      <c r="E57">
        <v>1</v>
      </c>
      <c r="F57">
        <v>1</v>
      </c>
      <c r="G57">
        <v>1</v>
      </c>
      <c r="H57">
        <v>1</v>
      </c>
      <c r="I57" t="s">
        <v>433</v>
      </c>
      <c r="J57" t="s">
        <v>6</v>
      </c>
      <c r="K57" t="s">
        <v>434</v>
      </c>
      <c r="L57">
        <v>1191</v>
      </c>
      <c r="N57">
        <v>1013</v>
      </c>
      <c r="O57" t="s">
        <v>405</v>
      </c>
      <c r="P57" t="s">
        <v>405</v>
      </c>
      <c r="Q57">
        <v>1</v>
      </c>
      <c r="X57">
        <v>3.8</v>
      </c>
      <c r="Y57">
        <v>0</v>
      </c>
      <c r="Z57">
        <v>0</v>
      </c>
      <c r="AA57">
        <v>0</v>
      </c>
      <c r="AB57">
        <v>8.86</v>
      </c>
      <c r="AC57">
        <v>0</v>
      </c>
      <c r="AD57">
        <v>1</v>
      </c>
      <c r="AE57">
        <v>1</v>
      </c>
      <c r="AF57" t="s">
        <v>53</v>
      </c>
      <c r="AG57">
        <v>4.5599999999999996</v>
      </c>
      <c r="AH57">
        <v>2</v>
      </c>
      <c r="AI57">
        <v>34644727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ROW(Source!A38)</f>
        <v>38</v>
      </c>
      <c r="B58">
        <v>34644746</v>
      </c>
      <c r="C58">
        <v>34644726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406</v>
      </c>
      <c r="J58" t="s">
        <v>6</v>
      </c>
      <c r="K58" t="s">
        <v>407</v>
      </c>
      <c r="L58">
        <v>1191</v>
      </c>
      <c r="N58">
        <v>1013</v>
      </c>
      <c r="O58" t="s">
        <v>405</v>
      </c>
      <c r="P58" t="s">
        <v>405</v>
      </c>
      <c r="Q58">
        <v>1</v>
      </c>
      <c r="X58">
        <v>0.97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53</v>
      </c>
      <c r="AG58">
        <v>1.1639999999999999</v>
      </c>
      <c r="AH58">
        <v>2</v>
      </c>
      <c r="AI58">
        <v>34644728</v>
      </c>
      <c r="AJ58">
        <v>58</v>
      </c>
      <c r="AK58">
        <v>2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ROW(Source!A38)</f>
        <v>38</v>
      </c>
      <c r="B59">
        <v>34644747</v>
      </c>
      <c r="C59">
        <v>34644726</v>
      </c>
      <c r="D59">
        <v>31526561</v>
      </c>
      <c r="E59">
        <v>1</v>
      </c>
      <c r="F59">
        <v>1</v>
      </c>
      <c r="G59">
        <v>1</v>
      </c>
      <c r="H59">
        <v>2</v>
      </c>
      <c r="I59" t="s">
        <v>421</v>
      </c>
      <c r="J59" t="s">
        <v>422</v>
      </c>
      <c r="K59" t="s">
        <v>423</v>
      </c>
      <c r="L59">
        <v>1368</v>
      </c>
      <c r="N59">
        <v>1011</v>
      </c>
      <c r="O59" t="s">
        <v>411</v>
      </c>
      <c r="P59" t="s">
        <v>411</v>
      </c>
      <c r="Q59">
        <v>1</v>
      </c>
      <c r="X59">
        <v>0.78</v>
      </c>
      <c r="Y59">
        <v>0</v>
      </c>
      <c r="Z59">
        <v>138.54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53</v>
      </c>
      <c r="AG59">
        <v>0.93599999999999994</v>
      </c>
      <c r="AH59">
        <v>2</v>
      </c>
      <c r="AI59">
        <v>34644729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ROW(Source!A38)</f>
        <v>38</v>
      </c>
      <c r="B60">
        <v>34644748</v>
      </c>
      <c r="C60">
        <v>34644726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412</v>
      </c>
      <c r="J60" t="s">
        <v>413</v>
      </c>
      <c r="K60" t="s">
        <v>414</v>
      </c>
      <c r="L60">
        <v>1368</v>
      </c>
      <c r="N60">
        <v>1011</v>
      </c>
      <c r="O60" t="s">
        <v>411</v>
      </c>
      <c r="P60" t="s">
        <v>411</v>
      </c>
      <c r="Q60">
        <v>1</v>
      </c>
      <c r="X60">
        <v>0.19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53</v>
      </c>
      <c r="AG60">
        <v>0.22799999999999998</v>
      </c>
      <c r="AH60">
        <v>2</v>
      </c>
      <c r="AI60">
        <v>34644730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ROW(Source!A38)</f>
        <v>38</v>
      </c>
      <c r="B61">
        <v>34644749</v>
      </c>
      <c r="C61">
        <v>34644726</v>
      </c>
      <c r="D61">
        <v>31444692</v>
      </c>
      <c r="E61">
        <v>1</v>
      </c>
      <c r="F61">
        <v>1</v>
      </c>
      <c r="G61">
        <v>1</v>
      </c>
      <c r="H61">
        <v>3</v>
      </c>
      <c r="I61" t="s">
        <v>56</v>
      </c>
      <c r="J61" t="s">
        <v>59</v>
      </c>
      <c r="K61" t="s">
        <v>57</v>
      </c>
      <c r="L61">
        <v>1346</v>
      </c>
      <c r="N61">
        <v>1009</v>
      </c>
      <c r="O61" t="s">
        <v>58</v>
      </c>
      <c r="P61" t="s">
        <v>58</v>
      </c>
      <c r="Q61">
        <v>1</v>
      </c>
      <c r="X61">
        <v>0.1</v>
      </c>
      <c r="Y61">
        <v>14.4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0.1</v>
      </c>
      <c r="AH61">
        <v>2</v>
      </c>
      <c r="AI61">
        <v>34644731</v>
      </c>
      <c r="AJ61">
        <v>61</v>
      </c>
      <c r="AK61">
        <v>3</v>
      </c>
      <c r="AL61">
        <v>-1.4400000000000002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ROW(Source!A38)</f>
        <v>38</v>
      </c>
      <c r="B62">
        <v>34644750</v>
      </c>
      <c r="C62">
        <v>34644726</v>
      </c>
      <c r="D62">
        <v>31444700</v>
      </c>
      <c r="E62">
        <v>1</v>
      </c>
      <c r="F62">
        <v>1</v>
      </c>
      <c r="G62">
        <v>1</v>
      </c>
      <c r="H62">
        <v>3</v>
      </c>
      <c r="I62" t="s">
        <v>64</v>
      </c>
      <c r="J62" t="s">
        <v>67</v>
      </c>
      <c r="K62" t="s">
        <v>65</v>
      </c>
      <c r="L62">
        <v>1348</v>
      </c>
      <c r="N62">
        <v>1009</v>
      </c>
      <c r="O62" t="s">
        <v>66</v>
      </c>
      <c r="P62" t="s">
        <v>66</v>
      </c>
      <c r="Q62">
        <v>1000</v>
      </c>
      <c r="X62">
        <v>3.0000000000000001E-5</v>
      </c>
      <c r="Y62">
        <v>9661.5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3.0000000000000001E-5</v>
      </c>
      <c r="AH62">
        <v>2</v>
      </c>
      <c r="AI62">
        <v>34644732</v>
      </c>
      <c r="AJ62">
        <v>62</v>
      </c>
      <c r="AK62">
        <v>3</v>
      </c>
      <c r="AL62">
        <v>-0.28984500000000002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ROW(Source!A38)</f>
        <v>38</v>
      </c>
      <c r="B63">
        <v>34644751</v>
      </c>
      <c r="C63">
        <v>34644726</v>
      </c>
      <c r="D63">
        <v>31449050</v>
      </c>
      <c r="E63">
        <v>1</v>
      </c>
      <c r="F63">
        <v>1</v>
      </c>
      <c r="G63">
        <v>1</v>
      </c>
      <c r="H63">
        <v>3</v>
      </c>
      <c r="I63" t="s">
        <v>69</v>
      </c>
      <c r="J63" t="s">
        <v>71</v>
      </c>
      <c r="K63" t="s">
        <v>70</v>
      </c>
      <c r="L63">
        <v>1348</v>
      </c>
      <c r="N63">
        <v>1009</v>
      </c>
      <c r="O63" t="s">
        <v>66</v>
      </c>
      <c r="P63" t="s">
        <v>66</v>
      </c>
      <c r="Q63">
        <v>1000</v>
      </c>
      <c r="X63">
        <v>0</v>
      </c>
      <c r="Y63">
        <v>9040.01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 t="s">
        <v>6</v>
      </c>
      <c r="AG63">
        <v>0</v>
      </c>
      <c r="AH63">
        <v>2</v>
      </c>
      <c r="AI63">
        <v>34644733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ROW(Source!A38)</f>
        <v>38</v>
      </c>
      <c r="B64">
        <v>34644752</v>
      </c>
      <c r="C64">
        <v>34644726</v>
      </c>
      <c r="D64">
        <v>31450127</v>
      </c>
      <c r="E64">
        <v>1</v>
      </c>
      <c r="F64">
        <v>1</v>
      </c>
      <c r="G64">
        <v>1</v>
      </c>
      <c r="H64">
        <v>3</v>
      </c>
      <c r="I64" t="s">
        <v>73</v>
      </c>
      <c r="J64" t="s">
        <v>75</v>
      </c>
      <c r="K64" t="s">
        <v>74</v>
      </c>
      <c r="L64">
        <v>1346</v>
      </c>
      <c r="N64">
        <v>1009</v>
      </c>
      <c r="O64" t="s">
        <v>58</v>
      </c>
      <c r="P64" t="s">
        <v>58</v>
      </c>
      <c r="Q64">
        <v>1</v>
      </c>
      <c r="X64">
        <v>0.02</v>
      </c>
      <c r="Y64">
        <v>1.82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0.02</v>
      </c>
      <c r="AH64">
        <v>2</v>
      </c>
      <c r="AI64">
        <v>34644734</v>
      </c>
      <c r="AJ64">
        <v>64</v>
      </c>
      <c r="AK64">
        <v>3</v>
      </c>
      <c r="AL64">
        <v>-3.6400000000000002E-2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ROW(Source!A38)</f>
        <v>38</v>
      </c>
      <c r="B65">
        <v>34644753</v>
      </c>
      <c r="C65">
        <v>34644726</v>
      </c>
      <c r="D65">
        <v>31453451</v>
      </c>
      <c r="E65">
        <v>1</v>
      </c>
      <c r="F65">
        <v>1</v>
      </c>
      <c r="G65">
        <v>1</v>
      </c>
      <c r="H65">
        <v>3</v>
      </c>
      <c r="I65" t="s">
        <v>77</v>
      </c>
      <c r="J65" t="s">
        <v>80</v>
      </c>
      <c r="K65" t="s">
        <v>137</v>
      </c>
      <c r="L65">
        <v>1354</v>
      </c>
      <c r="N65">
        <v>1010</v>
      </c>
      <c r="O65" t="s">
        <v>79</v>
      </c>
      <c r="P65" t="s">
        <v>79</v>
      </c>
      <c r="Q65">
        <v>1</v>
      </c>
      <c r="X65">
        <v>0</v>
      </c>
      <c r="Y65">
        <v>3358.74</v>
      </c>
      <c r="Z65">
        <v>0</v>
      </c>
      <c r="AA65">
        <v>0</v>
      </c>
      <c r="AB65">
        <v>0</v>
      </c>
      <c r="AC65">
        <v>1</v>
      </c>
      <c r="AD65">
        <v>0</v>
      </c>
      <c r="AE65">
        <v>0</v>
      </c>
      <c r="AF65" t="s">
        <v>6</v>
      </c>
      <c r="AG65">
        <v>0</v>
      </c>
      <c r="AH65">
        <v>2</v>
      </c>
      <c r="AI65">
        <v>34644735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ROW(Source!A38)</f>
        <v>38</v>
      </c>
      <c r="B66">
        <v>34644754</v>
      </c>
      <c r="C66">
        <v>34644726</v>
      </c>
      <c r="D66">
        <v>31443366</v>
      </c>
      <c r="E66">
        <v>17</v>
      </c>
      <c r="F66">
        <v>1</v>
      </c>
      <c r="G66">
        <v>1</v>
      </c>
      <c r="H66">
        <v>3</v>
      </c>
      <c r="I66" t="s">
        <v>83</v>
      </c>
      <c r="J66" t="s">
        <v>6</v>
      </c>
      <c r="K66" t="s">
        <v>84</v>
      </c>
      <c r="L66">
        <v>1348</v>
      </c>
      <c r="N66">
        <v>1009</v>
      </c>
      <c r="O66" t="s">
        <v>66</v>
      </c>
      <c r="P66" t="s">
        <v>66</v>
      </c>
      <c r="Q66">
        <v>1000</v>
      </c>
      <c r="X66">
        <v>0</v>
      </c>
      <c r="Y66">
        <v>0</v>
      </c>
      <c r="Z66">
        <v>0</v>
      </c>
      <c r="AA66">
        <v>0</v>
      </c>
      <c r="AB66">
        <v>0</v>
      </c>
      <c r="AC66">
        <v>1</v>
      </c>
      <c r="AD66">
        <v>0</v>
      </c>
      <c r="AE66">
        <v>0</v>
      </c>
      <c r="AF66" t="s">
        <v>6</v>
      </c>
      <c r="AG66">
        <v>0</v>
      </c>
      <c r="AH66">
        <v>2</v>
      </c>
      <c r="AI66">
        <v>34644736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34644755</v>
      </c>
      <c r="C67">
        <v>34644726</v>
      </c>
      <c r="D67">
        <v>31440934</v>
      </c>
      <c r="E67">
        <v>17</v>
      </c>
      <c r="F67">
        <v>1</v>
      </c>
      <c r="G67">
        <v>1</v>
      </c>
      <c r="H67">
        <v>3</v>
      </c>
      <c r="I67" t="s">
        <v>88</v>
      </c>
      <c r="J67" t="s">
        <v>6</v>
      </c>
      <c r="K67" t="s">
        <v>89</v>
      </c>
      <c r="L67">
        <v>1346</v>
      </c>
      <c r="N67">
        <v>1009</v>
      </c>
      <c r="O67" t="s">
        <v>58</v>
      </c>
      <c r="P67" t="s">
        <v>58</v>
      </c>
      <c r="Q67">
        <v>1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 t="s">
        <v>6</v>
      </c>
      <c r="AG67">
        <v>0</v>
      </c>
      <c r="AH67">
        <v>2</v>
      </c>
      <c r="AI67">
        <v>34644737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34644756</v>
      </c>
      <c r="C68">
        <v>34644726</v>
      </c>
      <c r="D68">
        <v>31443318</v>
      </c>
      <c r="E68">
        <v>17</v>
      </c>
      <c r="F68">
        <v>1</v>
      </c>
      <c r="G68">
        <v>1</v>
      </c>
      <c r="H68">
        <v>3</v>
      </c>
      <c r="I68" t="s">
        <v>91</v>
      </c>
      <c r="J68" t="s">
        <v>6</v>
      </c>
      <c r="K68" t="s">
        <v>92</v>
      </c>
      <c r="L68">
        <v>1348</v>
      </c>
      <c r="N68">
        <v>1009</v>
      </c>
      <c r="O68" t="s">
        <v>66</v>
      </c>
      <c r="P68" t="s">
        <v>66</v>
      </c>
      <c r="Q68">
        <v>1000</v>
      </c>
      <c r="X68">
        <v>0</v>
      </c>
      <c r="Y68">
        <v>0</v>
      </c>
      <c r="Z68">
        <v>0</v>
      </c>
      <c r="AA68">
        <v>0</v>
      </c>
      <c r="AB68">
        <v>0</v>
      </c>
      <c r="AC68">
        <v>1</v>
      </c>
      <c r="AD68">
        <v>0</v>
      </c>
      <c r="AE68">
        <v>0</v>
      </c>
      <c r="AF68" t="s">
        <v>6</v>
      </c>
      <c r="AG68">
        <v>0</v>
      </c>
      <c r="AH68">
        <v>2</v>
      </c>
      <c r="AI68">
        <v>34644738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ROW(Source!A38)</f>
        <v>38</v>
      </c>
      <c r="B69">
        <v>34644757</v>
      </c>
      <c r="C69">
        <v>34644726</v>
      </c>
      <c r="D69">
        <v>31482813</v>
      </c>
      <c r="E69">
        <v>1</v>
      </c>
      <c r="F69">
        <v>1</v>
      </c>
      <c r="G69">
        <v>1</v>
      </c>
      <c r="H69">
        <v>3</v>
      </c>
      <c r="I69" t="s">
        <v>94</v>
      </c>
      <c r="J69" t="s">
        <v>96</v>
      </c>
      <c r="K69" t="s">
        <v>95</v>
      </c>
      <c r="L69">
        <v>1348</v>
      </c>
      <c r="N69">
        <v>1009</v>
      </c>
      <c r="O69" t="s">
        <v>66</v>
      </c>
      <c r="P69" t="s">
        <v>66</v>
      </c>
      <c r="Q69">
        <v>1000</v>
      </c>
      <c r="X69">
        <v>4.0000000000000002E-4</v>
      </c>
      <c r="Y69">
        <v>15707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4.0000000000000002E-4</v>
      </c>
      <c r="AH69">
        <v>2</v>
      </c>
      <c r="AI69">
        <v>34644739</v>
      </c>
      <c r="AJ69">
        <v>69</v>
      </c>
      <c r="AK69">
        <v>3</v>
      </c>
      <c r="AL69">
        <v>-6.2827999999999999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ROW(Source!A38)</f>
        <v>38</v>
      </c>
      <c r="B70">
        <v>34644758</v>
      </c>
      <c r="C70">
        <v>34644726</v>
      </c>
      <c r="D70">
        <v>31482963</v>
      </c>
      <c r="E70">
        <v>1</v>
      </c>
      <c r="F70">
        <v>1</v>
      </c>
      <c r="G70">
        <v>1</v>
      </c>
      <c r="H70">
        <v>3</v>
      </c>
      <c r="I70" t="s">
        <v>98</v>
      </c>
      <c r="J70" t="s">
        <v>100</v>
      </c>
      <c r="K70" t="s">
        <v>99</v>
      </c>
      <c r="L70">
        <v>1348</v>
      </c>
      <c r="N70">
        <v>1009</v>
      </c>
      <c r="O70" t="s">
        <v>66</v>
      </c>
      <c r="P70" t="s">
        <v>66</v>
      </c>
      <c r="Q70">
        <v>1000</v>
      </c>
      <c r="X70">
        <v>1E-4</v>
      </c>
      <c r="Y70">
        <v>9550.01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1E-4</v>
      </c>
      <c r="AH70">
        <v>2</v>
      </c>
      <c r="AI70">
        <v>34644740</v>
      </c>
      <c r="AJ70">
        <v>70</v>
      </c>
      <c r="AK70">
        <v>3</v>
      </c>
      <c r="AL70">
        <v>-0.9550010000000001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ROW(Source!A38)</f>
        <v>38</v>
      </c>
      <c r="B71">
        <v>34644759</v>
      </c>
      <c r="C71">
        <v>34644726</v>
      </c>
      <c r="D71">
        <v>31496699</v>
      </c>
      <c r="E71">
        <v>1</v>
      </c>
      <c r="F71">
        <v>1</v>
      </c>
      <c r="G71">
        <v>1</v>
      </c>
      <c r="H71">
        <v>3</v>
      </c>
      <c r="I71" t="s">
        <v>102</v>
      </c>
      <c r="J71" t="s">
        <v>105</v>
      </c>
      <c r="K71" t="s">
        <v>103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X71">
        <v>0.06</v>
      </c>
      <c r="Y71">
        <v>610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0.06</v>
      </c>
      <c r="AH71">
        <v>2</v>
      </c>
      <c r="AI71">
        <v>34644741</v>
      </c>
      <c r="AJ71">
        <v>71</v>
      </c>
      <c r="AK71">
        <v>3</v>
      </c>
      <c r="AL71">
        <v>-36.6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ROW(Source!A38)</f>
        <v>38</v>
      </c>
      <c r="B72">
        <v>34644760</v>
      </c>
      <c r="C72">
        <v>34644726</v>
      </c>
      <c r="D72">
        <v>31443118</v>
      </c>
      <c r="E72">
        <v>17</v>
      </c>
      <c r="F72">
        <v>1</v>
      </c>
      <c r="G72">
        <v>1</v>
      </c>
      <c r="H72">
        <v>3</v>
      </c>
      <c r="I72" t="s">
        <v>110</v>
      </c>
      <c r="J72" t="s">
        <v>6</v>
      </c>
      <c r="K72" t="s">
        <v>111</v>
      </c>
      <c r="L72">
        <v>1354</v>
      </c>
      <c r="N72">
        <v>1010</v>
      </c>
      <c r="O72" t="s">
        <v>79</v>
      </c>
      <c r="P72" t="s">
        <v>79</v>
      </c>
      <c r="Q72">
        <v>1</v>
      </c>
      <c r="X72">
        <v>0</v>
      </c>
      <c r="Y72">
        <v>0</v>
      </c>
      <c r="Z72">
        <v>0</v>
      </c>
      <c r="AA72">
        <v>0</v>
      </c>
      <c r="AB72">
        <v>0</v>
      </c>
      <c r="AC72">
        <v>1</v>
      </c>
      <c r="AD72">
        <v>0</v>
      </c>
      <c r="AE72">
        <v>0</v>
      </c>
      <c r="AF72" t="s">
        <v>6</v>
      </c>
      <c r="AG72">
        <v>0</v>
      </c>
      <c r="AH72">
        <v>2</v>
      </c>
      <c r="AI72">
        <v>34644742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ROW(Source!A38)</f>
        <v>38</v>
      </c>
      <c r="B73">
        <v>34644761</v>
      </c>
      <c r="C73">
        <v>34644726</v>
      </c>
      <c r="D73">
        <v>31443369</v>
      </c>
      <c r="E73">
        <v>17</v>
      </c>
      <c r="F73">
        <v>1</v>
      </c>
      <c r="G73">
        <v>1</v>
      </c>
      <c r="H73">
        <v>3</v>
      </c>
      <c r="I73" t="s">
        <v>113</v>
      </c>
      <c r="J73" t="s">
        <v>6</v>
      </c>
      <c r="K73" t="s">
        <v>114</v>
      </c>
      <c r="L73">
        <v>1354</v>
      </c>
      <c r="N73">
        <v>1010</v>
      </c>
      <c r="O73" t="s">
        <v>79</v>
      </c>
      <c r="P73" t="s">
        <v>79</v>
      </c>
      <c r="Q73">
        <v>1</v>
      </c>
      <c r="X73">
        <v>0</v>
      </c>
      <c r="Y73">
        <v>0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 t="s">
        <v>6</v>
      </c>
      <c r="AG73">
        <v>0</v>
      </c>
      <c r="AH73">
        <v>2</v>
      </c>
      <c r="AI73">
        <v>34644743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ROW(Source!A38)</f>
        <v>38</v>
      </c>
      <c r="B74">
        <v>34644762</v>
      </c>
      <c r="C74">
        <v>34644726</v>
      </c>
      <c r="D74">
        <v>31443336</v>
      </c>
      <c r="E74">
        <v>17</v>
      </c>
      <c r="F74">
        <v>1</v>
      </c>
      <c r="G74">
        <v>1</v>
      </c>
      <c r="H74">
        <v>3</v>
      </c>
      <c r="I74" t="s">
        <v>116</v>
      </c>
      <c r="J74" t="s">
        <v>6</v>
      </c>
      <c r="K74" t="s">
        <v>117</v>
      </c>
      <c r="L74">
        <v>1354</v>
      </c>
      <c r="N74">
        <v>1010</v>
      </c>
      <c r="O74" t="s">
        <v>79</v>
      </c>
      <c r="P74" t="s">
        <v>79</v>
      </c>
      <c r="Q74">
        <v>1</v>
      </c>
      <c r="X74">
        <v>0.1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 t="s">
        <v>6</v>
      </c>
      <c r="AG74">
        <v>0.1</v>
      </c>
      <c r="AH74">
        <v>2</v>
      </c>
      <c r="AI74">
        <v>34644744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ROW(Source!A39)</f>
        <v>39</v>
      </c>
      <c r="B75">
        <v>34644745</v>
      </c>
      <c r="C75">
        <v>34644726</v>
      </c>
      <c r="D75">
        <v>31709594</v>
      </c>
      <c r="E75">
        <v>1</v>
      </c>
      <c r="F75">
        <v>1</v>
      </c>
      <c r="G75">
        <v>1</v>
      </c>
      <c r="H75">
        <v>1</v>
      </c>
      <c r="I75" t="s">
        <v>433</v>
      </c>
      <c r="J75" t="s">
        <v>6</v>
      </c>
      <c r="K75" t="s">
        <v>434</v>
      </c>
      <c r="L75">
        <v>1191</v>
      </c>
      <c r="N75">
        <v>1013</v>
      </c>
      <c r="O75" t="s">
        <v>405</v>
      </c>
      <c r="P75" t="s">
        <v>405</v>
      </c>
      <c r="Q75">
        <v>1</v>
      </c>
      <c r="X75">
        <v>3.8</v>
      </c>
      <c r="Y75">
        <v>0</v>
      </c>
      <c r="Z75">
        <v>0</v>
      </c>
      <c r="AA75">
        <v>0</v>
      </c>
      <c r="AB75">
        <v>8.86</v>
      </c>
      <c r="AC75">
        <v>0</v>
      </c>
      <c r="AD75">
        <v>1</v>
      </c>
      <c r="AE75">
        <v>1</v>
      </c>
      <c r="AF75" t="s">
        <v>53</v>
      </c>
      <c r="AG75">
        <v>4.5599999999999996</v>
      </c>
      <c r="AH75">
        <v>2</v>
      </c>
      <c r="AI75">
        <v>34644727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ROW(Source!A39)</f>
        <v>39</v>
      </c>
      <c r="B76">
        <v>34644746</v>
      </c>
      <c r="C76">
        <v>34644726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406</v>
      </c>
      <c r="J76" t="s">
        <v>6</v>
      </c>
      <c r="K76" t="s">
        <v>407</v>
      </c>
      <c r="L76">
        <v>1191</v>
      </c>
      <c r="N76">
        <v>1013</v>
      </c>
      <c r="O76" t="s">
        <v>405</v>
      </c>
      <c r="P76" t="s">
        <v>405</v>
      </c>
      <c r="Q76">
        <v>1</v>
      </c>
      <c r="X76">
        <v>0.97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53</v>
      </c>
      <c r="AG76">
        <v>1.1639999999999999</v>
      </c>
      <c r="AH76">
        <v>2</v>
      </c>
      <c r="AI76">
        <v>34644728</v>
      </c>
      <c r="AJ76">
        <v>76</v>
      </c>
      <c r="AK76">
        <v>2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34644747</v>
      </c>
      <c r="C77">
        <v>34644726</v>
      </c>
      <c r="D77">
        <v>31526561</v>
      </c>
      <c r="E77">
        <v>1</v>
      </c>
      <c r="F77">
        <v>1</v>
      </c>
      <c r="G77">
        <v>1</v>
      </c>
      <c r="H77">
        <v>2</v>
      </c>
      <c r="I77" t="s">
        <v>421</v>
      </c>
      <c r="J77" t="s">
        <v>422</v>
      </c>
      <c r="K77" t="s">
        <v>423</v>
      </c>
      <c r="L77">
        <v>1368</v>
      </c>
      <c r="N77">
        <v>1011</v>
      </c>
      <c r="O77" t="s">
        <v>411</v>
      </c>
      <c r="P77" t="s">
        <v>411</v>
      </c>
      <c r="Q77">
        <v>1</v>
      </c>
      <c r="X77">
        <v>0.78</v>
      </c>
      <c r="Y77">
        <v>0</v>
      </c>
      <c r="Z77">
        <v>138.54</v>
      </c>
      <c r="AA77">
        <v>11.6</v>
      </c>
      <c r="AB77">
        <v>0</v>
      </c>
      <c r="AC77">
        <v>0</v>
      </c>
      <c r="AD77">
        <v>1</v>
      </c>
      <c r="AE77">
        <v>0</v>
      </c>
      <c r="AF77" t="s">
        <v>53</v>
      </c>
      <c r="AG77">
        <v>0.93599999999999994</v>
      </c>
      <c r="AH77">
        <v>2</v>
      </c>
      <c r="AI77">
        <v>34644729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34644748</v>
      </c>
      <c r="C78">
        <v>34644726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412</v>
      </c>
      <c r="J78" t="s">
        <v>413</v>
      </c>
      <c r="K78" t="s">
        <v>414</v>
      </c>
      <c r="L78">
        <v>1368</v>
      </c>
      <c r="N78">
        <v>1011</v>
      </c>
      <c r="O78" t="s">
        <v>411</v>
      </c>
      <c r="P78" t="s">
        <v>411</v>
      </c>
      <c r="Q78">
        <v>1</v>
      </c>
      <c r="X78">
        <v>0.19</v>
      </c>
      <c r="Y78">
        <v>0</v>
      </c>
      <c r="Z78">
        <v>65.709999999999994</v>
      </c>
      <c r="AA78">
        <v>11.6</v>
      </c>
      <c r="AB78">
        <v>0</v>
      </c>
      <c r="AC78">
        <v>0</v>
      </c>
      <c r="AD78">
        <v>1</v>
      </c>
      <c r="AE78">
        <v>0</v>
      </c>
      <c r="AF78" t="s">
        <v>53</v>
      </c>
      <c r="AG78">
        <v>0.22799999999999998</v>
      </c>
      <c r="AH78">
        <v>2</v>
      </c>
      <c r="AI78">
        <v>34644730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ROW(Source!A39)</f>
        <v>39</v>
      </c>
      <c r="B79">
        <v>34644749</v>
      </c>
      <c r="C79">
        <v>34644726</v>
      </c>
      <c r="D79">
        <v>31444692</v>
      </c>
      <c r="E79">
        <v>1</v>
      </c>
      <c r="F79">
        <v>1</v>
      </c>
      <c r="G79">
        <v>1</v>
      </c>
      <c r="H79">
        <v>3</v>
      </c>
      <c r="I79" t="s">
        <v>56</v>
      </c>
      <c r="J79" t="s">
        <v>59</v>
      </c>
      <c r="K79" t="s">
        <v>57</v>
      </c>
      <c r="L79">
        <v>1346</v>
      </c>
      <c r="N79">
        <v>1009</v>
      </c>
      <c r="O79" t="s">
        <v>58</v>
      </c>
      <c r="P79" t="s">
        <v>58</v>
      </c>
      <c r="Q79">
        <v>1</v>
      </c>
      <c r="X79">
        <v>0.1</v>
      </c>
      <c r="Y79">
        <v>14.4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0.1</v>
      </c>
      <c r="AH79">
        <v>2</v>
      </c>
      <c r="AI79">
        <v>34644731</v>
      </c>
      <c r="AJ79">
        <v>79</v>
      </c>
      <c r="AK79">
        <v>3</v>
      </c>
      <c r="AL79">
        <v>-1.4400000000000002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ROW(Source!A39)</f>
        <v>39</v>
      </c>
      <c r="B80">
        <v>34644750</v>
      </c>
      <c r="C80">
        <v>34644726</v>
      </c>
      <c r="D80">
        <v>31444700</v>
      </c>
      <c r="E80">
        <v>1</v>
      </c>
      <c r="F80">
        <v>1</v>
      </c>
      <c r="G80">
        <v>1</v>
      </c>
      <c r="H80">
        <v>3</v>
      </c>
      <c r="I80" t="s">
        <v>64</v>
      </c>
      <c r="J80" t="s">
        <v>67</v>
      </c>
      <c r="K80" t="s">
        <v>65</v>
      </c>
      <c r="L80">
        <v>1348</v>
      </c>
      <c r="N80">
        <v>1009</v>
      </c>
      <c r="O80" t="s">
        <v>66</v>
      </c>
      <c r="P80" t="s">
        <v>66</v>
      </c>
      <c r="Q80">
        <v>1000</v>
      </c>
      <c r="X80">
        <v>3.0000000000000001E-5</v>
      </c>
      <c r="Y80">
        <v>9661.5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3.0000000000000001E-5</v>
      </c>
      <c r="AH80">
        <v>2</v>
      </c>
      <c r="AI80">
        <v>34644732</v>
      </c>
      <c r="AJ80">
        <v>80</v>
      </c>
      <c r="AK80">
        <v>3</v>
      </c>
      <c r="AL80">
        <v>-0.28984500000000002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ROW(Source!A39)</f>
        <v>39</v>
      </c>
      <c r="B81">
        <v>34644751</v>
      </c>
      <c r="C81">
        <v>34644726</v>
      </c>
      <c r="D81">
        <v>31449050</v>
      </c>
      <c r="E81">
        <v>1</v>
      </c>
      <c r="F81">
        <v>1</v>
      </c>
      <c r="G81">
        <v>1</v>
      </c>
      <c r="H81">
        <v>3</v>
      </c>
      <c r="I81" t="s">
        <v>69</v>
      </c>
      <c r="J81" t="s">
        <v>71</v>
      </c>
      <c r="K81" t="s">
        <v>70</v>
      </c>
      <c r="L81">
        <v>1348</v>
      </c>
      <c r="N81">
        <v>1009</v>
      </c>
      <c r="O81" t="s">
        <v>66</v>
      </c>
      <c r="P81" t="s">
        <v>66</v>
      </c>
      <c r="Q81">
        <v>1000</v>
      </c>
      <c r="X81">
        <v>0</v>
      </c>
      <c r="Y81">
        <v>9040.01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 t="s">
        <v>6</v>
      </c>
      <c r="AG81">
        <v>0</v>
      </c>
      <c r="AH81">
        <v>2</v>
      </c>
      <c r="AI81">
        <v>34644733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ROW(Source!A39)</f>
        <v>39</v>
      </c>
      <c r="B82">
        <v>34644752</v>
      </c>
      <c r="C82">
        <v>34644726</v>
      </c>
      <c r="D82">
        <v>31450127</v>
      </c>
      <c r="E82">
        <v>1</v>
      </c>
      <c r="F82">
        <v>1</v>
      </c>
      <c r="G82">
        <v>1</v>
      </c>
      <c r="H82">
        <v>3</v>
      </c>
      <c r="I82" t="s">
        <v>73</v>
      </c>
      <c r="J82" t="s">
        <v>75</v>
      </c>
      <c r="K82" t="s">
        <v>74</v>
      </c>
      <c r="L82">
        <v>1346</v>
      </c>
      <c r="N82">
        <v>1009</v>
      </c>
      <c r="O82" t="s">
        <v>58</v>
      </c>
      <c r="P82" t="s">
        <v>58</v>
      </c>
      <c r="Q82">
        <v>1</v>
      </c>
      <c r="X82">
        <v>0.02</v>
      </c>
      <c r="Y82">
        <v>1.82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0.02</v>
      </c>
      <c r="AH82">
        <v>2</v>
      </c>
      <c r="AI82">
        <v>34644734</v>
      </c>
      <c r="AJ82">
        <v>82</v>
      </c>
      <c r="AK82">
        <v>3</v>
      </c>
      <c r="AL82">
        <v>-3.6400000000000002E-2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ROW(Source!A39)</f>
        <v>39</v>
      </c>
      <c r="B83">
        <v>34644753</v>
      </c>
      <c r="C83">
        <v>34644726</v>
      </c>
      <c r="D83">
        <v>31453451</v>
      </c>
      <c r="E83">
        <v>1</v>
      </c>
      <c r="F83">
        <v>1</v>
      </c>
      <c r="G83">
        <v>1</v>
      </c>
      <c r="H83">
        <v>3</v>
      </c>
      <c r="I83" t="s">
        <v>77</v>
      </c>
      <c r="J83" t="s">
        <v>80</v>
      </c>
      <c r="K83" t="s">
        <v>137</v>
      </c>
      <c r="L83">
        <v>1354</v>
      </c>
      <c r="N83">
        <v>1010</v>
      </c>
      <c r="O83" t="s">
        <v>79</v>
      </c>
      <c r="P83" t="s">
        <v>79</v>
      </c>
      <c r="Q83">
        <v>1</v>
      </c>
      <c r="X83">
        <v>0</v>
      </c>
      <c r="Y83">
        <v>3358.74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 t="s">
        <v>6</v>
      </c>
      <c r="AG83">
        <v>0</v>
      </c>
      <c r="AH83">
        <v>2</v>
      </c>
      <c r="AI83">
        <v>34644735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ROW(Source!A39)</f>
        <v>39</v>
      </c>
      <c r="B84">
        <v>34644754</v>
      </c>
      <c r="C84">
        <v>34644726</v>
      </c>
      <c r="D84">
        <v>31443366</v>
      </c>
      <c r="E84">
        <v>17</v>
      </c>
      <c r="F84">
        <v>1</v>
      </c>
      <c r="G84">
        <v>1</v>
      </c>
      <c r="H84">
        <v>3</v>
      </c>
      <c r="I84" t="s">
        <v>83</v>
      </c>
      <c r="J84" t="s">
        <v>6</v>
      </c>
      <c r="K84" t="s">
        <v>84</v>
      </c>
      <c r="L84">
        <v>1348</v>
      </c>
      <c r="N84">
        <v>1009</v>
      </c>
      <c r="O84" t="s">
        <v>66</v>
      </c>
      <c r="P84" t="s">
        <v>66</v>
      </c>
      <c r="Q84">
        <v>1000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 t="s">
        <v>6</v>
      </c>
      <c r="AG84">
        <v>0</v>
      </c>
      <c r="AH84">
        <v>2</v>
      </c>
      <c r="AI84">
        <v>34644736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ROW(Source!A39)</f>
        <v>39</v>
      </c>
      <c r="B85">
        <v>34644755</v>
      </c>
      <c r="C85">
        <v>34644726</v>
      </c>
      <c r="D85">
        <v>31440934</v>
      </c>
      <c r="E85">
        <v>17</v>
      </c>
      <c r="F85">
        <v>1</v>
      </c>
      <c r="G85">
        <v>1</v>
      </c>
      <c r="H85">
        <v>3</v>
      </c>
      <c r="I85" t="s">
        <v>88</v>
      </c>
      <c r="J85" t="s">
        <v>6</v>
      </c>
      <c r="K85" t="s">
        <v>89</v>
      </c>
      <c r="L85">
        <v>1346</v>
      </c>
      <c r="N85">
        <v>1009</v>
      </c>
      <c r="O85" t="s">
        <v>58</v>
      </c>
      <c r="P85" t="s">
        <v>58</v>
      </c>
      <c r="Q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 t="s">
        <v>6</v>
      </c>
      <c r="AG85">
        <v>0</v>
      </c>
      <c r="AH85">
        <v>2</v>
      </c>
      <c r="AI85">
        <v>34644737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ROW(Source!A39)</f>
        <v>39</v>
      </c>
      <c r="B86">
        <v>34644756</v>
      </c>
      <c r="C86">
        <v>34644726</v>
      </c>
      <c r="D86">
        <v>31443318</v>
      </c>
      <c r="E86">
        <v>17</v>
      </c>
      <c r="F86">
        <v>1</v>
      </c>
      <c r="G86">
        <v>1</v>
      </c>
      <c r="H86">
        <v>3</v>
      </c>
      <c r="I86" t="s">
        <v>91</v>
      </c>
      <c r="J86" t="s">
        <v>6</v>
      </c>
      <c r="K86" t="s">
        <v>92</v>
      </c>
      <c r="L86">
        <v>1348</v>
      </c>
      <c r="N86">
        <v>1009</v>
      </c>
      <c r="O86" t="s">
        <v>66</v>
      </c>
      <c r="P86" t="s">
        <v>66</v>
      </c>
      <c r="Q86">
        <v>1000</v>
      </c>
      <c r="X86">
        <v>0</v>
      </c>
      <c r="Y86">
        <v>0</v>
      </c>
      <c r="Z86">
        <v>0</v>
      </c>
      <c r="AA86">
        <v>0</v>
      </c>
      <c r="AB86">
        <v>0</v>
      </c>
      <c r="AC86">
        <v>1</v>
      </c>
      <c r="AD86">
        <v>0</v>
      </c>
      <c r="AE86">
        <v>0</v>
      </c>
      <c r="AF86" t="s">
        <v>6</v>
      </c>
      <c r="AG86">
        <v>0</v>
      </c>
      <c r="AH86">
        <v>2</v>
      </c>
      <c r="AI86">
        <v>34644738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ROW(Source!A39)</f>
        <v>39</v>
      </c>
      <c r="B87">
        <v>34644757</v>
      </c>
      <c r="C87">
        <v>34644726</v>
      </c>
      <c r="D87">
        <v>31482813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1348</v>
      </c>
      <c r="N87">
        <v>1009</v>
      </c>
      <c r="O87" t="s">
        <v>66</v>
      </c>
      <c r="P87" t="s">
        <v>66</v>
      </c>
      <c r="Q87">
        <v>1000</v>
      </c>
      <c r="X87">
        <v>4.0000000000000002E-4</v>
      </c>
      <c r="Y87">
        <v>15707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4.0000000000000002E-4</v>
      </c>
      <c r="AH87">
        <v>2</v>
      </c>
      <c r="AI87">
        <v>34644739</v>
      </c>
      <c r="AJ87">
        <v>87</v>
      </c>
      <c r="AK87">
        <v>3</v>
      </c>
      <c r="AL87">
        <v>-6.2827999999999999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ROW(Source!A39)</f>
        <v>39</v>
      </c>
      <c r="B88">
        <v>34644758</v>
      </c>
      <c r="C88">
        <v>34644726</v>
      </c>
      <c r="D88">
        <v>31482963</v>
      </c>
      <c r="E88">
        <v>1</v>
      </c>
      <c r="F88">
        <v>1</v>
      </c>
      <c r="G88">
        <v>1</v>
      </c>
      <c r="H88">
        <v>3</v>
      </c>
      <c r="I88" t="s">
        <v>98</v>
      </c>
      <c r="J88" t="s">
        <v>100</v>
      </c>
      <c r="K88" t="s">
        <v>99</v>
      </c>
      <c r="L88">
        <v>1348</v>
      </c>
      <c r="N88">
        <v>1009</v>
      </c>
      <c r="O88" t="s">
        <v>66</v>
      </c>
      <c r="P88" t="s">
        <v>66</v>
      </c>
      <c r="Q88">
        <v>1000</v>
      </c>
      <c r="X88">
        <v>1E-4</v>
      </c>
      <c r="Y88">
        <v>9550.01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1E-4</v>
      </c>
      <c r="AH88">
        <v>2</v>
      </c>
      <c r="AI88">
        <v>34644740</v>
      </c>
      <c r="AJ88">
        <v>88</v>
      </c>
      <c r="AK88">
        <v>3</v>
      </c>
      <c r="AL88">
        <v>-0.9550010000000001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ROW(Source!A39)</f>
        <v>39</v>
      </c>
      <c r="B89">
        <v>34644759</v>
      </c>
      <c r="C89">
        <v>34644726</v>
      </c>
      <c r="D89">
        <v>31496699</v>
      </c>
      <c r="E89">
        <v>1</v>
      </c>
      <c r="F89">
        <v>1</v>
      </c>
      <c r="G89">
        <v>1</v>
      </c>
      <c r="H89">
        <v>3</v>
      </c>
      <c r="I89" t="s">
        <v>102</v>
      </c>
      <c r="J89" t="s">
        <v>105</v>
      </c>
      <c r="K89" t="s">
        <v>103</v>
      </c>
      <c r="L89">
        <v>1355</v>
      </c>
      <c r="N89">
        <v>1010</v>
      </c>
      <c r="O89" t="s">
        <v>104</v>
      </c>
      <c r="P89" t="s">
        <v>104</v>
      </c>
      <c r="Q89">
        <v>100</v>
      </c>
      <c r="X89">
        <v>0.06</v>
      </c>
      <c r="Y89">
        <v>610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0.06</v>
      </c>
      <c r="AH89">
        <v>2</v>
      </c>
      <c r="AI89">
        <v>34644741</v>
      </c>
      <c r="AJ89">
        <v>89</v>
      </c>
      <c r="AK89">
        <v>3</v>
      </c>
      <c r="AL89">
        <v>-36.6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ROW(Source!A39)</f>
        <v>39</v>
      </c>
      <c r="B90">
        <v>34644760</v>
      </c>
      <c r="C90">
        <v>34644726</v>
      </c>
      <c r="D90">
        <v>31443118</v>
      </c>
      <c r="E90">
        <v>17</v>
      </c>
      <c r="F90">
        <v>1</v>
      </c>
      <c r="G90">
        <v>1</v>
      </c>
      <c r="H90">
        <v>3</v>
      </c>
      <c r="I90" t="s">
        <v>110</v>
      </c>
      <c r="J90" t="s">
        <v>6</v>
      </c>
      <c r="K90" t="s">
        <v>111</v>
      </c>
      <c r="L90">
        <v>1354</v>
      </c>
      <c r="N90">
        <v>1010</v>
      </c>
      <c r="O90" t="s">
        <v>79</v>
      </c>
      <c r="P90" t="s">
        <v>79</v>
      </c>
      <c r="Q90">
        <v>1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 t="s">
        <v>6</v>
      </c>
      <c r="AG90">
        <v>0</v>
      </c>
      <c r="AH90">
        <v>2</v>
      </c>
      <c r="AI90">
        <v>34644742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ROW(Source!A39)</f>
        <v>39</v>
      </c>
      <c r="B91">
        <v>34644761</v>
      </c>
      <c r="C91">
        <v>34644726</v>
      </c>
      <c r="D91">
        <v>31443369</v>
      </c>
      <c r="E91">
        <v>17</v>
      </c>
      <c r="F91">
        <v>1</v>
      </c>
      <c r="G91">
        <v>1</v>
      </c>
      <c r="H91">
        <v>3</v>
      </c>
      <c r="I91" t="s">
        <v>113</v>
      </c>
      <c r="J91" t="s">
        <v>6</v>
      </c>
      <c r="K91" t="s">
        <v>114</v>
      </c>
      <c r="L91">
        <v>1354</v>
      </c>
      <c r="N91">
        <v>1010</v>
      </c>
      <c r="O91" t="s">
        <v>79</v>
      </c>
      <c r="P91" t="s">
        <v>79</v>
      </c>
      <c r="Q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1</v>
      </c>
      <c r="AD91">
        <v>0</v>
      </c>
      <c r="AE91">
        <v>0</v>
      </c>
      <c r="AF91" t="s">
        <v>6</v>
      </c>
      <c r="AG91">
        <v>0</v>
      </c>
      <c r="AH91">
        <v>2</v>
      </c>
      <c r="AI91">
        <v>34644743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ROW(Source!A39)</f>
        <v>39</v>
      </c>
      <c r="B92">
        <v>34644762</v>
      </c>
      <c r="C92">
        <v>34644726</v>
      </c>
      <c r="D92">
        <v>31443336</v>
      </c>
      <c r="E92">
        <v>17</v>
      </c>
      <c r="F92">
        <v>1</v>
      </c>
      <c r="G92">
        <v>1</v>
      </c>
      <c r="H92">
        <v>3</v>
      </c>
      <c r="I92" t="s">
        <v>116</v>
      </c>
      <c r="J92" t="s">
        <v>6</v>
      </c>
      <c r="K92" t="s">
        <v>117</v>
      </c>
      <c r="L92">
        <v>1354</v>
      </c>
      <c r="N92">
        <v>1010</v>
      </c>
      <c r="O92" t="s">
        <v>79</v>
      </c>
      <c r="P92" t="s">
        <v>79</v>
      </c>
      <c r="Q92">
        <v>1</v>
      </c>
      <c r="X92">
        <v>0.1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 t="s">
        <v>6</v>
      </c>
      <c r="AG92">
        <v>0.1</v>
      </c>
      <c r="AH92">
        <v>2</v>
      </c>
      <c r="AI92">
        <v>34644744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ROW(Source!A68)</f>
        <v>68</v>
      </c>
      <c r="B93">
        <v>34644797</v>
      </c>
      <c r="C93">
        <v>34644777</v>
      </c>
      <c r="D93">
        <v>31709594</v>
      </c>
      <c r="E93">
        <v>1</v>
      </c>
      <c r="F93">
        <v>1</v>
      </c>
      <c r="G93">
        <v>1</v>
      </c>
      <c r="H93">
        <v>1</v>
      </c>
      <c r="I93" t="s">
        <v>433</v>
      </c>
      <c r="J93" t="s">
        <v>6</v>
      </c>
      <c r="K93" t="s">
        <v>434</v>
      </c>
      <c r="L93">
        <v>1191</v>
      </c>
      <c r="N93">
        <v>1013</v>
      </c>
      <c r="O93" t="s">
        <v>405</v>
      </c>
      <c r="P93" t="s">
        <v>405</v>
      </c>
      <c r="Q93">
        <v>1</v>
      </c>
      <c r="X93">
        <v>7.9</v>
      </c>
      <c r="Y93">
        <v>0</v>
      </c>
      <c r="Z93">
        <v>0</v>
      </c>
      <c r="AA93">
        <v>0</v>
      </c>
      <c r="AB93">
        <v>8.86</v>
      </c>
      <c r="AC93">
        <v>0</v>
      </c>
      <c r="AD93">
        <v>1</v>
      </c>
      <c r="AE93">
        <v>1</v>
      </c>
      <c r="AF93" t="s">
        <v>53</v>
      </c>
      <c r="AG93">
        <v>9.48</v>
      </c>
      <c r="AH93">
        <v>2</v>
      </c>
      <c r="AI93">
        <v>34644782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ROW(Source!A68)</f>
        <v>68</v>
      </c>
      <c r="B94">
        <v>34644798</v>
      </c>
      <c r="C94">
        <v>34644777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406</v>
      </c>
      <c r="J94" t="s">
        <v>6</v>
      </c>
      <c r="K94" t="s">
        <v>407</v>
      </c>
      <c r="L94">
        <v>1191</v>
      </c>
      <c r="N94">
        <v>1013</v>
      </c>
      <c r="O94" t="s">
        <v>405</v>
      </c>
      <c r="P94" t="s">
        <v>405</v>
      </c>
      <c r="Q94">
        <v>1</v>
      </c>
      <c r="X94">
        <v>2.2599999999999998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53</v>
      </c>
      <c r="AG94">
        <v>2.7119999999999997</v>
      </c>
      <c r="AH94">
        <v>2</v>
      </c>
      <c r="AI94">
        <v>34644783</v>
      </c>
      <c r="AJ94">
        <v>94</v>
      </c>
      <c r="AK94">
        <v>2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ROW(Source!A68)</f>
        <v>68</v>
      </c>
      <c r="B95">
        <v>34644799</v>
      </c>
      <c r="C95">
        <v>34644777</v>
      </c>
      <c r="D95">
        <v>31526561</v>
      </c>
      <c r="E95">
        <v>1</v>
      </c>
      <c r="F95">
        <v>1</v>
      </c>
      <c r="G95">
        <v>1</v>
      </c>
      <c r="H95">
        <v>2</v>
      </c>
      <c r="I95" t="s">
        <v>421</v>
      </c>
      <c r="J95" t="s">
        <v>422</v>
      </c>
      <c r="K95" t="s">
        <v>423</v>
      </c>
      <c r="L95">
        <v>1368</v>
      </c>
      <c r="N95">
        <v>1011</v>
      </c>
      <c r="O95" t="s">
        <v>411</v>
      </c>
      <c r="P95" t="s">
        <v>411</v>
      </c>
      <c r="Q95">
        <v>1</v>
      </c>
      <c r="X95">
        <v>1.86</v>
      </c>
      <c r="Y95">
        <v>0</v>
      </c>
      <c r="Z95">
        <v>138.54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53</v>
      </c>
      <c r="AG95">
        <v>2.2320000000000002</v>
      </c>
      <c r="AH95">
        <v>2</v>
      </c>
      <c r="AI95">
        <v>34644784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ROW(Source!A68)</f>
        <v>68</v>
      </c>
      <c r="B96">
        <v>34644800</v>
      </c>
      <c r="C96">
        <v>34644777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412</v>
      </c>
      <c r="J96" t="s">
        <v>413</v>
      </c>
      <c r="K96" t="s">
        <v>414</v>
      </c>
      <c r="L96">
        <v>1368</v>
      </c>
      <c r="N96">
        <v>1011</v>
      </c>
      <c r="O96" t="s">
        <v>411</v>
      </c>
      <c r="P96" t="s">
        <v>411</v>
      </c>
      <c r="Q96">
        <v>1</v>
      </c>
      <c r="X96">
        <v>0.4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53</v>
      </c>
      <c r="AG96">
        <v>0.48</v>
      </c>
      <c r="AH96">
        <v>2</v>
      </c>
      <c r="AI96">
        <v>34644785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ROW(Source!A68)</f>
        <v>68</v>
      </c>
      <c r="B97">
        <v>34644801</v>
      </c>
      <c r="C97">
        <v>34644777</v>
      </c>
      <c r="D97">
        <v>31444692</v>
      </c>
      <c r="E97">
        <v>1</v>
      </c>
      <c r="F97">
        <v>1</v>
      </c>
      <c r="G97">
        <v>1</v>
      </c>
      <c r="H97">
        <v>3</v>
      </c>
      <c r="I97" t="s">
        <v>56</v>
      </c>
      <c r="J97" t="s">
        <v>59</v>
      </c>
      <c r="K97" t="s">
        <v>57</v>
      </c>
      <c r="L97">
        <v>1346</v>
      </c>
      <c r="N97">
        <v>1009</v>
      </c>
      <c r="O97" t="s">
        <v>58</v>
      </c>
      <c r="P97" t="s">
        <v>58</v>
      </c>
      <c r="Q97">
        <v>1</v>
      </c>
      <c r="X97">
        <v>0.1</v>
      </c>
      <c r="Y97">
        <v>14.4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0.1</v>
      </c>
      <c r="AH97">
        <v>2</v>
      </c>
      <c r="AI97">
        <v>34644786</v>
      </c>
      <c r="AJ97">
        <v>97</v>
      </c>
      <c r="AK97">
        <v>3</v>
      </c>
      <c r="AL97">
        <v>-1.4400000000000002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ROW(Source!A68)</f>
        <v>68</v>
      </c>
      <c r="B98">
        <v>34644802</v>
      </c>
      <c r="C98">
        <v>34644777</v>
      </c>
      <c r="D98">
        <v>31444700</v>
      </c>
      <c r="E98">
        <v>1</v>
      </c>
      <c r="F98">
        <v>1</v>
      </c>
      <c r="G98">
        <v>1</v>
      </c>
      <c r="H98">
        <v>3</v>
      </c>
      <c r="I98" t="s">
        <v>64</v>
      </c>
      <c r="J98" t="s">
        <v>67</v>
      </c>
      <c r="K98" t="s">
        <v>65</v>
      </c>
      <c r="L98">
        <v>1348</v>
      </c>
      <c r="N98">
        <v>1009</v>
      </c>
      <c r="O98" t="s">
        <v>66</v>
      </c>
      <c r="P98" t="s">
        <v>66</v>
      </c>
      <c r="Q98">
        <v>1000</v>
      </c>
      <c r="X98">
        <v>3.0000000000000001E-5</v>
      </c>
      <c r="Y98">
        <v>9661.5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3.0000000000000001E-5</v>
      </c>
      <c r="AH98">
        <v>2</v>
      </c>
      <c r="AI98">
        <v>34644787</v>
      </c>
      <c r="AJ98">
        <v>98</v>
      </c>
      <c r="AK98">
        <v>3</v>
      </c>
      <c r="AL98">
        <v>-0.28984500000000002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ROW(Source!A68)</f>
        <v>68</v>
      </c>
      <c r="B99">
        <v>34644803</v>
      </c>
      <c r="C99">
        <v>34644777</v>
      </c>
      <c r="D99">
        <v>31449050</v>
      </c>
      <c r="E99">
        <v>1</v>
      </c>
      <c r="F99">
        <v>1</v>
      </c>
      <c r="G99">
        <v>1</v>
      </c>
      <c r="H99">
        <v>3</v>
      </c>
      <c r="I99" t="s">
        <v>69</v>
      </c>
      <c r="J99" t="s">
        <v>71</v>
      </c>
      <c r="K99" t="s">
        <v>70</v>
      </c>
      <c r="L99">
        <v>1348</v>
      </c>
      <c r="N99">
        <v>1009</v>
      </c>
      <c r="O99" t="s">
        <v>66</v>
      </c>
      <c r="P99" t="s">
        <v>66</v>
      </c>
      <c r="Q99">
        <v>1000</v>
      </c>
      <c r="X99">
        <v>0</v>
      </c>
      <c r="Y99">
        <v>9040.01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 t="s">
        <v>6</v>
      </c>
      <c r="AG99">
        <v>0</v>
      </c>
      <c r="AH99">
        <v>2</v>
      </c>
      <c r="AI99">
        <v>34644788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ROW(Source!A68)</f>
        <v>68</v>
      </c>
      <c r="B100">
        <v>34644804</v>
      </c>
      <c r="C100">
        <v>34644777</v>
      </c>
      <c r="D100">
        <v>31450127</v>
      </c>
      <c r="E100">
        <v>1</v>
      </c>
      <c r="F100">
        <v>1</v>
      </c>
      <c r="G100">
        <v>1</v>
      </c>
      <c r="H100">
        <v>3</v>
      </c>
      <c r="I100" t="s">
        <v>73</v>
      </c>
      <c r="J100" t="s">
        <v>75</v>
      </c>
      <c r="K100" t="s">
        <v>74</v>
      </c>
      <c r="L100">
        <v>1346</v>
      </c>
      <c r="N100">
        <v>1009</v>
      </c>
      <c r="O100" t="s">
        <v>58</v>
      </c>
      <c r="P100" t="s">
        <v>58</v>
      </c>
      <c r="Q100">
        <v>1</v>
      </c>
      <c r="X100">
        <v>0.02</v>
      </c>
      <c r="Y100">
        <v>1.82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0.02</v>
      </c>
      <c r="AH100">
        <v>2</v>
      </c>
      <c r="AI100">
        <v>34644789</v>
      </c>
      <c r="AJ100">
        <v>100</v>
      </c>
      <c r="AK100">
        <v>3</v>
      </c>
      <c r="AL100">
        <v>-3.6400000000000002E-2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ROW(Source!A68)</f>
        <v>68</v>
      </c>
      <c r="B101">
        <v>34644805</v>
      </c>
      <c r="C101">
        <v>34644777</v>
      </c>
      <c r="D101">
        <v>31453451</v>
      </c>
      <c r="E101">
        <v>1</v>
      </c>
      <c r="F101">
        <v>1</v>
      </c>
      <c r="G101">
        <v>1</v>
      </c>
      <c r="H101">
        <v>3</v>
      </c>
      <c r="I101" t="s">
        <v>77</v>
      </c>
      <c r="J101" t="s">
        <v>80</v>
      </c>
      <c r="K101" t="s">
        <v>137</v>
      </c>
      <c r="L101">
        <v>1354</v>
      </c>
      <c r="N101">
        <v>1010</v>
      </c>
      <c r="O101" t="s">
        <v>79</v>
      </c>
      <c r="P101" t="s">
        <v>79</v>
      </c>
      <c r="Q101">
        <v>1</v>
      </c>
      <c r="X101">
        <v>0</v>
      </c>
      <c r="Y101">
        <v>3358.74</v>
      </c>
      <c r="Z101">
        <v>0</v>
      </c>
      <c r="AA101">
        <v>0</v>
      </c>
      <c r="AB101">
        <v>0</v>
      </c>
      <c r="AC101">
        <v>1</v>
      </c>
      <c r="AD101">
        <v>0</v>
      </c>
      <c r="AE101">
        <v>0</v>
      </c>
      <c r="AF101" t="s">
        <v>6</v>
      </c>
      <c r="AG101">
        <v>0</v>
      </c>
      <c r="AH101">
        <v>2</v>
      </c>
      <c r="AI101">
        <v>34644790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ROW(Source!A68)</f>
        <v>68</v>
      </c>
      <c r="B102">
        <v>34644806</v>
      </c>
      <c r="C102">
        <v>34644777</v>
      </c>
      <c r="D102">
        <v>31441448</v>
      </c>
      <c r="E102">
        <v>17</v>
      </c>
      <c r="F102">
        <v>1</v>
      </c>
      <c r="G102">
        <v>1</v>
      </c>
      <c r="H102">
        <v>3</v>
      </c>
      <c r="I102" t="s">
        <v>139</v>
      </c>
      <c r="J102" t="s">
        <v>6</v>
      </c>
      <c r="K102" t="s">
        <v>140</v>
      </c>
      <c r="L102">
        <v>1346</v>
      </c>
      <c r="N102">
        <v>1009</v>
      </c>
      <c r="O102" t="s">
        <v>58</v>
      </c>
      <c r="P102" t="s">
        <v>58</v>
      </c>
      <c r="Q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 t="s">
        <v>6</v>
      </c>
      <c r="AG102">
        <v>0</v>
      </c>
      <c r="AH102">
        <v>2</v>
      </c>
      <c r="AI102">
        <v>34644791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ROW(Source!A68)</f>
        <v>68</v>
      </c>
      <c r="B103">
        <v>34644807</v>
      </c>
      <c r="C103">
        <v>34644777</v>
      </c>
      <c r="D103">
        <v>31443366</v>
      </c>
      <c r="E103">
        <v>17</v>
      </c>
      <c r="F103">
        <v>1</v>
      </c>
      <c r="G103">
        <v>1</v>
      </c>
      <c r="H103">
        <v>3</v>
      </c>
      <c r="I103" t="s">
        <v>83</v>
      </c>
      <c r="J103" t="s">
        <v>6</v>
      </c>
      <c r="K103" t="s">
        <v>84</v>
      </c>
      <c r="L103">
        <v>1348</v>
      </c>
      <c r="N103">
        <v>1009</v>
      </c>
      <c r="O103" t="s">
        <v>66</v>
      </c>
      <c r="P103" t="s">
        <v>66</v>
      </c>
      <c r="Q103">
        <v>1000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1</v>
      </c>
      <c r="AD103">
        <v>0</v>
      </c>
      <c r="AE103">
        <v>0</v>
      </c>
      <c r="AF103" t="s">
        <v>6</v>
      </c>
      <c r="AG103">
        <v>0</v>
      </c>
      <c r="AH103">
        <v>2</v>
      </c>
      <c r="AI103">
        <v>34644792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ROW(Source!A68)</f>
        <v>68</v>
      </c>
      <c r="B104">
        <v>34644808</v>
      </c>
      <c r="C104">
        <v>34644777</v>
      </c>
      <c r="D104">
        <v>31440934</v>
      </c>
      <c r="E104">
        <v>17</v>
      </c>
      <c r="F104">
        <v>1</v>
      </c>
      <c r="G104">
        <v>1</v>
      </c>
      <c r="H104">
        <v>3</v>
      </c>
      <c r="I104" t="s">
        <v>88</v>
      </c>
      <c r="J104" t="s">
        <v>6</v>
      </c>
      <c r="K104" t="s">
        <v>89</v>
      </c>
      <c r="L104">
        <v>1346</v>
      </c>
      <c r="N104">
        <v>1009</v>
      </c>
      <c r="O104" t="s">
        <v>58</v>
      </c>
      <c r="P104" t="s">
        <v>58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6</v>
      </c>
      <c r="AG104">
        <v>0</v>
      </c>
      <c r="AH104">
        <v>2</v>
      </c>
      <c r="AI104">
        <v>34644793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ROW(Source!A68)</f>
        <v>68</v>
      </c>
      <c r="B105">
        <v>34644809</v>
      </c>
      <c r="C105">
        <v>34644777</v>
      </c>
      <c r="D105">
        <v>31443318</v>
      </c>
      <c r="E105">
        <v>17</v>
      </c>
      <c r="F105">
        <v>1</v>
      </c>
      <c r="G105">
        <v>1</v>
      </c>
      <c r="H105">
        <v>3</v>
      </c>
      <c r="I105" t="s">
        <v>91</v>
      </c>
      <c r="J105" t="s">
        <v>6</v>
      </c>
      <c r="K105" t="s">
        <v>92</v>
      </c>
      <c r="L105">
        <v>1348</v>
      </c>
      <c r="N105">
        <v>1009</v>
      </c>
      <c r="O105" t="s">
        <v>66</v>
      </c>
      <c r="P105" t="s">
        <v>66</v>
      </c>
      <c r="Q105">
        <v>1000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 t="s">
        <v>6</v>
      </c>
      <c r="AG105">
        <v>0</v>
      </c>
      <c r="AH105">
        <v>2</v>
      </c>
      <c r="AI105">
        <v>34644794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ROW(Source!A68)</f>
        <v>68</v>
      </c>
      <c r="B106">
        <v>34644810</v>
      </c>
      <c r="C106">
        <v>34644777</v>
      </c>
      <c r="D106">
        <v>31482813</v>
      </c>
      <c r="E106">
        <v>1</v>
      </c>
      <c r="F106">
        <v>1</v>
      </c>
      <c r="G106">
        <v>1</v>
      </c>
      <c r="H106">
        <v>3</v>
      </c>
      <c r="I106" t="s">
        <v>94</v>
      </c>
      <c r="J106" t="s">
        <v>96</v>
      </c>
      <c r="K106" t="s">
        <v>95</v>
      </c>
      <c r="L106">
        <v>1348</v>
      </c>
      <c r="N106">
        <v>1009</v>
      </c>
      <c r="O106" t="s">
        <v>66</v>
      </c>
      <c r="P106" t="s">
        <v>66</v>
      </c>
      <c r="Q106">
        <v>1000</v>
      </c>
      <c r="X106">
        <v>4.0000000000000002E-4</v>
      </c>
      <c r="Y106">
        <v>15707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4.0000000000000002E-4</v>
      </c>
      <c r="AH106">
        <v>2</v>
      </c>
      <c r="AI106">
        <v>34644795</v>
      </c>
      <c r="AJ106">
        <v>106</v>
      </c>
      <c r="AK106">
        <v>3</v>
      </c>
      <c r="AL106">
        <v>-6.2827999999999999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ROW(Source!A68)</f>
        <v>68</v>
      </c>
      <c r="B107">
        <v>34644811</v>
      </c>
      <c r="C107">
        <v>34644777</v>
      </c>
      <c r="D107">
        <v>31482963</v>
      </c>
      <c r="E107">
        <v>1</v>
      </c>
      <c r="F107">
        <v>1</v>
      </c>
      <c r="G107">
        <v>1</v>
      </c>
      <c r="H107">
        <v>3</v>
      </c>
      <c r="I107" t="s">
        <v>98</v>
      </c>
      <c r="J107" t="s">
        <v>100</v>
      </c>
      <c r="K107" t="s">
        <v>99</v>
      </c>
      <c r="L107">
        <v>1348</v>
      </c>
      <c r="N107">
        <v>1009</v>
      </c>
      <c r="O107" t="s">
        <v>66</v>
      </c>
      <c r="P107" t="s">
        <v>66</v>
      </c>
      <c r="Q107">
        <v>1000</v>
      </c>
      <c r="X107">
        <v>1E-4</v>
      </c>
      <c r="Y107">
        <v>9550.01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6</v>
      </c>
      <c r="AG107">
        <v>1E-4</v>
      </c>
      <c r="AH107">
        <v>2</v>
      </c>
      <c r="AI107">
        <v>34644796</v>
      </c>
      <c r="AJ107">
        <v>107</v>
      </c>
      <c r="AK107">
        <v>3</v>
      </c>
      <c r="AL107">
        <v>-0.9550010000000001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ROW(Source!A68)</f>
        <v>68</v>
      </c>
      <c r="B108">
        <v>34644812</v>
      </c>
      <c r="C108">
        <v>34644777</v>
      </c>
      <c r="D108">
        <v>31496699</v>
      </c>
      <c r="E108">
        <v>1</v>
      </c>
      <c r="F108">
        <v>1</v>
      </c>
      <c r="G108">
        <v>1</v>
      </c>
      <c r="H108">
        <v>3</v>
      </c>
      <c r="I108" t="s">
        <v>102</v>
      </c>
      <c r="J108" t="s">
        <v>105</v>
      </c>
      <c r="K108" t="s">
        <v>103</v>
      </c>
      <c r="L108">
        <v>1355</v>
      </c>
      <c r="N108">
        <v>1010</v>
      </c>
      <c r="O108" t="s">
        <v>104</v>
      </c>
      <c r="P108" t="s">
        <v>104</v>
      </c>
      <c r="Q108">
        <v>100</v>
      </c>
      <c r="X108">
        <v>0.06</v>
      </c>
      <c r="Y108">
        <v>610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6</v>
      </c>
      <c r="AG108">
        <v>0.06</v>
      </c>
      <c r="AH108">
        <v>2</v>
      </c>
      <c r="AI108">
        <v>34644778</v>
      </c>
      <c r="AJ108">
        <v>108</v>
      </c>
      <c r="AK108">
        <v>3</v>
      </c>
      <c r="AL108">
        <v>-36.6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ROW(Source!A68)</f>
        <v>68</v>
      </c>
      <c r="B109">
        <v>34644813</v>
      </c>
      <c r="C109">
        <v>34644777</v>
      </c>
      <c r="D109">
        <v>31443118</v>
      </c>
      <c r="E109">
        <v>17</v>
      </c>
      <c r="F109">
        <v>1</v>
      </c>
      <c r="G109">
        <v>1</v>
      </c>
      <c r="H109">
        <v>3</v>
      </c>
      <c r="I109" t="s">
        <v>110</v>
      </c>
      <c r="J109" t="s">
        <v>6</v>
      </c>
      <c r="K109" t="s">
        <v>111</v>
      </c>
      <c r="L109">
        <v>1354</v>
      </c>
      <c r="N109">
        <v>1010</v>
      </c>
      <c r="O109" t="s">
        <v>79</v>
      </c>
      <c r="P109" t="s">
        <v>79</v>
      </c>
      <c r="Q109">
        <v>1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F109" t="s">
        <v>6</v>
      </c>
      <c r="AG109">
        <v>0</v>
      </c>
      <c r="AH109">
        <v>2</v>
      </c>
      <c r="AI109">
        <v>34644779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ROW(Source!A68)</f>
        <v>68</v>
      </c>
      <c r="B110">
        <v>34644814</v>
      </c>
      <c r="C110">
        <v>34644777</v>
      </c>
      <c r="D110">
        <v>31443369</v>
      </c>
      <c r="E110">
        <v>17</v>
      </c>
      <c r="F110">
        <v>1</v>
      </c>
      <c r="G110">
        <v>1</v>
      </c>
      <c r="H110">
        <v>3</v>
      </c>
      <c r="I110" t="s">
        <v>113</v>
      </c>
      <c r="J110" t="s">
        <v>6</v>
      </c>
      <c r="K110" t="s">
        <v>114</v>
      </c>
      <c r="L110">
        <v>1354</v>
      </c>
      <c r="N110">
        <v>1010</v>
      </c>
      <c r="O110" t="s">
        <v>79</v>
      </c>
      <c r="P110" t="s">
        <v>79</v>
      </c>
      <c r="Q110">
        <v>1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1</v>
      </c>
      <c r="AD110">
        <v>0</v>
      </c>
      <c r="AE110">
        <v>0</v>
      </c>
      <c r="AF110" t="s">
        <v>6</v>
      </c>
      <c r="AG110">
        <v>0</v>
      </c>
      <c r="AH110">
        <v>2</v>
      </c>
      <c r="AI110">
        <v>34644780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ROW(Source!A68)</f>
        <v>68</v>
      </c>
      <c r="B111">
        <v>34644815</v>
      </c>
      <c r="C111">
        <v>34644777</v>
      </c>
      <c r="D111">
        <v>31443336</v>
      </c>
      <c r="E111">
        <v>17</v>
      </c>
      <c r="F111">
        <v>1</v>
      </c>
      <c r="G111">
        <v>1</v>
      </c>
      <c r="H111">
        <v>3</v>
      </c>
      <c r="I111" t="s">
        <v>116</v>
      </c>
      <c r="J111" t="s">
        <v>6</v>
      </c>
      <c r="K111" t="s">
        <v>117</v>
      </c>
      <c r="L111">
        <v>1354</v>
      </c>
      <c r="N111">
        <v>1010</v>
      </c>
      <c r="O111" t="s">
        <v>79</v>
      </c>
      <c r="P111" t="s">
        <v>79</v>
      </c>
      <c r="Q111">
        <v>1</v>
      </c>
      <c r="X111">
        <v>0.1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 t="s">
        <v>6</v>
      </c>
      <c r="AG111">
        <v>0.1</v>
      </c>
      <c r="AH111">
        <v>2</v>
      </c>
      <c r="AI111">
        <v>34644781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ROW(Source!A69)</f>
        <v>69</v>
      </c>
      <c r="B112">
        <v>34644797</v>
      </c>
      <c r="C112">
        <v>34644777</v>
      </c>
      <c r="D112">
        <v>31709594</v>
      </c>
      <c r="E112">
        <v>1</v>
      </c>
      <c r="F112">
        <v>1</v>
      </c>
      <c r="G112">
        <v>1</v>
      </c>
      <c r="H112">
        <v>1</v>
      </c>
      <c r="I112" t="s">
        <v>433</v>
      </c>
      <c r="J112" t="s">
        <v>6</v>
      </c>
      <c r="K112" t="s">
        <v>434</v>
      </c>
      <c r="L112">
        <v>1191</v>
      </c>
      <c r="N112">
        <v>1013</v>
      </c>
      <c r="O112" t="s">
        <v>405</v>
      </c>
      <c r="P112" t="s">
        <v>405</v>
      </c>
      <c r="Q112">
        <v>1</v>
      </c>
      <c r="X112">
        <v>7.9</v>
      </c>
      <c r="Y112">
        <v>0</v>
      </c>
      <c r="Z112">
        <v>0</v>
      </c>
      <c r="AA112">
        <v>0</v>
      </c>
      <c r="AB112">
        <v>8.86</v>
      </c>
      <c r="AC112">
        <v>0</v>
      </c>
      <c r="AD112">
        <v>1</v>
      </c>
      <c r="AE112">
        <v>1</v>
      </c>
      <c r="AF112" t="s">
        <v>53</v>
      </c>
      <c r="AG112">
        <v>9.48</v>
      </c>
      <c r="AH112">
        <v>2</v>
      </c>
      <c r="AI112">
        <v>34644782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ROW(Source!A69)</f>
        <v>69</v>
      </c>
      <c r="B113">
        <v>34644798</v>
      </c>
      <c r="C113">
        <v>34644777</v>
      </c>
      <c r="D113">
        <v>31709492</v>
      </c>
      <c r="E113">
        <v>1</v>
      </c>
      <c r="F113">
        <v>1</v>
      </c>
      <c r="G113">
        <v>1</v>
      </c>
      <c r="H113">
        <v>1</v>
      </c>
      <c r="I113" t="s">
        <v>406</v>
      </c>
      <c r="J113" t="s">
        <v>6</v>
      </c>
      <c r="K113" t="s">
        <v>407</v>
      </c>
      <c r="L113">
        <v>1191</v>
      </c>
      <c r="N113">
        <v>1013</v>
      </c>
      <c r="O113" t="s">
        <v>405</v>
      </c>
      <c r="P113" t="s">
        <v>405</v>
      </c>
      <c r="Q113">
        <v>1</v>
      </c>
      <c r="X113">
        <v>2.2599999999999998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F113" t="s">
        <v>53</v>
      </c>
      <c r="AG113">
        <v>2.7119999999999997</v>
      </c>
      <c r="AH113">
        <v>2</v>
      </c>
      <c r="AI113">
        <v>34644783</v>
      </c>
      <c r="AJ113">
        <v>113</v>
      </c>
      <c r="AK113">
        <v>2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ROW(Source!A69)</f>
        <v>69</v>
      </c>
      <c r="B114">
        <v>34644799</v>
      </c>
      <c r="C114">
        <v>34644777</v>
      </c>
      <c r="D114">
        <v>31526561</v>
      </c>
      <c r="E114">
        <v>1</v>
      </c>
      <c r="F114">
        <v>1</v>
      </c>
      <c r="G114">
        <v>1</v>
      </c>
      <c r="H114">
        <v>2</v>
      </c>
      <c r="I114" t="s">
        <v>421</v>
      </c>
      <c r="J114" t="s">
        <v>422</v>
      </c>
      <c r="K114" t="s">
        <v>423</v>
      </c>
      <c r="L114">
        <v>1368</v>
      </c>
      <c r="N114">
        <v>1011</v>
      </c>
      <c r="O114" t="s">
        <v>411</v>
      </c>
      <c r="P114" t="s">
        <v>411</v>
      </c>
      <c r="Q114">
        <v>1</v>
      </c>
      <c r="X114">
        <v>1.86</v>
      </c>
      <c r="Y114">
        <v>0</v>
      </c>
      <c r="Z114">
        <v>138.54</v>
      </c>
      <c r="AA114">
        <v>11.6</v>
      </c>
      <c r="AB114">
        <v>0</v>
      </c>
      <c r="AC114">
        <v>0</v>
      </c>
      <c r="AD114">
        <v>1</v>
      </c>
      <c r="AE114">
        <v>0</v>
      </c>
      <c r="AF114" t="s">
        <v>53</v>
      </c>
      <c r="AG114">
        <v>2.2320000000000002</v>
      </c>
      <c r="AH114">
        <v>2</v>
      </c>
      <c r="AI114">
        <v>34644784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ROW(Source!A69)</f>
        <v>69</v>
      </c>
      <c r="B115">
        <v>34644800</v>
      </c>
      <c r="C115">
        <v>34644777</v>
      </c>
      <c r="D115">
        <v>31528142</v>
      </c>
      <c r="E115">
        <v>1</v>
      </c>
      <c r="F115">
        <v>1</v>
      </c>
      <c r="G115">
        <v>1</v>
      </c>
      <c r="H115">
        <v>2</v>
      </c>
      <c r="I115" t="s">
        <v>412</v>
      </c>
      <c r="J115" t="s">
        <v>413</v>
      </c>
      <c r="K115" t="s">
        <v>414</v>
      </c>
      <c r="L115">
        <v>1368</v>
      </c>
      <c r="N115">
        <v>1011</v>
      </c>
      <c r="O115" t="s">
        <v>411</v>
      </c>
      <c r="P115" t="s">
        <v>411</v>
      </c>
      <c r="Q115">
        <v>1</v>
      </c>
      <c r="X115">
        <v>0.4</v>
      </c>
      <c r="Y115">
        <v>0</v>
      </c>
      <c r="Z115">
        <v>65.709999999999994</v>
      </c>
      <c r="AA115">
        <v>11.6</v>
      </c>
      <c r="AB115">
        <v>0</v>
      </c>
      <c r="AC115">
        <v>0</v>
      </c>
      <c r="AD115">
        <v>1</v>
      </c>
      <c r="AE115">
        <v>0</v>
      </c>
      <c r="AF115" t="s">
        <v>53</v>
      </c>
      <c r="AG115">
        <v>0.48</v>
      </c>
      <c r="AH115">
        <v>2</v>
      </c>
      <c r="AI115">
        <v>34644785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ROW(Source!A69)</f>
        <v>69</v>
      </c>
      <c r="B116">
        <v>34644801</v>
      </c>
      <c r="C116">
        <v>34644777</v>
      </c>
      <c r="D116">
        <v>31444692</v>
      </c>
      <c r="E116">
        <v>1</v>
      </c>
      <c r="F116">
        <v>1</v>
      </c>
      <c r="G116">
        <v>1</v>
      </c>
      <c r="H116">
        <v>3</v>
      </c>
      <c r="I116" t="s">
        <v>56</v>
      </c>
      <c r="J116" t="s">
        <v>59</v>
      </c>
      <c r="K116" t="s">
        <v>57</v>
      </c>
      <c r="L116">
        <v>1346</v>
      </c>
      <c r="N116">
        <v>1009</v>
      </c>
      <c r="O116" t="s">
        <v>58</v>
      </c>
      <c r="P116" t="s">
        <v>58</v>
      </c>
      <c r="Q116">
        <v>1</v>
      </c>
      <c r="X116">
        <v>0.1</v>
      </c>
      <c r="Y116">
        <v>14.4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6</v>
      </c>
      <c r="AG116">
        <v>0.1</v>
      </c>
      <c r="AH116">
        <v>2</v>
      </c>
      <c r="AI116">
        <v>34644786</v>
      </c>
      <c r="AJ116">
        <v>116</v>
      </c>
      <c r="AK116">
        <v>3</v>
      </c>
      <c r="AL116">
        <v>-1.4400000000000002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ROW(Source!A69)</f>
        <v>69</v>
      </c>
      <c r="B117">
        <v>34644802</v>
      </c>
      <c r="C117">
        <v>34644777</v>
      </c>
      <c r="D117">
        <v>31444700</v>
      </c>
      <c r="E117">
        <v>1</v>
      </c>
      <c r="F117">
        <v>1</v>
      </c>
      <c r="G117">
        <v>1</v>
      </c>
      <c r="H117">
        <v>3</v>
      </c>
      <c r="I117" t="s">
        <v>64</v>
      </c>
      <c r="J117" t="s">
        <v>67</v>
      </c>
      <c r="K117" t="s">
        <v>65</v>
      </c>
      <c r="L117">
        <v>1348</v>
      </c>
      <c r="N117">
        <v>1009</v>
      </c>
      <c r="O117" t="s">
        <v>66</v>
      </c>
      <c r="P117" t="s">
        <v>66</v>
      </c>
      <c r="Q117">
        <v>1000</v>
      </c>
      <c r="X117">
        <v>3.0000000000000001E-5</v>
      </c>
      <c r="Y117">
        <v>9661.5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6</v>
      </c>
      <c r="AG117">
        <v>3.0000000000000001E-5</v>
      </c>
      <c r="AH117">
        <v>2</v>
      </c>
      <c r="AI117">
        <v>34644787</v>
      </c>
      <c r="AJ117">
        <v>117</v>
      </c>
      <c r="AK117">
        <v>3</v>
      </c>
      <c r="AL117">
        <v>-0.28984500000000002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ROW(Source!A69)</f>
        <v>69</v>
      </c>
      <c r="B118">
        <v>34644803</v>
      </c>
      <c r="C118">
        <v>34644777</v>
      </c>
      <c r="D118">
        <v>31449050</v>
      </c>
      <c r="E118">
        <v>1</v>
      </c>
      <c r="F118">
        <v>1</v>
      </c>
      <c r="G118">
        <v>1</v>
      </c>
      <c r="H118">
        <v>3</v>
      </c>
      <c r="I118" t="s">
        <v>69</v>
      </c>
      <c r="J118" t="s">
        <v>71</v>
      </c>
      <c r="K118" t="s">
        <v>70</v>
      </c>
      <c r="L118">
        <v>1348</v>
      </c>
      <c r="N118">
        <v>1009</v>
      </c>
      <c r="O118" t="s">
        <v>66</v>
      </c>
      <c r="P118" t="s">
        <v>66</v>
      </c>
      <c r="Q118">
        <v>1000</v>
      </c>
      <c r="X118">
        <v>0</v>
      </c>
      <c r="Y118">
        <v>9040.01</v>
      </c>
      <c r="Z118">
        <v>0</v>
      </c>
      <c r="AA118">
        <v>0</v>
      </c>
      <c r="AB118">
        <v>0</v>
      </c>
      <c r="AC118">
        <v>1</v>
      </c>
      <c r="AD118">
        <v>0</v>
      </c>
      <c r="AE118">
        <v>0</v>
      </c>
      <c r="AF118" t="s">
        <v>6</v>
      </c>
      <c r="AG118">
        <v>0</v>
      </c>
      <c r="AH118">
        <v>2</v>
      </c>
      <c r="AI118">
        <v>34644788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ROW(Source!A69)</f>
        <v>69</v>
      </c>
      <c r="B119">
        <v>34644804</v>
      </c>
      <c r="C119">
        <v>34644777</v>
      </c>
      <c r="D119">
        <v>31450127</v>
      </c>
      <c r="E119">
        <v>1</v>
      </c>
      <c r="F119">
        <v>1</v>
      </c>
      <c r="G119">
        <v>1</v>
      </c>
      <c r="H119">
        <v>3</v>
      </c>
      <c r="I119" t="s">
        <v>73</v>
      </c>
      <c r="J119" t="s">
        <v>75</v>
      </c>
      <c r="K119" t="s">
        <v>74</v>
      </c>
      <c r="L119">
        <v>1346</v>
      </c>
      <c r="N119">
        <v>1009</v>
      </c>
      <c r="O119" t="s">
        <v>58</v>
      </c>
      <c r="P119" t="s">
        <v>58</v>
      </c>
      <c r="Q119">
        <v>1</v>
      </c>
      <c r="X119">
        <v>0.02</v>
      </c>
      <c r="Y119">
        <v>1.82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6</v>
      </c>
      <c r="AG119">
        <v>0.02</v>
      </c>
      <c r="AH119">
        <v>2</v>
      </c>
      <c r="AI119">
        <v>34644789</v>
      </c>
      <c r="AJ119">
        <v>119</v>
      </c>
      <c r="AK119">
        <v>3</v>
      </c>
      <c r="AL119">
        <v>-3.6400000000000002E-2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ROW(Source!A69)</f>
        <v>69</v>
      </c>
      <c r="B120">
        <v>34644805</v>
      </c>
      <c r="C120">
        <v>34644777</v>
      </c>
      <c r="D120">
        <v>31453451</v>
      </c>
      <c r="E120">
        <v>1</v>
      </c>
      <c r="F120">
        <v>1</v>
      </c>
      <c r="G120">
        <v>1</v>
      </c>
      <c r="H120">
        <v>3</v>
      </c>
      <c r="I120" t="s">
        <v>77</v>
      </c>
      <c r="J120" t="s">
        <v>80</v>
      </c>
      <c r="K120" t="s">
        <v>137</v>
      </c>
      <c r="L120">
        <v>1354</v>
      </c>
      <c r="N120">
        <v>1010</v>
      </c>
      <c r="O120" t="s">
        <v>79</v>
      </c>
      <c r="P120" t="s">
        <v>79</v>
      </c>
      <c r="Q120">
        <v>1</v>
      </c>
      <c r="X120">
        <v>0</v>
      </c>
      <c r="Y120">
        <v>3358.74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 t="s">
        <v>6</v>
      </c>
      <c r="AG120">
        <v>0</v>
      </c>
      <c r="AH120">
        <v>2</v>
      </c>
      <c r="AI120">
        <v>34644790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ROW(Source!A69)</f>
        <v>69</v>
      </c>
      <c r="B121">
        <v>34644806</v>
      </c>
      <c r="C121">
        <v>34644777</v>
      </c>
      <c r="D121">
        <v>31441448</v>
      </c>
      <c r="E121">
        <v>17</v>
      </c>
      <c r="F121">
        <v>1</v>
      </c>
      <c r="G121">
        <v>1</v>
      </c>
      <c r="H121">
        <v>3</v>
      </c>
      <c r="I121" t="s">
        <v>139</v>
      </c>
      <c r="J121" t="s">
        <v>6</v>
      </c>
      <c r="K121" t="s">
        <v>140</v>
      </c>
      <c r="L121">
        <v>1346</v>
      </c>
      <c r="N121">
        <v>1009</v>
      </c>
      <c r="O121" t="s">
        <v>58</v>
      </c>
      <c r="P121" t="s">
        <v>58</v>
      </c>
      <c r="Q121">
        <v>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1</v>
      </c>
      <c r="AD121">
        <v>0</v>
      </c>
      <c r="AE121">
        <v>0</v>
      </c>
      <c r="AF121" t="s">
        <v>6</v>
      </c>
      <c r="AG121">
        <v>0</v>
      </c>
      <c r="AH121">
        <v>2</v>
      </c>
      <c r="AI121">
        <v>34644791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ROW(Source!A69)</f>
        <v>69</v>
      </c>
      <c r="B122">
        <v>34644807</v>
      </c>
      <c r="C122">
        <v>34644777</v>
      </c>
      <c r="D122">
        <v>31443366</v>
      </c>
      <c r="E122">
        <v>17</v>
      </c>
      <c r="F122">
        <v>1</v>
      </c>
      <c r="G122">
        <v>1</v>
      </c>
      <c r="H122">
        <v>3</v>
      </c>
      <c r="I122" t="s">
        <v>83</v>
      </c>
      <c r="J122" t="s">
        <v>6</v>
      </c>
      <c r="K122" t="s">
        <v>84</v>
      </c>
      <c r="L122">
        <v>1348</v>
      </c>
      <c r="N122">
        <v>1009</v>
      </c>
      <c r="O122" t="s">
        <v>66</v>
      </c>
      <c r="P122" t="s">
        <v>66</v>
      </c>
      <c r="Q122">
        <v>1000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 t="s">
        <v>6</v>
      </c>
      <c r="AG122">
        <v>0</v>
      </c>
      <c r="AH122">
        <v>2</v>
      </c>
      <c r="AI122">
        <v>34644792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ROW(Source!A69)</f>
        <v>69</v>
      </c>
      <c r="B123">
        <v>34644808</v>
      </c>
      <c r="C123">
        <v>34644777</v>
      </c>
      <c r="D123">
        <v>31440934</v>
      </c>
      <c r="E123">
        <v>17</v>
      </c>
      <c r="F123">
        <v>1</v>
      </c>
      <c r="G123">
        <v>1</v>
      </c>
      <c r="H123">
        <v>3</v>
      </c>
      <c r="I123" t="s">
        <v>88</v>
      </c>
      <c r="J123" t="s">
        <v>6</v>
      </c>
      <c r="K123" t="s">
        <v>89</v>
      </c>
      <c r="L123">
        <v>1346</v>
      </c>
      <c r="N123">
        <v>1009</v>
      </c>
      <c r="O123" t="s">
        <v>58</v>
      </c>
      <c r="P123" t="s">
        <v>58</v>
      </c>
      <c r="Q123">
        <v>1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 t="s">
        <v>6</v>
      </c>
      <c r="AG123">
        <v>0</v>
      </c>
      <c r="AH123">
        <v>2</v>
      </c>
      <c r="AI123">
        <v>34644793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ROW(Source!A69)</f>
        <v>69</v>
      </c>
      <c r="B124">
        <v>34644809</v>
      </c>
      <c r="C124">
        <v>34644777</v>
      </c>
      <c r="D124">
        <v>31443318</v>
      </c>
      <c r="E124">
        <v>17</v>
      </c>
      <c r="F124">
        <v>1</v>
      </c>
      <c r="G124">
        <v>1</v>
      </c>
      <c r="H124">
        <v>3</v>
      </c>
      <c r="I124" t="s">
        <v>91</v>
      </c>
      <c r="J124" t="s">
        <v>6</v>
      </c>
      <c r="K124" t="s">
        <v>92</v>
      </c>
      <c r="L124">
        <v>1348</v>
      </c>
      <c r="N124">
        <v>1009</v>
      </c>
      <c r="O124" t="s">
        <v>66</v>
      </c>
      <c r="P124" t="s">
        <v>66</v>
      </c>
      <c r="Q124">
        <v>1000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1</v>
      </c>
      <c r="AD124">
        <v>0</v>
      </c>
      <c r="AE124">
        <v>0</v>
      </c>
      <c r="AF124" t="s">
        <v>6</v>
      </c>
      <c r="AG124">
        <v>0</v>
      </c>
      <c r="AH124">
        <v>2</v>
      </c>
      <c r="AI124">
        <v>34644794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ROW(Source!A69)</f>
        <v>69</v>
      </c>
      <c r="B125">
        <v>34644810</v>
      </c>
      <c r="C125">
        <v>34644777</v>
      </c>
      <c r="D125">
        <v>31482813</v>
      </c>
      <c r="E125">
        <v>1</v>
      </c>
      <c r="F125">
        <v>1</v>
      </c>
      <c r="G125">
        <v>1</v>
      </c>
      <c r="H125">
        <v>3</v>
      </c>
      <c r="I125" t="s">
        <v>94</v>
      </c>
      <c r="J125" t="s">
        <v>96</v>
      </c>
      <c r="K125" t="s">
        <v>95</v>
      </c>
      <c r="L125">
        <v>1348</v>
      </c>
      <c r="N125">
        <v>1009</v>
      </c>
      <c r="O125" t="s">
        <v>66</v>
      </c>
      <c r="P125" t="s">
        <v>66</v>
      </c>
      <c r="Q125">
        <v>1000</v>
      </c>
      <c r="X125">
        <v>4.0000000000000002E-4</v>
      </c>
      <c r="Y125">
        <v>15707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6</v>
      </c>
      <c r="AG125">
        <v>4.0000000000000002E-4</v>
      </c>
      <c r="AH125">
        <v>2</v>
      </c>
      <c r="AI125">
        <v>34644795</v>
      </c>
      <c r="AJ125">
        <v>125</v>
      </c>
      <c r="AK125">
        <v>3</v>
      </c>
      <c r="AL125">
        <v>-6.2827999999999999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ROW(Source!A69)</f>
        <v>69</v>
      </c>
      <c r="B126">
        <v>34644811</v>
      </c>
      <c r="C126">
        <v>34644777</v>
      </c>
      <c r="D126">
        <v>31482963</v>
      </c>
      <c r="E126">
        <v>1</v>
      </c>
      <c r="F126">
        <v>1</v>
      </c>
      <c r="G126">
        <v>1</v>
      </c>
      <c r="H126">
        <v>3</v>
      </c>
      <c r="I126" t="s">
        <v>98</v>
      </c>
      <c r="J126" t="s">
        <v>100</v>
      </c>
      <c r="K126" t="s">
        <v>99</v>
      </c>
      <c r="L126">
        <v>1348</v>
      </c>
      <c r="N126">
        <v>1009</v>
      </c>
      <c r="O126" t="s">
        <v>66</v>
      </c>
      <c r="P126" t="s">
        <v>66</v>
      </c>
      <c r="Q126">
        <v>1000</v>
      </c>
      <c r="X126">
        <v>1E-4</v>
      </c>
      <c r="Y126">
        <v>9550.01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6</v>
      </c>
      <c r="AG126">
        <v>1E-4</v>
      </c>
      <c r="AH126">
        <v>2</v>
      </c>
      <c r="AI126">
        <v>34644796</v>
      </c>
      <c r="AJ126">
        <v>126</v>
      </c>
      <c r="AK126">
        <v>3</v>
      </c>
      <c r="AL126">
        <v>-0.9550010000000001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ROW(Source!A69)</f>
        <v>69</v>
      </c>
      <c r="B127">
        <v>34644812</v>
      </c>
      <c r="C127">
        <v>34644777</v>
      </c>
      <c r="D127">
        <v>31496699</v>
      </c>
      <c r="E127">
        <v>1</v>
      </c>
      <c r="F127">
        <v>1</v>
      </c>
      <c r="G127">
        <v>1</v>
      </c>
      <c r="H127">
        <v>3</v>
      </c>
      <c r="I127" t="s">
        <v>102</v>
      </c>
      <c r="J127" t="s">
        <v>105</v>
      </c>
      <c r="K127" t="s">
        <v>103</v>
      </c>
      <c r="L127">
        <v>1355</v>
      </c>
      <c r="N127">
        <v>1010</v>
      </c>
      <c r="O127" t="s">
        <v>104</v>
      </c>
      <c r="P127" t="s">
        <v>104</v>
      </c>
      <c r="Q127">
        <v>100</v>
      </c>
      <c r="X127">
        <v>0.06</v>
      </c>
      <c r="Y127">
        <v>610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6</v>
      </c>
      <c r="AG127">
        <v>0.06</v>
      </c>
      <c r="AH127">
        <v>2</v>
      </c>
      <c r="AI127">
        <v>34644778</v>
      </c>
      <c r="AJ127">
        <v>127</v>
      </c>
      <c r="AK127">
        <v>3</v>
      </c>
      <c r="AL127">
        <v>-36.6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1</v>
      </c>
    </row>
    <row r="128" spans="1:44" x14ac:dyDescent="0.2">
      <c r="A128">
        <f>ROW(Source!A69)</f>
        <v>69</v>
      </c>
      <c r="B128">
        <v>34644813</v>
      </c>
      <c r="C128">
        <v>34644777</v>
      </c>
      <c r="D128">
        <v>31443118</v>
      </c>
      <c r="E128">
        <v>17</v>
      </c>
      <c r="F128">
        <v>1</v>
      </c>
      <c r="G128">
        <v>1</v>
      </c>
      <c r="H128">
        <v>3</v>
      </c>
      <c r="I128" t="s">
        <v>110</v>
      </c>
      <c r="J128" t="s">
        <v>6</v>
      </c>
      <c r="K128" t="s">
        <v>111</v>
      </c>
      <c r="L128">
        <v>1354</v>
      </c>
      <c r="N128">
        <v>1010</v>
      </c>
      <c r="O128" t="s">
        <v>79</v>
      </c>
      <c r="P128" t="s">
        <v>79</v>
      </c>
      <c r="Q128">
        <v>1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1</v>
      </c>
      <c r="AD128">
        <v>0</v>
      </c>
      <c r="AE128">
        <v>0</v>
      </c>
      <c r="AF128" t="s">
        <v>6</v>
      </c>
      <c r="AG128">
        <v>0</v>
      </c>
      <c r="AH128">
        <v>2</v>
      </c>
      <c r="AI128">
        <v>34644779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ROW(Source!A69)</f>
        <v>69</v>
      </c>
      <c r="B129">
        <v>34644814</v>
      </c>
      <c r="C129">
        <v>34644777</v>
      </c>
      <c r="D129">
        <v>31443369</v>
      </c>
      <c r="E129">
        <v>17</v>
      </c>
      <c r="F129">
        <v>1</v>
      </c>
      <c r="G129">
        <v>1</v>
      </c>
      <c r="H129">
        <v>3</v>
      </c>
      <c r="I129" t="s">
        <v>113</v>
      </c>
      <c r="J129" t="s">
        <v>6</v>
      </c>
      <c r="K129" t="s">
        <v>114</v>
      </c>
      <c r="L129">
        <v>1354</v>
      </c>
      <c r="N129">
        <v>1010</v>
      </c>
      <c r="O129" t="s">
        <v>79</v>
      </c>
      <c r="P129" t="s">
        <v>79</v>
      </c>
      <c r="Q129">
        <v>1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 t="s">
        <v>6</v>
      </c>
      <c r="AG129">
        <v>0</v>
      </c>
      <c r="AH129">
        <v>2</v>
      </c>
      <c r="AI129">
        <v>34644780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ROW(Source!A69)</f>
        <v>69</v>
      </c>
      <c r="B130">
        <v>34644815</v>
      </c>
      <c r="C130">
        <v>34644777</v>
      </c>
      <c r="D130">
        <v>31443336</v>
      </c>
      <c r="E130">
        <v>17</v>
      </c>
      <c r="F130">
        <v>1</v>
      </c>
      <c r="G130">
        <v>1</v>
      </c>
      <c r="H130">
        <v>3</v>
      </c>
      <c r="I130" t="s">
        <v>116</v>
      </c>
      <c r="J130" t="s">
        <v>6</v>
      </c>
      <c r="K130" t="s">
        <v>117</v>
      </c>
      <c r="L130">
        <v>1354</v>
      </c>
      <c r="N130">
        <v>1010</v>
      </c>
      <c r="O130" t="s">
        <v>79</v>
      </c>
      <c r="P130" t="s">
        <v>79</v>
      </c>
      <c r="Q130">
        <v>1</v>
      </c>
      <c r="X130">
        <v>0.1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 t="s">
        <v>6</v>
      </c>
      <c r="AG130">
        <v>0.1</v>
      </c>
      <c r="AH130">
        <v>2</v>
      </c>
      <c r="AI130">
        <v>34644781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ROW(Source!A100)</f>
        <v>100</v>
      </c>
      <c r="B131">
        <v>34644853</v>
      </c>
      <c r="C131">
        <v>34644831</v>
      </c>
      <c r="D131">
        <v>31714816</v>
      </c>
      <c r="E131">
        <v>1</v>
      </c>
      <c r="F131">
        <v>1</v>
      </c>
      <c r="G131">
        <v>1</v>
      </c>
      <c r="H131">
        <v>1</v>
      </c>
      <c r="I131" t="s">
        <v>435</v>
      </c>
      <c r="J131" t="s">
        <v>6</v>
      </c>
      <c r="K131" t="s">
        <v>436</v>
      </c>
      <c r="L131">
        <v>1191</v>
      </c>
      <c r="N131">
        <v>1013</v>
      </c>
      <c r="O131" t="s">
        <v>405</v>
      </c>
      <c r="P131" t="s">
        <v>405</v>
      </c>
      <c r="Q131">
        <v>1</v>
      </c>
      <c r="X131">
        <v>65.239999999999995</v>
      </c>
      <c r="Y131">
        <v>0</v>
      </c>
      <c r="Z131">
        <v>0</v>
      </c>
      <c r="AA131">
        <v>0</v>
      </c>
      <c r="AB131">
        <v>9.51</v>
      </c>
      <c r="AC131">
        <v>0</v>
      </c>
      <c r="AD131">
        <v>1</v>
      </c>
      <c r="AE131">
        <v>1</v>
      </c>
      <c r="AF131" t="s">
        <v>53</v>
      </c>
      <c r="AG131">
        <v>78.287999999999997</v>
      </c>
      <c r="AH131">
        <v>2</v>
      </c>
      <c r="AI131">
        <v>34644832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ROW(Source!A100)</f>
        <v>100</v>
      </c>
      <c r="B132">
        <v>34644854</v>
      </c>
      <c r="C132">
        <v>34644831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406</v>
      </c>
      <c r="J132" t="s">
        <v>6</v>
      </c>
      <c r="K132" t="s">
        <v>407</v>
      </c>
      <c r="L132">
        <v>1191</v>
      </c>
      <c r="N132">
        <v>1013</v>
      </c>
      <c r="O132" t="s">
        <v>405</v>
      </c>
      <c r="P132" t="s">
        <v>405</v>
      </c>
      <c r="Q132">
        <v>1</v>
      </c>
      <c r="X132">
        <v>37.51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53</v>
      </c>
      <c r="AG132">
        <v>45.011999999999993</v>
      </c>
      <c r="AH132">
        <v>2</v>
      </c>
      <c r="AI132">
        <v>34644833</v>
      </c>
      <c r="AJ132">
        <v>132</v>
      </c>
      <c r="AK132">
        <v>2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ROW(Source!A100)</f>
        <v>100</v>
      </c>
      <c r="B133">
        <v>34644855</v>
      </c>
      <c r="C133">
        <v>34644831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424</v>
      </c>
      <c r="J133" t="s">
        <v>425</v>
      </c>
      <c r="K133" t="s">
        <v>426</v>
      </c>
      <c r="L133">
        <v>1368</v>
      </c>
      <c r="N133">
        <v>1011</v>
      </c>
      <c r="O133" t="s">
        <v>411</v>
      </c>
      <c r="P133" t="s">
        <v>411</v>
      </c>
      <c r="Q133">
        <v>1</v>
      </c>
      <c r="X133">
        <v>0.82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53</v>
      </c>
      <c r="AG133">
        <v>0.98399999999999987</v>
      </c>
      <c r="AH133">
        <v>2</v>
      </c>
      <c r="AI133">
        <v>34644834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ROW(Source!A100)</f>
        <v>100</v>
      </c>
      <c r="B134">
        <v>34644856</v>
      </c>
      <c r="C134">
        <v>34644831</v>
      </c>
      <c r="D134">
        <v>31526885</v>
      </c>
      <c r="E134">
        <v>1</v>
      </c>
      <c r="F134">
        <v>1</v>
      </c>
      <c r="G134">
        <v>1</v>
      </c>
      <c r="H134">
        <v>2</v>
      </c>
      <c r="I134" t="s">
        <v>437</v>
      </c>
      <c r="J134" t="s">
        <v>438</v>
      </c>
      <c r="K134" t="s">
        <v>439</v>
      </c>
      <c r="L134">
        <v>1368</v>
      </c>
      <c r="N134">
        <v>1011</v>
      </c>
      <c r="O134" t="s">
        <v>411</v>
      </c>
      <c r="P134" t="s">
        <v>411</v>
      </c>
      <c r="Q134">
        <v>1</v>
      </c>
      <c r="X134">
        <v>9.76</v>
      </c>
      <c r="Y134">
        <v>0</v>
      </c>
      <c r="Z134">
        <v>0.48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53</v>
      </c>
      <c r="AG134">
        <v>11.712</v>
      </c>
      <c r="AH134">
        <v>2</v>
      </c>
      <c r="AI134">
        <v>34644835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ROW(Source!A100)</f>
        <v>100</v>
      </c>
      <c r="B135">
        <v>34644857</v>
      </c>
      <c r="C135">
        <v>34644831</v>
      </c>
      <c r="D135">
        <v>31526948</v>
      </c>
      <c r="E135">
        <v>1</v>
      </c>
      <c r="F135">
        <v>1</v>
      </c>
      <c r="G135">
        <v>1</v>
      </c>
      <c r="H135">
        <v>2</v>
      </c>
      <c r="I135" t="s">
        <v>440</v>
      </c>
      <c r="J135" t="s">
        <v>441</v>
      </c>
      <c r="K135" t="s">
        <v>442</v>
      </c>
      <c r="L135">
        <v>1368</v>
      </c>
      <c r="N135">
        <v>1011</v>
      </c>
      <c r="O135" t="s">
        <v>411</v>
      </c>
      <c r="P135" t="s">
        <v>411</v>
      </c>
      <c r="Q135">
        <v>1</v>
      </c>
      <c r="X135">
        <v>11.95</v>
      </c>
      <c r="Y135">
        <v>0</v>
      </c>
      <c r="Z135">
        <v>80.739999999999995</v>
      </c>
      <c r="AA135">
        <v>11.6</v>
      </c>
      <c r="AB135">
        <v>0</v>
      </c>
      <c r="AC135">
        <v>0</v>
      </c>
      <c r="AD135">
        <v>1</v>
      </c>
      <c r="AE135">
        <v>0</v>
      </c>
      <c r="AF135" t="s">
        <v>53</v>
      </c>
      <c r="AG135">
        <v>14.339999999999998</v>
      </c>
      <c r="AH135">
        <v>2</v>
      </c>
      <c r="AI135">
        <v>34644836</v>
      </c>
      <c r="AJ135">
        <v>135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ROW(Source!A100)</f>
        <v>100</v>
      </c>
      <c r="B136">
        <v>34644858</v>
      </c>
      <c r="C136">
        <v>34644831</v>
      </c>
      <c r="D136">
        <v>31527023</v>
      </c>
      <c r="E136">
        <v>1</v>
      </c>
      <c r="F136">
        <v>1</v>
      </c>
      <c r="G136">
        <v>1</v>
      </c>
      <c r="H136">
        <v>2</v>
      </c>
      <c r="I136" t="s">
        <v>408</v>
      </c>
      <c r="J136" t="s">
        <v>409</v>
      </c>
      <c r="K136" t="s">
        <v>410</v>
      </c>
      <c r="L136">
        <v>1368</v>
      </c>
      <c r="N136">
        <v>1011</v>
      </c>
      <c r="O136" t="s">
        <v>411</v>
      </c>
      <c r="P136" t="s">
        <v>411</v>
      </c>
      <c r="Q136">
        <v>1</v>
      </c>
      <c r="X136">
        <v>24.41</v>
      </c>
      <c r="Y136">
        <v>0</v>
      </c>
      <c r="Z136">
        <v>82.22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53</v>
      </c>
      <c r="AG136">
        <v>29.291999999999998</v>
      </c>
      <c r="AH136">
        <v>2</v>
      </c>
      <c r="AI136">
        <v>34644837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ROW(Source!A100)</f>
        <v>100</v>
      </c>
      <c r="B137">
        <v>34644859</v>
      </c>
      <c r="C137">
        <v>34644831</v>
      </c>
      <c r="D137">
        <v>31528142</v>
      </c>
      <c r="E137">
        <v>1</v>
      </c>
      <c r="F137">
        <v>1</v>
      </c>
      <c r="G137">
        <v>1</v>
      </c>
      <c r="H137">
        <v>2</v>
      </c>
      <c r="I137" t="s">
        <v>412</v>
      </c>
      <c r="J137" t="s">
        <v>413</v>
      </c>
      <c r="K137" t="s">
        <v>414</v>
      </c>
      <c r="L137">
        <v>1368</v>
      </c>
      <c r="N137">
        <v>1011</v>
      </c>
      <c r="O137" t="s">
        <v>411</v>
      </c>
      <c r="P137" t="s">
        <v>411</v>
      </c>
      <c r="Q137">
        <v>1</v>
      </c>
      <c r="X137">
        <v>0.33</v>
      </c>
      <c r="Y137">
        <v>0</v>
      </c>
      <c r="Z137">
        <v>65.709999999999994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53</v>
      </c>
      <c r="AG137">
        <v>0.39600000000000002</v>
      </c>
      <c r="AH137">
        <v>2</v>
      </c>
      <c r="AI137">
        <v>34644838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ROW(Source!A100)</f>
        <v>100</v>
      </c>
      <c r="B138">
        <v>34644860</v>
      </c>
      <c r="C138">
        <v>34644831</v>
      </c>
      <c r="D138">
        <v>31496116</v>
      </c>
      <c r="E138">
        <v>1</v>
      </c>
      <c r="F138">
        <v>1</v>
      </c>
      <c r="G138">
        <v>1</v>
      </c>
      <c r="H138">
        <v>3</v>
      </c>
      <c r="I138" t="s">
        <v>172</v>
      </c>
      <c r="J138" t="s">
        <v>174</v>
      </c>
      <c r="K138" t="s">
        <v>173</v>
      </c>
      <c r="L138">
        <v>1355</v>
      </c>
      <c r="N138">
        <v>1010</v>
      </c>
      <c r="O138" t="s">
        <v>104</v>
      </c>
      <c r="P138" t="s">
        <v>104</v>
      </c>
      <c r="Q138">
        <v>100</v>
      </c>
      <c r="X138">
        <v>0</v>
      </c>
      <c r="Y138">
        <v>11054</v>
      </c>
      <c r="Z138">
        <v>0</v>
      </c>
      <c r="AA138">
        <v>0</v>
      </c>
      <c r="AB138">
        <v>0</v>
      </c>
      <c r="AC138">
        <v>1</v>
      </c>
      <c r="AD138">
        <v>0</v>
      </c>
      <c r="AE138">
        <v>0</v>
      </c>
      <c r="AF138" t="s">
        <v>6</v>
      </c>
      <c r="AG138">
        <v>0</v>
      </c>
      <c r="AH138">
        <v>2</v>
      </c>
      <c r="AI138">
        <v>34644839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ROW(Source!A100)</f>
        <v>100</v>
      </c>
      <c r="B139">
        <v>34644861</v>
      </c>
      <c r="C139">
        <v>34644831</v>
      </c>
      <c r="D139">
        <v>31496694</v>
      </c>
      <c r="E139">
        <v>1</v>
      </c>
      <c r="F139">
        <v>1</v>
      </c>
      <c r="G139">
        <v>1</v>
      </c>
      <c r="H139">
        <v>3</v>
      </c>
      <c r="I139" t="s">
        <v>177</v>
      </c>
      <c r="J139" t="s">
        <v>179</v>
      </c>
      <c r="K139" t="s">
        <v>458</v>
      </c>
      <c r="L139">
        <v>1355</v>
      </c>
      <c r="N139">
        <v>1010</v>
      </c>
      <c r="O139" t="s">
        <v>104</v>
      </c>
      <c r="P139" t="s">
        <v>104</v>
      </c>
      <c r="Q139">
        <v>100</v>
      </c>
      <c r="X139">
        <v>0</v>
      </c>
      <c r="Y139">
        <v>2068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 t="s">
        <v>6</v>
      </c>
      <c r="AG139">
        <v>0</v>
      </c>
      <c r="AH139">
        <v>2</v>
      </c>
      <c r="AI139">
        <v>34644840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ROW(Source!A100)</f>
        <v>100</v>
      </c>
      <c r="B140">
        <v>34644862</v>
      </c>
      <c r="C140">
        <v>34644831</v>
      </c>
      <c r="D140">
        <v>31443131</v>
      </c>
      <c r="E140">
        <v>17</v>
      </c>
      <c r="F140">
        <v>1</v>
      </c>
      <c r="G140">
        <v>1</v>
      </c>
      <c r="H140">
        <v>3</v>
      </c>
      <c r="I140" t="s">
        <v>182</v>
      </c>
      <c r="J140" t="s">
        <v>6</v>
      </c>
      <c r="K140" t="s">
        <v>459</v>
      </c>
      <c r="L140">
        <v>1477</v>
      </c>
      <c r="N140">
        <v>1013</v>
      </c>
      <c r="O140" t="s">
        <v>149</v>
      </c>
      <c r="P140" t="s">
        <v>151</v>
      </c>
      <c r="Q140">
        <v>1</v>
      </c>
      <c r="X140">
        <v>1.02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6</v>
      </c>
      <c r="AG140">
        <v>1.02</v>
      </c>
      <c r="AH140">
        <v>2</v>
      </c>
      <c r="AI140">
        <v>34644841</v>
      </c>
      <c r="AJ140">
        <v>140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ROW(Source!A100)</f>
        <v>100</v>
      </c>
      <c r="B141">
        <v>34644863</v>
      </c>
      <c r="C141">
        <v>34644831</v>
      </c>
      <c r="D141">
        <v>31515694</v>
      </c>
      <c r="E141">
        <v>1</v>
      </c>
      <c r="F141">
        <v>1</v>
      </c>
      <c r="G141">
        <v>1</v>
      </c>
      <c r="H141">
        <v>3</v>
      </c>
      <c r="I141" t="s">
        <v>187</v>
      </c>
      <c r="J141" t="s">
        <v>189</v>
      </c>
      <c r="K141" t="s">
        <v>460</v>
      </c>
      <c r="L141">
        <v>1035</v>
      </c>
      <c r="N141">
        <v>1013</v>
      </c>
      <c r="O141" t="s">
        <v>461</v>
      </c>
      <c r="P141" t="s">
        <v>461</v>
      </c>
      <c r="Q141">
        <v>1</v>
      </c>
      <c r="X141">
        <v>2</v>
      </c>
      <c r="Y141">
        <v>242.4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6</v>
      </c>
      <c r="AG141">
        <v>2</v>
      </c>
      <c r="AH141">
        <v>2</v>
      </c>
      <c r="AI141">
        <v>34644842</v>
      </c>
      <c r="AJ141">
        <v>141</v>
      </c>
      <c r="AK141">
        <v>3</v>
      </c>
      <c r="AL141">
        <v>-484.8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ROW(Source!A100)</f>
        <v>100</v>
      </c>
      <c r="B142">
        <v>34644864</v>
      </c>
      <c r="C142">
        <v>34644831</v>
      </c>
      <c r="D142">
        <v>31515695</v>
      </c>
      <c r="E142">
        <v>1</v>
      </c>
      <c r="F142">
        <v>1</v>
      </c>
      <c r="G142">
        <v>1</v>
      </c>
      <c r="H142">
        <v>3</v>
      </c>
      <c r="I142" t="s">
        <v>192</v>
      </c>
      <c r="J142" t="s">
        <v>194</v>
      </c>
      <c r="K142" t="s">
        <v>193</v>
      </c>
      <c r="L142">
        <v>1035</v>
      </c>
      <c r="N142">
        <v>1013</v>
      </c>
      <c r="O142" t="s">
        <v>461</v>
      </c>
      <c r="P142" t="s">
        <v>461</v>
      </c>
      <c r="Q142">
        <v>1</v>
      </c>
      <c r="X142">
        <v>29</v>
      </c>
      <c r="Y142">
        <v>168.71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6</v>
      </c>
      <c r="AG142">
        <v>29</v>
      </c>
      <c r="AH142">
        <v>2</v>
      </c>
      <c r="AI142">
        <v>34644843</v>
      </c>
      <c r="AJ142">
        <v>142</v>
      </c>
      <c r="AK142">
        <v>3</v>
      </c>
      <c r="AL142">
        <v>-4892.59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ROW(Source!A100)</f>
        <v>100</v>
      </c>
      <c r="B143">
        <v>34644865</v>
      </c>
      <c r="C143">
        <v>34644831</v>
      </c>
      <c r="D143">
        <v>31515748</v>
      </c>
      <c r="E143">
        <v>1</v>
      </c>
      <c r="F143">
        <v>1</v>
      </c>
      <c r="G143">
        <v>1</v>
      </c>
      <c r="H143">
        <v>3</v>
      </c>
      <c r="I143" t="s">
        <v>197</v>
      </c>
      <c r="J143" t="s">
        <v>199</v>
      </c>
      <c r="K143" t="s">
        <v>462</v>
      </c>
      <c r="L143">
        <v>1355</v>
      </c>
      <c r="N143">
        <v>1010</v>
      </c>
      <c r="O143" t="s">
        <v>104</v>
      </c>
      <c r="P143" t="s">
        <v>104</v>
      </c>
      <c r="Q143">
        <v>100</v>
      </c>
      <c r="X143">
        <v>0</v>
      </c>
      <c r="Y143">
        <v>194</v>
      </c>
      <c r="Z143">
        <v>0</v>
      </c>
      <c r="AA143">
        <v>0</v>
      </c>
      <c r="AB143">
        <v>0</v>
      </c>
      <c r="AC143">
        <v>1</v>
      </c>
      <c r="AD143">
        <v>0</v>
      </c>
      <c r="AE143">
        <v>0</v>
      </c>
      <c r="AF143" t="s">
        <v>6</v>
      </c>
      <c r="AG143">
        <v>0</v>
      </c>
      <c r="AH143">
        <v>2</v>
      </c>
      <c r="AI143">
        <v>34644845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ROW(Source!A100)</f>
        <v>100</v>
      </c>
      <c r="B144">
        <v>34644866</v>
      </c>
      <c r="C144">
        <v>34644831</v>
      </c>
      <c r="D144">
        <v>31515771</v>
      </c>
      <c r="E144">
        <v>1</v>
      </c>
      <c r="F144">
        <v>1</v>
      </c>
      <c r="G144">
        <v>1</v>
      </c>
      <c r="H144">
        <v>3</v>
      </c>
      <c r="I144" t="s">
        <v>202</v>
      </c>
      <c r="J144" t="s">
        <v>205</v>
      </c>
      <c r="K144" t="s">
        <v>203</v>
      </c>
      <c r="L144">
        <v>1354</v>
      </c>
      <c r="N144">
        <v>1010</v>
      </c>
      <c r="O144" t="s">
        <v>79</v>
      </c>
      <c r="P144" t="s">
        <v>79</v>
      </c>
      <c r="Q144">
        <v>1</v>
      </c>
      <c r="X144">
        <v>1.8</v>
      </c>
      <c r="Y144">
        <v>943.06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6</v>
      </c>
      <c r="AG144">
        <v>1.8</v>
      </c>
      <c r="AH144">
        <v>2</v>
      </c>
      <c r="AI144">
        <v>34644846</v>
      </c>
      <c r="AJ144">
        <v>144</v>
      </c>
      <c r="AK144">
        <v>3</v>
      </c>
      <c r="AL144">
        <v>-1697.508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ROW(Source!A100)</f>
        <v>100</v>
      </c>
      <c r="B145">
        <v>34644867</v>
      </c>
      <c r="C145">
        <v>34644831</v>
      </c>
      <c r="D145">
        <v>31515774</v>
      </c>
      <c r="E145">
        <v>1</v>
      </c>
      <c r="F145">
        <v>1</v>
      </c>
      <c r="G145">
        <v>1</v>
      </c>
      <c r="H145">
        <v>3</v>
      </c>
      <c r="I145" t="s">
        <v>208</v>
      </c>
      <c r="J145" t="s">
        <v>210</v>
      </c>
      <c r="K145" t="s">
        <v>209</v>
      </c>
      <c r="L145">
        <v>1355</v>
      </c>
      <c r="N145">
        <v>1010</v>
      </c>
      <c r="O145" t="s">
        <v>104</v>
      </c>
      <c r="P145" t="s">
        <v>104</v>
      </c>
      <c r="Q145">
        <v>100</v>
      </c>
      <c r="X145">
        <v>0.62</v>
      </c>
      <c r="Y145">
        <v>582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6</v>
      </c>
      <c r="AG145">
        <v>0.62</v>
      </c>
      <c r="AH145">
        <v>2</v>
      </c>
      <c r="AI145">
        <v>34644847</v>
      </c>
      <c r="AJ145">
        <v>145</v>
      </c>
      <c r="AK145">
        <v>3</v>
      </c>
      <c r="AL145">
        <v>-360.84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ROW(Source!A101)</f>
        <v>101</v>
      </c>
      <c r="B146">
        <v>34644853</v>
      </c>
      <c r="C146">
        <v>34644831</v>
      </c>
      <c r="D146">
        <v>31714816</v>
      </c>
      <c r="E146">
        <v>1</v>
      </c>
      <c r="F146">
        <v>1</v>
      </c>
      <c r="G146">
        <v>1</v>
      </c>
      <c r="H146">
        <v>1</v>
      </c>
      <c r="I146" t="s">
        <v>435</v>
      </c>
      <c r="J146" t="s">
        <v>6</v>
      </c>
      <c r="K146" t="s">
        <v>436</v>
      </c>
      <c r="L146">
        <v>1191</v>
      </c>
      <c r="N146">
        <v>1013</v>
      </c>
      <c r="O146" t="s">
        <v>405</v>
      </c>
      <c r="P146" t="s">
        <v>405</v>
      </c>
      <c r="Q146">
        <v>1</v>
      </c>
      <c r="X146">
        <v>65.239999999999995</v>
      </c>
      <c r="Y146">
        <v>0</v>
      </c>
      <c r="Z146">
        <v>0</v>
      </c>
      <c r="AA146">
        <v>0</v>
      </c>
      <c r="AB146">
        <v>9.51</v>
      </c>
      <c r="AC146">
        <v>0</v>
      </c>
      <c r="AD146">
        <v>1</v>
      </c>
      <c r="AE146">
        <v>1</v>
      </c>
      <c r="AF146" t="s">
        <v>53</v>
      </c>
      <c r="AG146">
        <v>78.287999999999997</v>
      </c>
      <c r="AH146">
        <v>2</v>
      </c>
      <c r="AI146">
        <v>34644832</v>
      </c>
      <c r="AJ146">
        <v>152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ROW(Source!A101)</f>
        <v>101</v>
      </c>
      <c r="B147">
        <v>34644854</v>
      </c>
      <c r="C147">
        <v>34644831</v>
      </c>
      <c r="D147">
        <v>31709492</v>
      </c>
      <c r="E147">
        <v>1</v>
      </c>
      <c r="F147">
        <v>1</v>
      </c>
      <c r="G147">
        <v>1</v>
      </c>
      <c r="H147">
        <v>1</v>
      </c>
      <c r="I147" t="s">
        <v>406</v>
      </c>
      <c r="J147" t="s">
        <v>6</v>
      </c>
      <c r="K147" t="s">
        <v>407</v>
      </c>
      <c r="L147">
        <v>1191</v>
      </c>
      <c r="N147">
        <v>1013</v>
      </c>
      <c r="O147" t="s">
        <v>405</v>
      </c>
      <c r="P147" t="s">
        <v>405</v>
      </c>
      <c r="Q147">
        <v>1</v>
      </c>
      <c r="X147">
        <v>37.51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2</v>
      </c>
      <c r="AF147" t="s">
        <v>53</v>
      </c>
      <c r="AG147">
        <v>45.011999999999993</v>
      </c>
      <c r="AH147">
        <v>2</v>
      </c>
      <c r="AI147">
        <v>34644833</v>
      </c>
      <c r="AJ147">
        <v>153</v>
      </c>
      <c r="AK147">
        <v>2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ROW(Source!A101)</f>
        <v>101</v>
      </c>
      <c r="B148">
        <v>34644855</v>
      </c>
      <c r="C148">
        <v>34644831</v>
      </c>
      <c r="D148">
        <v>31526753</v>
      </c>
      <c r="E148">
        <v>1</v>
      </c>
      <c r="F148">
        <v>1</v>
      </c>
      <c r="G148">
        <v>1</v>
      </c>
      <c r="H148">
        <v>2</v>
      </c>
      <c r="I148" t="s">
        <v>424</v>
      </c>
      <c r="J148" t="s">
        <v>425</v>
      </c>
      <c r="K148" t="s">
        <v>426</v>
      </c>
      <c r="L148">
        <v>1368</v>
      </c>
      <c r="N148">
        <v>1011</v>
      </c>
      <c r="O148" t="s">
        <v>411</v>
      </c>
      <c r="P148" t="s">
        <v>411</v>
      </c>
      <c r="Q148">
        <v>1</v>
      </c>
      <c r="X148">
        <v>0.82</v>
      </c>
      <c r="Y148">
        <v>0</v>
      </c>
      <c r="Z148">
        <v>111.99</v>
      </c>
      <c r="AA148">
        <v>13.5</v>
      </c>
      <c r="AB148">
        <v>0</v>
      </c>
      <c r="AC148">
        <v>0</v>
      </c>
      <c r="AD148">
        <v>1</v>
      </c>
      <c r="AE148">
        <v>0</v>
      </c>
      <c r="AF148" t="s">
        <v>53</v>
      </c>
      <c r="AG148">
        <v>0.98399999999999987</v>
      </c>
      <c r="AH148">
        <v>2</v>
      </c>
      <c r="AI148">
        <v>34644834</v>
      </c>
      <c r="AJ148">
        <v>154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ROW(Source!A101)</f>
        <v>101</v>
      </c>
      <c r="B149">
        <v>34644856</v>
      </c>
      <c r="C149">
        <v>34644831</v>
      </c>
      <c r="D149">
        <v>31526885</v>
      </c>
      <c r="E149">
        <v>1</v>
      </c>
      <c r="F149">
        <v>1</v>
      </c>
      <c r="G149">
        <v>1</v>
      </c>
      <c r="H149">
        <v>2</v>
      </c>
      <c r="I149" t="s">
        <v>437</v>
      </c>
      <c r="J149" t="s">
        <v>438</v>
      </c>
      <c r="K149" t="s">
        <v>439</v>
      </c>
      <c r="L149">
        <v>1368</v>
      </c>
      <c r="N149">
        <v>1011</v>
      </c>
      <c r="O149" t="s">
        <v>411</v>
      </c>
      <c r="P149" t="s">
        <v>411</v>
      </c>
      <c r="Q149">
        <v>1</v>
      </c>
      <c r="X149">
        <v>9.76</v>
      </c>
      <c r="Y149">
        <v>0</v>
      </c>
      <c r="Z149">
        <v>0.48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53</v>
      </c>
      <c r="AG149">
        <v>11.712</v>
      </c>
      <c r="AH149">
        <v>2</v>
      </c>
      <c r="AI149">
        <v>34644835</v>
      </c>
      <c r="AJ149">
        <v>155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ROW(Source!A101)</f>
        <v>101</v>
      </c>
      <c r="B150">
        <v>34644857</v>
      </c>
      <c r="C150">
        <v>34644831</v>
      </c>
      <c r="D150">
        <v>31526948</v>
      </c>
      <c r="E150">
        <v>1</v>
      </c>
      <c r="F150">
        <v>1</v>
      </c>
      <c r="G150">
        <v>1</v>
      </c>
      <c r="H150">
        <v>2</v>
      </c>
      <c r="I150" t="s">
        <v>440</v>
      </c>
      <c r="J150" t="s">
        <v>441</v>
      </c>
      <c r="K150" t="s">
        <v>442</v>
      </c>
      <c r="L150">
        <v>1368</v>
      </c>
      <c r="N150">
        <v>1011</v>
      </c>
      <c r="O150" t="s">
        <v>411</v>
      </c>
      <c r="P150" t="s">
        <v>411</v>
      </c>
      <c r="Q150">
        <v>1</v>
      </c>
      <c r="X150">
        <v>11.95</v>
      </c>
      <c r="Y150">
        <v>0</v>
      </c>
      <c r="Z150">
        <v>80.739999999999995</v>
      </c>
      <c r="AA150">
        <v>11.6</v>
      </c>
      <c r="AB150">
        <v>0</v>
      </c>
      <c r="AC150">
        <v>0</v>
      </c>
      <c r="AD150">
        <v>1</v>
      </c>
      <c r="AE150">
        <v>0</v>
      </c>
      <c r="AF150" t="s">
        <v>53</v>
      </c>
      <c r="AG150">
        <v>14.339999999999998</v>
      </c>
      <c r="AH150">
        <v>2</v>
      </c>
      <c r="AI150">
        <v>34644836</v>
      </c>
      <c r="AJ150">
        <v>156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ROW(Source!A101)</f>
        <v>101</v>
      </c>
      <c r="B151">
        <v>34644858</v>
      </c>
      <c r="C151">
        <v>34644831</v>
      </c>
      <c r="D151">
        <v>31527023</v>
      </c>
      <c r="E151">
        <v>1</v>
      </c>
      <c r="F151">
        <v>1</v>
      </c>
      <c r="G151">
        <v>1</v>
      </c>
      <c r="H151">
        <v>2</v>
      </c>
      <c r="I151" t="s">
        <v>408</v>
      </c>
      <c r="J151" t="s">
        <v>409</v>
      </c>
      <c r="K151" t="s">
        <v>410</v>
      </c>
      <c r="L151">
        <v>1368</v>
      </c>
      <c r="N151">
        <v>1011</v>
      </c>
      <c r="O151" t="s">
        <v>411</v>
      </c>
      <c r="P151" t="s">
        <v>411</v>
      </c>
      <c r="Q151">
        <v>1</v>
      </c>
      <c r="X151">
        <v>24.41</v>
      </c>
      <c r="Y151">
        <v>0</v>
      </c>
      <c r="Z151">
        <v>82.22</v>
      </c>
      <c r="AA151">
        <v>10.06</v>
      </c>
      <c r="AB151">
        <v>0</v>
      </c>
      <c r="AC151">
        <v>0</v>
      </c>
      <c r="AD151">
        <v>1</v>
      </c>
      <c r="AE151">
        <v>0</v>
      </c>
      <c r="AF151" t="s">
        <v>53</v>
      </c>
      <c r="AG151">
        <v>29.291999999999998</v>
      </c>
      <c r="AH151">
        <v>2</v>
      </c>
      <c r="AI151">
        <v>34644837</v>
      </c>
      <c r="AJ151">
        <v>157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ROW(Source!A101)</f>
        <v>101</v>
      </c>
      <c r="B152">
        <v>34644859</v>
      </c>
      <c r="C152">
        <v>34644831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412</v>
      </c>
      <c r="J152" t="s">
        <v>413</v>
      </c>
      <c r="K152" t="s">
        <v>414</v>
      </c>
      <c r="L152">
        <v>1368</v>
      </c>
      <c r="N152">
        <v>1011</v>
      </c>
      <c r="O152" t="s">
        <v>411</v>
      </c>
      <c r="P152" t="s">
        <v>411</v>
      </c>
      <c r="Q152">
        <v>1</v>
      </c>
      <c r="X152">
        <v>0.33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53</v>
      </c>
      <c r="AG152">
        <v>0.39600000000000002</v>
      </c>
      <c r="AH152">
        <v>2</v>
      </c>
      <c r="AI152">
        <v>34644838</v>
      </c>
      <c r="AJ152">
        <v>158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ROW(Source!A101)</f>
        <v>101</v>
      </c>
      <c r="B153">
        <v>34644860</v>
      </c>
      <c r="C153">
        <v>34644831</v>
      </c>
      <c r="D153">
        <v>31496116</v>
      </c>
      <c r="E153">
        <v>1</v>
      </c>
      <c r="F153">
        <v>1</v>
      </c>
      <c r="G153">
        <v>1</v>
      </c>
      <c r="H153">
        <v>3</v>
      </c>
      <c r="I153" t="s">
        <v>172</v>
      </c>
      <c r="J153" t="s">
        <v>174</v>
      </c>
      <c r="K153" t="s">
        <v>173</v>
      </c>
      <c r="L153">
        <v>1355</v>
      </c>
      <c r="N153">
        <v>1010</v>
      </c>
      <c r="O153" t="s">
        <v>104</v>
      </c>
      <c r="P153" t="s">
        <v>104</v>
      </c>
      <c r="Q153">
        <v>100</v>
      </c>
      <c r="X153">
        <v>0</v>
      </c>
      <c r="Y153">
        <v>11054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 t="s">
        <v>6</v>
      </c>
      <c r="AG153">
        <v>0</v>
      </c>
      <c r="AH153">
        <v>2</v>
      </c>
      <c r="AI153">
        <v>34644839</v>
      </c>
      <c r="AJ153">
        <v>159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ROW(Source!A101)</f>
        <v>101</v>
      </c>
      <c r="B154">
        <v>34644861</v>
      </c>
      <c r="C154">
        <v>34644831</v>
      </c>
      <c r="D154">
        <v>31496694</v>
      </c>
      <c r="E154">
        <v>1</v>
      </c>
      <c r="F154">
        <v>1</v>
      </c>
      <c r="G154">
        <v>1</v>
      </c>
      <c r="H154">
        <v>3</v>
      </c>
      <c r="I154" t="s">
        <v>177</v>
      </c>
      <c r="J154" t="s">
        <v>179</v>
      </c>
      <c r="K154" t="s">
        <v>458</v>
      </c>
      <c r="L154">
        <v>1355</v>
      </c>
      <c r="N154">
        <v>1010</v>
      </c>
      <c r="O154" t="s">
        <v>104</v>
      </c>
      <c r="P154" t="s">
        <v>104</v>
      </c>
      <c r="Q154">
        <v>100</v>
      </c>
      <c r="X154">
        <v>0</v>
      </c>
      <c r="Y154">
        <v>2068</v>
      </c>
      <c r="Z154">
        <v>0</v>
      </c>
      <c r="AA154">
        <v>0</v>
      </c>
      <c r="AB154">
        <v>0</v>
      </c>
      <c r="AC154">
        <v>1</v>
      </c>
      <c r="AD154">
        <v>0</v>
      </c>
      <c r="AE154">
        <v>0</v>
      </c>
      <c r="AF154" t="s">
        <v>6</v>
      </c>
      <c r="AG154">
        <v>0</v>
      </c>
      <c r="AH154">
        <v>2</v>
      </c>
      <c r="AI154">
        <v>34644840</v>
      </c>
      <c r="AJ154">
        <v>160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ROW(Source!A101)</f>
        <v>101</v>
      </c>
      <c r="B155">
        <v>34644862</v>
      </c>
      <c r="C155">
        <v>34644831</v>
      </c>
      <c r="D155">
        <v>31443131</v>
      </c>
      <c r="E155">
        <v>17</v>
      </c>
      <c r="F155">
        <v>1</v>
      </c>
      <c r="G155">
        <v>1</v>
      </c>
      <c r="H155">
        <v>3</v>
      </c>
      <c r="I155" t="s">
        <v>182</v>
      </c>
      <c r="J155" t="s">
        <v>6</v>
      </c>
      <c r="K155" t="s">
        <v>459</v>
      </c>
      <c r="L155">
        <v>1477</v>
      </c>
      <c r="N155">
        <v>1013</v>
      </c>
      <c r="O155" t="s">
        <v>149</v>
      </c>
      <c r="P155" t="s">
        <v>151</v>
      </c>
      <c r="Q155">
        <v>1</v>
      </c>
      <c r="X155">
        <v>1.02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 t="s">
        <v>6</v>
      </c>
      <c r="AG155">
        <v>1.02</v>
      </c>
      <c r="AH155">
        <v>2</v>
      </c>
      <c r="AI155">
        <v>34644841</v>
      </c>
      <c r="AJ155">
        <v>161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ROW(Source!A101)</f>
        <v>101</v>
      </c>
      <c r="B156">
        <v>34644863</v>
      </c>
      <c r="C156">
        <v>34644831</v>
      </c>
      <c r="D156">
        <v>31515694</v>
      </c>
      <c r="E156">
        <v>1</v>
      </c>
      <c r="F156">
        <v>1</v>
      </c>
      <c r="G156">
        <v>1</v>
      </c>
      <c r="H156">
        <v>3</v>
      </c>
      <c r="I156" t="s">
        <v>187</v>
      </c>
      <c r="J156" t="s">
        <v>189</v>
      </c>
      <c r="K156" t="s">
        <v>460</v>
      </c>
      <c r="L156">
        <v>1035</v>
      </c>
      <c r="N156">
        <v>1013</v>
      </c>
      <c r="O156" t="s">
        <v>461</v>
      </c>
      <c r="P156" t="s">
        <v>461</v>
      </c>
      <c r="Q156">
        <v>1</v>
      </c>
      <c r="X156">
        <v>2</v>
      </c>
      <c r="Y156">
        <v>242.4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6</v>
      </c>
      <c r="AG156">
        <v>2</v>
      </c>
      <c r="AH156">
        <v>2</v>
      </c>
      <c r="AI156">
        <v>34644842</v>
      </c>
      <c r="AJ156">
        <v>162</v>
      </c>
      <c r="AK156">
        <v>3</v>
      </c>
      <c r="AL156">
        <v>-484.8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ROW(Source!A101)</f>
        <v>101</v>
      </c>
      <c r="B157">
        <v>34644864</v>
      </c>
      <c r="C157">
        <v>34644831</v>
      </c>
      <c r="D157">
        <v>31515695</v>
      </c>
      <c r="E157">
        <v>1</v>
      </c>
      <c r="F157">
        <v>1</v>
      </c>
      <c r="G157">
        <v>1</v>
      </c>
      <c r="H157">
        <v>3</v>
      </c>
      <c r="I157" t="s">
        <v>192</v>
      </c>
      <c r="J157" t="s">
        <v>194</v>
      </c>
      <c r="K157" t="s">
        <v>193</v>
      </c>
      <c r="L157">
        <v>1035</v>
      </c>
      <c r="N157">
        <v>1013</v>
      </c>
      <c r="O157" t="s">
        <v>461</v>
      </c>
      <c r="P157" t="s">
        <v>461</v>
      </c>
      <c r="Q157">
        <v>1</v>
      </c>
      <c r="X157">
        <v>29</v>
      </c>
      <c r="Y157">
        <v>168.71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6</v>
      </c>
      <c r="AG157">
        <v>29</v>
      </c>
      <c r="AH157">
        <v>2</v>
      </c>
      <c r="AI157">
        <v>34644843</v>
      </c>
      <c r="AJ157">
        <v>163</v>
      </c>
      <c r="AK157">
        <v>3</v>
      </c>
      <c r="AL157">
        <v>-4892.59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ROW(Source!A101)</f>
        <v>101</v>
      </c>
      <c r="B158">
        <v>34644865</v>
      </c>
      <c r="C158">
        <v>34644831</v>
      </c>
      <c r="D158">
        <v>31515748</v>
      </c>
      <c r="E158">
        <v>1</v>
      </c>
      <c r="F158">
        <v>1</v>
      </c>
      <c r="G158">
        <v>1</v>
      </c>
      <c r="H158">
        <v>3</v>
      </c>
      <c r="I158" t="s">
        <v>197</v>
      </c>
      <c r="J158" t="s">
        <v>199</v>
      </c>
      <c r="K158" t="s">
        <v>462</v>
      </c>
      <c r="L158">
        <v>1355</v>
      </c>
      <c r="N158">
        <v>1010</v>
      </c>
      <c r="O158" t="s">
        <v>104</v>
      </c>
      <c r="P158" t="s">
        <v>104</v>
      </c>
      <c r="Q158">
        <v>100</v>
      </c>
      <c r="X158">
        <v>0</v>
      </c>
      <c r="Y158">
        <v>194</v>
      </c>
      <c r="Z158">
        <v>0</v>
      </c>
      <c r="AA158">
        <v>0</v>
      </c>
      <c r="AB158">
        <v>0</v>
      </c>
      <c r="AC158">
        <v>1</v>
      </c>
      <c r="AD158">
        <v>0</v>
      </c>
      <c r="AE158">
        <v>0</v>
      </c>
      <c r="AF158" t="s">
        <v>6</v>
      </c>
      <c r="AG158">
        <v>0</v>
      </c>
      <c r="AH158">
        <v>2</v>
      </c>
      <c r="AI158">
        <v>34644845</v>
      </c>
      <c r="AJ158">
        <v>164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ROW(Source!A101)</f>
        <v>101</v>
      </c>
      <c r="B159">
        <v>34644866</v>
      </c>
      <c r="C159">
        <v>34644831</v>
      </c>
      <c r="D159">
        <v>31515771</v>
      </c>
      <c r="E159">
        <v>1</v>
      </c>
      <c r="F159">
        <v>1</v>
      </c>
      <c r="G159">
        <v>1</v>
      </c>
      <c r="H159">
        <v>3</v>
      </c>
      <c r="I159" t="s">
        <v>202</v>
      </c>
      <c r="J159" t="s">
        <v>205</v>
      </c>
      <c r="K159" t="s">
        <v>203</v>
      </c>
      <c r="L159">
        <v>1354</v>
      </c>
      <c r="N159">
        <v>1010</v>
      </c>
      <c r="O159" t="s">
        <v>79</v>
      </c>
      <c r="P159" t="s">
        <v>79</v>
      </c>
      <c r="Q159">
        <v>1</v>
      </c>
      <c r="X159">
        <v>1.8</v>
      </c>
      <c r="Y159">
        <v>943.06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6</v>
      </c>
      <c r="AG159">
        <v>1.8</v>
      </c>
      <c r="AH159">
        <v>2</v>
      </c>
      <c r="AI159">
        <v>34644846</v>
      </c>
      <c r="AJ159">
        <v>165</v>
      </c>
      <c r="AK159">
        <v>3</v>
      </c>
      <c r="AL159">
        <v>-1697.508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ROW(Source!A101)</f>
        <v>101</v>
      </c>
      <c r="B160">
        <v>34644867</v>
      </c>
      <c r="C160">
        <v>34644831</v>
      </c>
      <c r="D160">
        <v>31515774</v>
      </c>
      <c r="E160">
        <v>1</v>
      </c>
      <c r="F160">
        <v>1</v>
      </c>
      <c r="G160">
        <v>1</v>
      </c>
      <c r="H160">
        <v>3</v>
      </c>
      <c r="I160" t="s">
        <v>208</v>
      </c>
      <c r="J160" t="s">
        <v>210</v>
      </c>
      <c r="K160" t="s">
        <v>209</v>
      </c>
      <c r="L160">
        <v>1355</v>
      </c>
      <c r="N160">
        <v>1010</v>
      </c>
      <c r="O160" t="s">
        <v>104</v>
      </c>
      <c r="P160" t="s">
        <v>104</v>
      </c>
      <c r="Q160">
        <v>100</v>
      </c>
      <c r="X160">
        <v>0.62</v>
      </c>
      <c r="Y160">
        <v>582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6</v>
      </c>
      <c r="AG160">
        <v>0.62</v>
      </c>
      <c r="AH160">
        <v>2</v>
      </c>
      <c r="AI160">
        <v>34644847</v>
      </c>
      <c r="AJ160">
        <v>166</v>
      </c>
      <c r="AK160">
        <v>3</v>
      </c>
      <c r="AL160">
        <v>-360.84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1</v>
      </c>
    </row>
    <row r="161" spans="1:44" x14ac:dyDescent="0.2">
      <c r="A161">
        <f>ROW(Source!A130)</f>
        <v>130</v>
      </c>
      <c r="B161">
        <v>34644895</v>
      </c>
      <c r="C161">
        <v>34644882</v>
      </c>
      <c r="D161">
        <v>31709544</v>
      </c>
      <c r="E161">
        <v>1</v>
      </c>
      <c r="F161">
        <v>1</v>
      </c>
      <c r="G161">
        <v>1</v>
      </c>
      <c r="H161">
        <v>1</v>
      </c>
      <c r="I161" t="s">
        <v>419</v>
      </c>
      <c r="J161" t="s">
        <v>6</v>
      </c>
      <c r="K161" t="s">
        <v>420</v>
      </c>
      <c r="L161">
        <v>1191</v>
      </c>
      <c r="N161">
        <v>1013</v>
      </c>
      <c r="O161" t="s">
        <v>405</v>
      </c>
      <c r="P161" t="s">
        <v>405</v>
      </c>
      <c r="Q161">
        <v>1</v>
      </c>
      <c r="X161">
        <v>1.97</v>
      </c>
      <c r="Y161">
        <v>0</v>
      </c>
      <c r="Z161">
        <v>0</v>
      </c>
      <c r="AA161">
        <v>0</v>
      </c>
      <c r="AB161">
        <v>9.07</v>
      </c>
      <c r="AC161">
        <v>0</v>
      </c>
      <c r="AD161">
        <v>1</v>
      </c>
      <c r="AE161">
        <v>1</v>
      </c>
      <c r="AF161" t="s">
        <v>53</v>
      </c>
      <c r="AG161">
        <v>2.3639999999999999</v>
      </c>
      <c r="AH161">
        <v>2</v>
      </c>
      <c r="AI161">
        <v>34644883</v>
      </c>
      <c r="AJ161">
        <v>173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ROW(Source!A130)</f>
        <v>130</v>
      </c>
      <c r="B162">
        <v>34644896</v>
      </c>
      <c r="C162">
        <v>34644882</v>
      </c>
      <c r="D162">
        <v>31709492</v>
      </c>
      <c r="E162">
        <v>1</v>
      </c>
      <c r="F162">
        <v>1</v>
      </c>
      <c r="G162">
        <v>1</v>
      </c>
      <c r="H162">
        <v>1</v>
      </c>
      <c r="I162" t="s">
        <v>406</v>
      </c>
      <c r="J162" t="s">
        <v>6</v>
      </c>
      <c r="K162" t="s">
        <v>407</v>
      </c>
      <c r="L162">
        <v>1191</v>
      </c>
      <c r="N162">
        <v>1013</v>
      </c>
      <c r="O162" t="s">
        <v>405</v>
      </c>
      <c r="P162" t="s">
        <v>405</v>
      </c>
      <c r="Q162">
        <v>1</v>
      </c>
      <c r="X162">
        <v>0.84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F162" t="s">
        <v>53</v>
      </c>
      <c r="AG162">
        <v>1.008</v>
      </c>
      <c r="AH162">
        <v>2</v>
      </c>
      <c r="AI162">
        <v>34644884</v>
      </c>
      <c r="AJ162">
        <v>174</v>
      </c>
      <c r="AK162">
        <v>2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ROW(Source!A130)</f>
        <v>130</v>
      </c>
      <c r="B163">
        <v>34644897</v>
      </c>
      <c r="C163">
        <v>34644882</v>
      </c>
      <c r="D163">
        <v>31527023</v>
      </c>
      <c r="E163">
        <v>1</v>
      </c>
      <c r="F163">
        <v>1</v>
      </c>
      <c r="G163">
        <v>1</v>
      </c>
      <c r="H163">
        <v>2</v>
      </c>
      <c r="I163" t="s">
        <v>408</v>
      </c>
      <c r="J163" t="s">
        <v>409</v>
      </c>
      <c r="K163" t="s">
        <v>410</v>
      </c>
      <c r="L163">
        <v>1368</v>
      </c>
      <c r="N163">
        <v>1011</v>
      </c>
      <c r="O163" t="s">
        <v>411</v>
      </c>
      <c r="P163" t="s">
        <v>411</v>
      </c>
      <c r="Q163">
        <v>1</v>
      </c>
      <c r="X163">
        <v>0.74</v>
      </c>
      <c r="Y163">
        <v>0</v>
      </c>
      <c r="Z163">
        <v>82.22</v>
      </c>
      <c r="AA163">
        <v>10.06</v>
      </c>
      <c r="AB163">
        <v>0</v>
      </c>
      <c r="AC163">
        <v>0</v>
      </c>
      <c r="AD163">
        <v>1</v>
      </c>
      <c r="AE163">
        <v>0</v>
      </c>
      <c r="AF163" t="s">
        <v>53</v>
      </c>
      <c r="AG163">
        <v>0.88800000000000001</v>
      </c>
      <c r="AH163">
        <v>2</v>
      </c>
      <c r="AI163">
        <v>34644885</v>
      </c>
      <c r="AJ163">
        <v>175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ROW(Source!A130)</f>
        <v>130</v>
      </c>
      <c r="B164">
        <v>34644898</v>
      </c>
      <c r="C164">
        <v>34644882</v>
      </c>
      <c r="D164">
        <v>31528142</v>
      </c>
      <c r="E164">
        <v>1</v>
      </c>
      <c r="F164">
        <v>1</v>
      </c>
      <c r="G164">
        <v>1</v>
      </c>
      <c r="H164">
        <v>2</v>
      </c>
      <c r="I164" t="s">
        <v>412</v>
      </c>
      <c r="J164" t="s">
        <v>413</v>
      </c>
      <c r="K164" t="s">
        <v>414</v>
      </c>
      <c r="L164">
        <v>1368</v>
      </c>
      <c r="N164">
        <v>1011</v>
      </c>
      <c r="O164" t="s">
        <v>411</v>
      </c>
      <c r="P164" t="s">
        <v>411</v>
      </c>
      <c r="Q164">
        <v>1</v>
      </c>
      <c r="X164">
        <v>0.1</v>
      </c>
      <c r="Y164">
        <v>0</v>
      </c>
      <c r="Z164">
        <v>65.709999999999994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53</v>
      </c>
      <c r="AG164">
        <v>0.12</v>
      </c>
      <c r="AH164">
        <v>2</v>
      </c>
      <c r="AI164">
        <v>34644886</v>
      </c>
      <c r="AJ164">
        <v>176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ROW(Source!A130)</f>
        <v>130</v>
      </c>
      <c r="B165">
        <v>34644899</v>
      </c>
      <c r="C165">
        <v>34644882</v>
      </c>
      <c r="D165">
        <v>31444692</v>
      </c>
      <c r="E165">
        <v>1</v>
      </c>
      <c r="F165">
        <v>1</v>
      </c>
      <c r="G165">
        <v>1</v>
      </c>
      <c r="H165">
        <v>3</v>
      </c>
      <c r="I165" t="s">
        <v>56</v>
      </c>
      <c r="J165" t="s">
        <v>59</v>
      </c>
      <c r="K165" t="s">
        <v>57</v>
      </c>
      <c r="L165">
        <v>1346</v>
      </c>
      <c r="N165">
        <v>1009</v>
      </c>
      <c r="O165" t="s">
        <v>58</v>
      </c>
      <c r="P165" t="s">
        <v>58</v>
      </c>
      <c r="Q165">
        <v>1</v>
      </c>
      <c r="X165">
        <v>0.1</v>
      </c>
      <c r="Y165">
        <v>14.4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6</v>
      </c>
      <c r="AG165">
        <v>0.1</v>
      </c>
      <c r="AH165">
        <v>2</v>
      </c>
      <c r="AI165">
        <v>34644887</v>
      </c>
      <c r="AJ165">
        <v>177</v>
      </c>
      <c r="AK165">
        <v>3</v>
      </c>
      <c r="AL165">
        <v>-1.4400000000000002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ROW(Source!A130)</f>
        <v>130</v>
      </c>
      <c r="B166">
        <v>34644900</v>
      </c>
      <c r="C166">
        <v>34644882</v>
      </c>
      <c r="D166">
        <v>31449050</v>
      </c>
      <c r="E166">
        <v>1</v>
      </c>
      <c r="F166">
        <v>1</v>
      </c>
      <c r="G166">
        <v>1</v>
      </c>
      <c r="H166">
        <v>3</v>
      </c>
      <c r="I166" t="s">
        <v>69</v>
      </c>
      <c r="J166" t="s">
        <v>71</v>
      </c>
      <c r="K166" t="s">
        <v>70</v>
      </c>
      <c r="L166">
        <v>1348</v>
      </c>
      <c r="N166">
        <v>1009</v>
      </c>
      <c r="O166" t="s">
        <v>66</v>
      </c>
      <c r="P166" t="s">
        <v>66</v>
      </c>
      <c r="Q166">
        <v>1000</v>
      </c>
      <c r="X166">
        <v>0</v>
      </c>
      <c r="Y166">
        <v>9040.01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 t="s">
        <v>6</v>
      </c>
      <c r="AG166">
        <v>0</v>
      </c>
      <c r="AH166">
        <v>2</v>
      </c>
      <c r="AI166">
        <v>34644888</v>
      </c>
      <c r="AJ166">
        <v>178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ROW(Source!A130)</f>
        <v>130</v>
      </c>
      <c r="B167">
        <v>34644901</v>
      </c>
      <c r="C167">
        <v>34644882</v>
      </c>
      <c r="D167">
        <v>31443366</v>
      </c>
      <c r="E167">
        <v>17</v>
      </c>
      <c r="F167">
        <v>1</v>
      </c>
      <c r="G167">
        <v>1</v>
      </c>
      <c r="H167">
        <v>3</v>
      </c>
      <c r="I167" t="s">
        <v>83</v>
      </c>
      <c r="J167" t="s">
        <v>6</v>
      </c>
      <c r="K167" t="s">
        <v>84</v>
      </c>
      <c r="L167">
        <v>1348</v>
      </c>
      <c r="N167">
        <v>1009</v>
      </c>
      <c r="O167" t="s">
        <v>66</v>
      </c>
      <c r="P167" t="s">
        <v>66</v>
      </c>
      <c r="Q167">
        <v>1000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1</v>
      </c>
      <c r="AD167">
        <v>0</v>
      </c>
      <c r="AE167">
        <v>0</v>
      </c>
      <c r="AF167" t="s">
        <v>6</v>
      </c>
      <c r="AG167">
        <v>0</v>
      </c>
      <c r="AH167">
        <v>2</v>
      </c>
      <c r="AI167">
        <v>34644889</v>
      </c>
      <c r="AJ167">
        <v>179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ROW(Source!A130)</f>
        <v>130</v>
      </c>
      <c r="B168">
        <v>34644902</v>
      </c>
      <c r="C168">
        <v>34644882</v>
      </c>
      <c r="D168">
        <v>31440934</v>
      </c>
      <c r="E168">
        <v>17</v>
      </c>
      <c r="F168">
        <v>1</v>
      </c>
      <c r="G168">
        <v>1</v>
      </c>
      <c r="H168">
        <v>3</v>
      </c>
      <c r="I168" t="s">
        <v>88</v>
      </c>
      <c r="J168" t="s">
        <v>6</v>
      </c>
      <c r="K168" t="s">
        <v>89</v>
      </c>
      <c r="L168">
        <v>1346</v>
      </c>
      <c r="N168">
        <v>1009</v>
      </c>
      <c r="O168" t="s">
        <v>58</v>
      </c>
      <c r="P168" t="s">
        <v>58</v>
      </c>
      <c r="Q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1</v>
      </c>
      <c r="AD168">
        <v>0</v>
      </c>
      <c r="AE168">
        <v>0</v>
      </c>
      <c r="AF168" t="s">
        <v>6</v>
      </c>
      <c r="AG168">
        <v>0</v>
      </c>
      <c r="AH168">
        <v>2</v>
      </c>
      <c r="AI168">
        <v>34644890</v>
      </c>
      <c r="AJ168">
        <v>180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ROW(Source!A130)</f>
        <v>130</v>
      </c>
      <c r="B169">
        <v>34644903</v>
      </c>
      <c r="C169">
        <v>34644882</v>
      </c>
      <c r="D169">
        <v>31443123</v>
      </c>
      <c r="E169">
        <v>17</v>
      </c>
      <c r="F169">
        <v>1</v>
      </c>
      <c r="G169">
        <v>1</v>
      </c>
      <c r="H169">
        <v>3</v>
      </c>
      <c r="I169" t="s">
        <v>230</v>
      </c>
      <c r="J169" t="s">
        <v>6</v>
      </c>
      <c r="K169" t="s">
        <v>463</v>
      </c>
      <c r="L169">
        <v>1348</v>
      </c>
      <c r="N169">
        <v>1009</v>
      </c>
      <c r="O169" t="s">
        <v>66</v>
      </c>
      <c r="P169" t="s">
        <v>66</v>
      </c>
      <c r="Q169">
        <v>1000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 t="s">
        <v>6</v>
      </c>
      <c r="AG169">
        <v>0</v>
      </c>
      <c r="AH169">
        <v>2</v>
      </c>
      <c r="AI169">
        <v>34644891</v>
      </c>
      <c r="AJ169">
        <v>181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ROW(Source!A130)</f>
        <v>130</v>
      </c>
      <c r="B170">
        <v>34644904</v>
      </c>
      <c r="C170">
        <v>34644882</v>
      </c>
      <c r="D170">
        <v>31443118</v>
      </c>
      <c r="E170">
        <v>17</v>
      </c>
      <c r="F170">
        <v>1</v>
      </c>
      <c r="G170">
        <v>1</v>
      </c>
      <c r="H170">
        <v>3</v>
      </c>
      <c r="I170" t="s">
        <v>110</v>
      </c>
      <c r="J170" t="s">
        <v>6</v>
      </c>
      <c r="K170" t="s">
        <v>111</v>
      </c>
      <c r="L170">
        <v>1354</v>
      </c>
      <c r="N170">
        <v>1010</v>
      </c>
      <c r="O170" t="s">
        <v>79</v>
      </c>
      <c r="P170" t="s">
        <v>79</v>
      </c>
      <c r="Q170">
        <v>1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1</v>
      </c>
      <c r="AD170">
        <v>0</v>
      </c>
      <c r="AE170">
        <v>0</v>
      </c>
      <c r="AF170" t="s">
        <v>6</v>
      </c>
      <c r="AG170">
        <v>0</v>
      </c>
      <c r="AH170">
        <v>2</v>
      </c>
      <c r="AI170">
        <v>34644892</v>
      </c>
      <c r="AJ170">
        <v>182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ROW(Source!A130)</f>
        <v>130</v>
      </c>
      <c r="B171">
        <v>34644905</v>
      </c>
      <c r="C171">
        <v>34644882</v>
      </c>
      <c r="D171">
        <v>31443361</v>
      </c>
      <c r="E171">
        <v>17</v>
      </c>
      <c r="F171">
        <v>1</v>
      </c>
      <c r="G171">
        <v>1</v>
      </c>
      <c r="H171">
        <v>3</v>
      </c>
      <c r="I171" t="s">
        <v>237</v>
      </c>
      <c r="J171" t="s">
        <v>6</v>
      </c>
      <c r="K171" t="s">
        <v>257</v>
      </c>
      <c r="L171">
        <v>1346</v>
      </c>
      <c r="N171">
        <v>1009</v>
      </c>
      <c r="O171" t="s">
        <v>58</v>
      </c>
      <c r="P171" t="s">
        <v>58</v>
      </c>
      <c r="Q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1</v>
      </c>
      <c r="AD171">
        <v>0</v>
      </c>
      <c r="AE171">
        <v>0</v>
      </c>
      <c r="AF171" t="s">
        <v>6</v>
      </c>
      <c r="AG171">
        <v>0</v>
      </c>
      <c r="AH171">
        <v>2</v>
      </c>
      <c r="AI171">
        <v>34644893</v>
      </c>
      <c r="AJ171">
        <v>183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ROW(Source!A131)</f>
        <v>131</v>
      </c>
      <c r="B172">
        <v>34644895</v>
      </c>
      <c r="C172">
        <v>34644882</v>
      </c>
      <c r="D172">
        <v>31709544</v>
      </c>
      <c r="E172">
        <v>1</v>
      </c>
      <c r="F172">
        <v>1</v>
      </c>
      <c r="G172">
        <v>1</v>
      </c>
      <c r="H172">
        <v>1</v>
      </c>
      <c r="I172" t="s">
        <v>419</v>
      </c>
      <c r="J172" t="s">
        <v>6</v>
      </c>
      <c r="K172" t="s">
        <v>420</v>
      </c>
      <c r="L172">
        <v>1191</v>
      </c>
      <c r="N172">
        <v>1013</v>
      </c>
      <c r="O172" t="s">
        <v>405</v>
      </c>
      <c r="P172" t="s">
        <v>405</v>
      </c>
      <c r="Q172">
        <v>1</v>
      </c>
      <c r="X172">
        <v>1.97</v>
      </c>
      <c r="Y172">
        <v>0</v>
      </c>
      <c r="Z172">
        <v>0</v>
      </c>
      <c r="AA172">
        <v>0</v>
      </c>
      <c r="AB172">
        <v>9.07</v>
      </c>
      <c r="AC172">
        <v>0</v>
      </c>
      <c r="AD172">
        <v>1</v>
      </c>
      <c r="AE172">
        <v>1</v>
      </c>
      <c r="AF172" t="s">
        <v>53</v>
      </c>
      <c r="AG172">
        <v>2.3639999999999999</v>
      </c>
      <c r="AH172">
        <v>2</v>
      </c>
      <c r="AI172">
        <v>34644883</v>
      </c>
      <c r="AJ172">
        <v>185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ROW(Source!A131)</f>
        <v>131</v>
      </c>
      <c r="B173">
        <v>34644896</v>
      </c>
      <c r="C173">
        <v>34644882</v>
      </c>
      <c r="D173">
        <v>31709492</v>
      </c>
      <c r="E173">
        <v>1</v>
      </c>
      <c r="F173">
        <v>1</v>
      </c>
      <c r="G173">
        <v>1</v>
      </c>
      <c r="H173">
        <v>1</v>
      </c>
      <c r="I173" t="s">
        <v>406</v>
      </c>
      <c r="J173" t="s">
        <v>6</v>
      </c>
      <c r="K173" t="s">
        <v>407</v>
      </c>
      <c r="L173">
        <v>1191</v>
      </c>
      <c r="N173">
        <v>1013</v>
      </c>
      <c r="O173" t="s">
        <v>405</v>
      </c>
      <c r="P173" t="s">
        <v>405</v>
      </c>
      <c r="Q173">
        <v>1</v>
      </c>
      <c r="X173">
        <v>0.84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2</v>
      </c>
      <c r="AF173" t="s">
        <v>53</v>
      </c>
      <c r="AG173">
        <v>1.008</v>
      </c>
      <c r="AH173">
        <v>2</v>
      </c>
      <c r="AI173">
        <v>34644884</v>
      </c>
      <c r="AJ173">
        <v>186</v>
      </c>
      <c r="AK173">
        <v>2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ROW(Source!A131)</f>
        <v>131</v>
      </c>
      <c r="B174">
        <v>34644897</v>
      </c>
      <c r="C174">
        <v>34644882</v>
      </c>
      <c r="D174">
        <v>31527023</v>
      </c>
      <c r="E174">
        <v>1</v>
      </c>
      <c r="F174">
        <v>1</v>
      </c>
      <c r="G174">
        <v>1</v>
      </c>
      <c r="H174">
        <v>2</v>
      </c>
      <c r="I174" t="s">
        <v>408</v>
      </c>
      <c r="J174" t="s">
        <v>409</v>
      </c>
      <c r="K174" t="s">
        <v>410</v>
      </c>
      <c r="L174">
        <v>1368</v>
      </c>
      <c r="N174">
        <v>1011</v>
      </c>
      <c r="O174" t="s">
        <v>411</v>
      </c>
      <c r="P174" t="s">
        <v>411</v>
      </c>
      <c r="Q174">
        <v>1</v>
      </c>
      <c r="X174">
        <v>0.74</v>
      </c>
      <c r="Y174">
        <v>0</v>
      </c>
      <c r="Z174">
        <v>82.22</v>
      </c>
      <c r="AA174">
        <v>10.06</v>
      </c>
      <c r="AB174">
        <v>0</v>
      </c>
      <c r="AC174">
        <v>0</v>
      </c>
      <c r="AD174">
        <v>1</v>
      </c>
      <c r="AE174">
        <v>0</v>
      </c>
      <c r="AF174" t="s">
        <v>53</v>
      </c>
      <c r="AG174">
        <v>0.88800000000000001</v>
      </c>
      <c r="AH174">
        <v>2</v>
      </c>
      <c r="AI174">
        <v>34644885</v>
      </c>
      <c r="AJ174">
        <v>187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ROW(Source!A131)</f>
        <v>131</v>
      </c>
      <c r="B175">
        <v>34644898</v>
      </c>
      <c r="C175">
        <v>34644882</v>
      </c>
      <c r="D175">
        <v>31528142</v>
      </c>
      <c r="E175">
        <v>1</v>
      </c>
      <c r="F175">
        <v>1</v>
      </c>
      <c r="G175">
        <v>1</v>
      </c>
      <c r="H175">
        <v>2</v>
      </c>
      <c r="I175" t="s">
        <v>412</v>
      </c>
      <c r="J175" t="s">
        <v>413</v>
      </c>
      <c r="K175" t="s">
        <v>414</v>
      </c>
      <c r="L175">
        <v>1368</v>
      </c>
      <c r="N175">
        <v>1011</v>
      </c>
      <c r="O175" t="s">
        <v>411</v>
      </c>
      <c r="P175" t="s">
        <v>411</v>
      </c>
      <c r="Q175">
        <v>1</v>
      </c>
      <c r="X175">
        <v>0.1</v>
      </c>
      <c r="Y175">
        <v>0</v>
      </c>
      <c r="Z175">
        <v>65.709999999999994</v>
      </c>
      <c r="AA175">
        <v>11.6</v>
      </c>
      <c r="AB175">
        <v>0</v>
      </c>
      <c r="AC175">
        <v>0</v>
      </c>
      <c r="AD175">
        <v>1</v>
      </c>
      <c r="AE175">
        <v>0</v>
      </c>
      <c r="AF175" t="s">
        <v>53</v>
      </c>
      <c r="AG175">
        <v>0.12</v>
      </c>
      <c r="AH175">
        <v>2</v>
      </c>
      <c r="AI175">
        <v>34644886</v>
      </c>
      <c r="AJ175">
        <v>188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ROW(Source!A131)</f>
        <v>131</v>
      </c>
      <c r="B176">
        <v>34644899</v>
      </c>
      <c r="C176">
        <v>34644882</v>
      </c>
      <c r="D176">
        <v>31444692</v>
      </c>
      <c r="E176">
        <v>1</v>
      </c>
      <c r="F176">
        <v>1</v>
      </c>
      <c r="G176">
        <v>1</v>
      </c>
      <c r="H176">
        <v>3</v>
      </c>
      <c r="I176" t="s">
        <v>56</v>
      </c>
      <c r="J176" t="s">
        <v>59</v>
      </c>
      <c r="K176" t="s">
        <v>57</v>
      </c>
      <c r="L176">
        <v>1346</v>
      </c>
      <c r="N176">
        <v>1009</v>
      </c>
      <c r="O176" t="s">
        <v>58</v>
      </c>
      <c r="P176" t="s">
        <v>58</v>
      </c>
      <c r="Q176">
        <v>1</v>
      </c>
      <c r="X176">
        <v>0.1</v>
      </c>
      <c r="Y176">
        <v>14.4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F176" t="s">
        <v>6</v>
      </c>
      <c r="AG176">
        <v>0.1</v>
      </c>
      <c r="AH176">
        <v>2</v>
      </c>
      <c r="AI176">
        <v>34644887</v>
      </c>
      <c r="AJ176">
        <v>189</v>
      </c>
      <c r="AK176">
        <v>3</v>
      </c>
      <c r="AL176">
        <v>-1.4400000000000002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</row>
    <row r="177" spans="1:44" x14ac:dyDescent="0.2">
      <c r="A177">
        <f>ROW(Source!A131)</f>
        <v>131</v>
      </c>
      <c r="B177">
        <v>34644900</v>
      </c>
      <c r="C177">
        <v>34644882</v>
      </c>
      <c r="D177">
        <v>31449050</v>
      </c>
      <c r="E177">
        <v>1</v>
      </c>
      <c r="F177">
        <v>1</v>
      </c>
      <c r="G177">
        <v>1</v>
      </c>
      <c r="H177">
        <v>3</v>
      </c>
      <c r="I177" t="s">
        <v>69</v>
      </c>
      <c r="J177" t="s">
        <v>71</v>
      </c>
      <c r="K177" t="s">
        <v>70</v>
      </c>
      <c r="L177">
        <v>1348</v>
      </c>
      <c r="N177">
        <v>1009</v>
      </c>
      <c r="O177" t="s">
        <v>66</v>
      </c>
      <c r="P177" t="s">
        <v>66</v>
      </c>
      <c r="Q177">
        <v>1000</v>
      </c>
      <c r="X177">
        <v>0</v>
      </c>
      <c r="Y177">
        <v>9040.01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F177" t="s">
        <v>6</v>
      </c>
      <c r="AG177">
        <v>0</v>
      </c>
      <c r="AH177">
        <v>2</v>
      </c>
      <c r="AI177">
        <v>34644888</v>
      </c>
      <c r="AJ177">
        <v>190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ROW(Source!A131)</f>
        <v>131</v>
      </c>
      <c r="B178">
        <v>34644901</v>
      </c>
      <c r="C178">
        <v>34644882</v>
      </c>
      <c r="D178">
        <v>31443366</v>
      </c>
      <c r="E178">
        <v>17</v>
      </c>
      <c r="F178">
        <v>1</v>
      </c>
      <c r="G178">
        <v>1</v>
      </c>
      <c r="H178">
        <v>3</v>
      </c>
      <c r="I178" t="s">
        <v>83</v>
      </c>
      <c r="J178" t="s">
        <v>6</v>
      </c>
      <c r="K178" t="s">
        <v>84</v>
      </c>
      <c r="L178">
        <v>1348</v>
      </c>
      <c r="N178">
        <v>1009</v>
      </c>
      <c r="O178" t="s">
        <v>66</v>
      </c>
      <c r="P178" t="s">
        <v>66</v>
      </c>
      <c r="Q178">
        <v>1000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D178">
        <v>0</v>
      </c>
      <c r="AE178">
        <v>0</v>
      </c>
      <c r="AF178" t="s">
        <v>6</v>
      </c>
      <c r="AG178">
        <v>0</v>
      </c>
      <c r="AH178">
        <v>2</v>
      </c>
      <c r="AI178">
        <v>34644889</v>
      </c>
      <c r="AJ178">
        <v>191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ROW(Source!A131)</f>
        <v>131</v>
      </c>
      <c r="B179">
        <v>34644902</v>
      </c>
      <c r="C179">
        <v>34644882</v>
      </c>
      <c r="D179">
        <v>31440934</v>
      </c>
      <c r="E179">
        <v>17</v>
      </c>
      <c r="F179">
        <v>1</v>
      </c>
      <c r="G179">
        <v>1</v>
      </c>
      <c r="H179">
        <v>3</v>
      </c>
      <c r="I179" t="s">
        <v>88</v>
      </c>
      <c r="J179" t="s">
        <v>6</v>
      </c>
      <c r="K179" t="s">
        <v>89</v>
      </c>
      <c r="L179">
        <v>1346</v>
      </c>
      <c r="N179">
        <v>1009</v>
      </c>
      <c r="O179" t="s">
        <v>58</v>
      </c>
      <c r="P179" t="s">
        <v>58</v>
      </c>
      <c r="Q179">
        <v>1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1</v>
      </c>
      <c r="AD179">
        <v>0</v>
      </c>
      <c r="AE179">
        <v>0</v>
      </c>
      <c r="AF179" t="s">
        <v>6</v>
      </c>
      <c r="AG179">
        <v>0</v>
      </c>
      <c r="AH179">
        <v>2</v>
      </c>
      <c r="AI179">
        <v>34644890</v>
      </c>
      <c r="AJ179">
        <v>192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ROW(Source!A131)</f>
        <v>131</v>
      </c>
      <c r="B180">
        <v>34644903</v>
      </c>
      <c r="C180">
        <v>34644882</v>
      </c>
      <c r="D180">
        <v>31443123</v>
      </c>
      <c r="E180">
        <v>17</v>
      </c>
      <c r="F180">
        <v>1</v>
      </c>
      <c r="G180">
        <v>1</v>
      </c>
      <c r="H180">
        <v>3</v>
      </c>
      <c r="I180" t="s">
        <v>230</v>
      </c>
      <c r="J180" t="s">
        <v>6</v>
      </c>
      <c r="K180" t="s">
        <v>463</v>
      </c>
      <c r="L180">
        <v>1348</v>
      </c>
      <c r="N180">
        <v>1009</v>
      </c>
      <c r="O180" t="s">
        <v>66</v>
      </c>
      <c r="P180" t="s">
        <v>66</v>
      </c>
      <c r="Q180">
        <v>1000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1</v>
      </c>
      <c r="AD180">
        <v>0</v>
      </c>
      <c r="AE180">
        <v>0</v>
      </c>
      <c r="AF180" t="s">
        <v>6</v>
      </c>
      <c r="AG180">
        <v>0</v>
      </c>
      <c r="AH180">
        <v>2</v>
      </c>
      <c r="AI180">
        <v>34644891</v>
      </c>
      <c r="AJ180">
        <v>193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ROW(Source!A131)</f>
        <v>131</v>
      </c>
      <c r="B181">
        <v>34644904</v>
      </c>
      <c r="C181">
        <v>34644882</v>
      </c>
      <c r="D181">
        <v>31443118</v>
      </c>
      <c r="E181">
        <v>17</v>
      </c>
      <c r="F181">
        <v>1</v>
      </c>
      <c r="G181">
        <v>1</v>
      </c>
      <c r="H181">
        <v>3</v>
      </c>
      <c r="I181" t="s">
        <v>110</v>
      </c>
      <c r="J181" t="s">
        <v>6</v>
      </c>
      <c r="K181" t="s">
        <v>111</v>
      </c>
      <c r="L181">
        <v>1354</v>
      </c>
      <c r="N181">
        <v>1010</v>
      </c>
      <c r="O181" t="s">
        <v>79</v>
      </c>
      <c r="P181" t="s">
        <v>79</v>
      </c>
      <c r="Q181">
        <v>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1</v>
      </c>
      <c r="AD181">
        <v>0</v>
      </c>
      <c r="AE181">
        <v>0</v>
      </c>
      <c r="AF181" t="s">
        <v>6</v>
      </c>
      <c r="AG181">
        <v>0</v>
      </c>
      <c r="AH181">
        <v>2</v>
      </c>
      <c r="AI181">
        <v>34644892</v>
      </c>
      <c r="AJ181">
        <v>194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ROW(Source!A131)</f>
        <v>131</v>
      </c>
      <c r="B182">
        <v>34644905</v>
      </c>
      <c r="C182">
        <v>34644882</v>
      </c>
      <c r="D182">
        <v>31443361</v>
      </c>
      <c r="E182">
        <v>17</v>
      </c>
      <c r="F182">
        <v>1</v>
      </c>
      <c r="G182">
        <v>1</v>
      </c>
      <c r="H182">
        <v>3</v>
      </c>
      <c r="I182" t="s">
        <v>237</v>
      </c>
      <c r="J182" t="s">
        <v>6</v>
      </c>
      <c r="K182" t="s">
        <v>257</v>
      </c>
      <c r="L182">
        <v>1346</v>
      </c>
      <c r="N182">
        <v>1009</v>
      </c>
      <c r="O182" t="s">
        <v>58</v>
      </c>
      <c r="P182" t="s">
        <v>58</v>
      </c>
      <c r="Q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1</v>
      </c>
      <c r="AD182">
        <v>0</v>
      </c>
      <c r="AE182">
        <v>0</v>
      </c>
      <c r="AF182" t="s">
        <v>6</v>
      </c>
      <c r="AG182">
        <v>0</v>
      </c>
      <c r="AH182">
        <v>2</v>
      </c>
      <c r="AI182">
        <v>34644893</v>
      </c>
      <c r="AJ182">
        <v>195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ROW(Source!A148)</f>
        <v>148</v>
      </c>
      <c r="B183">
        <v>34644927</v>
      </c>
      <c r="C183">
        <v>34644914</v>
      </c>
      <c r="D183">
        <v>31709544</v>
      </c>
      <c r="E183">
        <v>1</v>
      </c>
      <c r="F183">
        <v>1</v>
      </c>
      <c r="G183">
        <v>1</v>
      </c>
      <c r="H183">
        <v>1</v>
      </c>
      <c r="I183" t="s">
        <v>419</v>
      </c>
      <c r="J183" t="s">
        <v>6</v>
      </c>
      <c r="K183" t="s">
        <v>420</v>
      </c>
      <c r="L183">
        <v>1191</v>
      </c>
      <c r="N183">
        <v>1013</v>
      </c>
      <c r="O183" t="s">
        <v>405</v>
      </c>
      <c r="P183" t="s">
        <v>405</v>
      </c>
      <c r="Q183">
        <v>1</v>
      </c>
      <c r="X183">
        <v>3.32</v>
      </c>
      <c r="Y183">
        <v>0</v>
      </c>
      <c r="Z183">
        <v>0</v>
      </c>
      <c r="AA183">
        <v>0</v>
      </c>
      <c r="AB183">
        <v>9.07</v>
      </c>
      <c r="AC183">
        <v>0</v>
      </c>
      <c r="AD183">
        <v>1</v>
      </c>
      <c r="AE183">
        <v>1</v>
      </c>
      <c r="AF183" t="s">
        <v>53</v>
      </c>
      <c r="AG183">
        <v>3.9839999999999995</v>
      </c>
      <c r="AH183">
        <v>2</v>
      </c>
      <c r="AI183">
        <v>34644915</v>
      </c>
      <c r="AJ183">
        <v>197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ROW(Source!A148)</f>
        <v>148</v>
      </c>
      <c r="B184">
        <v>34644928</v>
      </c>
      <c r="C184">
        <v>34644914</v>
      </c>
      <c r="D184">
        <v>31709492</v>
      </c>
      <c r="E184">
        <v>1</v>
      </c>
      <c r="F184">
        <v>1</v>
      </c>
      <c r="G184">
        <v>1</v>
      </c>
      <c r="H184">
        <v>1</v>
      </c>
      <c r="I184" t="s">
        <v>406</v>
      </c>
      <c r="J184" t="s">
        <v>6</v>
      </c>
      <c r="K184" t="s">
        <v>407</v>
      </c>
      <c r="L184">
        <v>1191</v>
      </c>
      <c r="N184">
        <v>1013</v>
      </c>
      <c r="O184" t="s">
        <v>405</v>
      </c>
      <c r="P184" t="s">
        <v>405</v>
      </c>
      <c r="Q184">
        <v>1</v>
      </c>
      <c r="X184">
        <v>1.54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2</v>
      </c>
      <c r="AF184" t="s">
        <v>53</v>
      </c>
      <c r="AG184">
        <v>1.8479999999999999</v>
      </c>
      <c r="AH184">
        <v>2</v>
      </c>
      <c r="AI184">
        <v>34644916</v>
      </c>
      <c r="AJ184">
        <v>198</v>
      </c>
      <c r="AK184">
        <v>2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ROW(Source!A148)</f>
        <v>148</v>
      </c>
      <c r="B185">
        <v>34644929</v>
      </c>
      <c r="C185">
        <v>34644914</v>
      </c>
      <c r="D185">
        <v>31527023</v>
      </c>
      <c r="E185">
        <v>1</v>
      </c>
      <c r="F185">
        <v>1</v>
      </c>
      <c r="G185">
        <v>1</v>
      </c>
      <c r="H185">
        <v>2</v>
      </c>
      <c r="I185" t="s">
        <v>408</v>
      </c>
      <c r="J185" t="s">
        <v>409</v>
      </c>
      <c r="K185" t="s">
        <v>410</v>
      </c>
      <c r="L185">
        <v>1368</v>
      </c>
      <c r="N185">
        <v>1011</v>
      </c>
      <c r="O185" t="s">
        <v>411</v>
      </c>
      <c r="P185" t="s">
        <v>411</v>
      </c>
      <c r="Q185">
        <v>1</v>
      </c>
      <c r="X185">
        <v>1.37</v>
      </c>
      <c r="Y185">
        <v>0</v>
      </c>
      <c r="Z185">
        <v>82.22</v>
      </c>
      <c r="AA185">
        <v>10.06</v>
      </c>
      <c r="AB185">
        <v>0</v>
      </c>
      <c r="AC185">
        <v>0</v>
      </c>
      <c r="AD185">
        <v>1</v>
      </c>
      <c r="AE185">
        <v>0</v>
      </c>
      <c r="AF185" t="s">
        <v>53</v>
      </c>
      <c r="AG185">
        <v>1.6440000000000001</v>
      </c>
      <c r="AH185">
        <v>2</v>
      </c>
      <c r="AI185">
        <v>34644917</v>
      </c>
      <c r="AJ185">
        <v>199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ROW(Source!A148)</f>
        <v>148</v>
      </c>
      <c r="B186">
        <v>34644930</v>
      </c>
      <c r="C186">
        <v>34644914</v>
      </c>
      <c r="D186">
        <v>31528142</v>
      </c>
      <c r="E186">
        <v>1</v>
      </c>
      <c r="F186">
        <v>1</v>
      </c>
      <c r="G186">
        <v>1</v>
      </c>
      <c r="H186">
        <v>2</v>
      </c>
      <c r="I186" t="s">
        <v>412</v>
      </c>
      <c r="J186" t="s">
        <v>413</v>
      </c>
      <c r="K186" t="s">
        <v>414</v>
      </c>
      <c r="L186">
        <v>1368</v>
      </c>
      <c r="N186">
        <v>1011</v>
      </c>
      <c r="O186" t="s">
        <v>411</v>
      </c>
      <c r="P186" t="s">
        <v>411</v>
      </c>
      <c r="Q186">
        <v>1</v>
      </c>
      <c r="X186">
        <v>0.17</v>
      </c>
      <c r="Y186">
        <v>0</v>
      </c>
      <c r="Z186">
        <v>65.709999999999994</v>
      </c>
      <c r="AA186">
        <v>11.6</v>
      </c>
      <c r="AB186">
        <v>0</v>
      </c>
      <c r="AC186">
        <v>0</v>
      </c>
      <c r="AD186">
        <v>1</v>
      </c>
      <c r="AE186">
        <v>0</v>
      </c>
      <c r="AF186" t="s">
        <v>53</v>
      </c>
      <c r="AG186">
        <v>0.20400000000000001</v>
      </c>
      <c r="AH186">
        <v>2</v>
      </c>
      <c r="AI186">
        <v>34644918</v>
      </c>
      <c r="AJ186">
        <v>200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ROW(Source!A148)</f>
        <v>148</v>
      </c>
      <c r="B187">
        <v>34644931</v>
      </c>
      <c r="C187">
        <v>34644914</v>
      </c>
      <c r="D187">
        <v>31444692</v>
      </c>
      <c r="E187">
        <v>1</v>
      </c>
      <c r="F187">
        <v>1</v>
      </c>
      <c r="G187">
        <v>1</v>
      </c>
      <c r="H187">
        <v>3</v>
      </c>
      <c r="I187" t="s">
        <v>56</v>
      </c>
      <c r="J187" t="s">
        <v>59</v>
      </c>
      <c r="K187" t="s">
        <v>57</v>
      </c>
      <c r="L187">
        <v>1346</v>
      </c>
      <c r="N187">
        <v>1009</v>
      </c>
      <c r="O187" t="s">
        <v>58</v>
      </c>
      <c r="P187" t="s">
        <v>58</v>
      </c>
      <c r="Q187">
        <v>1</v>
      </c>
      <c r="X187">
        <v>0.5</v>
      </c>
      <c r="Y187">
        <v>14.4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6</v>
      </c>
      <c r="AG187">
        <v>0.5</v>
      </c>
      <c r="AH187">
        <v>2</v>
      </c>
      <c r="AI187">
        <v>34644919</v>
      </c>
      <c r="AJ187">
        <v>201</v>
      </c>
      <c r="AK187">
        <v>3</v>
      </c>
      <c r="AL187">
        <v>-7.2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ROW(Source!A148)</f>
        <v>148</v>
      </c>
      <c r="B188">
        <v>34644932</v>
      </c>
      <c r="C188">
        <v>34644914</v>
      </c>
      <c r="D188">
        <v>31449050</v>
      </c>
      <c r="E188">
        <v>1</v>
      </c>
      <c r="F188">
        <v>1</v>
      </c>
      <c r="G188">
        <v>1</v>
      </c>
      <c r="H188">
        <v>3</v>
      </c>
      <c r="I188" t="s">
        <v>69</v>
      </c>
      <c r="J188" t="s">
        <v>71</v>
      </c>
      <c r="K188" t="s">
        <v>70</v>
      </c>
      <c r="L188">
        <v>1348</v>
      </c>
      <c r="N188">
        <v>1009</v>
      </c>
      <c r="O188" t="s">
        <v>66</v>
      </c>
      <c r="P188" t="s">
        <v>66</v>
      </c>
      <c r="Q188">
        <v>1000</v>
      </c>
      <c r="X188">
        <v>0</v>
      </c>
      <c r="Y188">
        <v>9040.01</v>
      </c>
      <c r="Z188">
        <v>0</v>
      </c>
      <c r="AA188">
        <v>0</v>
      </c>
      <c r="AB188">
        <v>0</v>
      </c>
      <c r="AC188">
        <v>1</v>
      </c>
      <c r="AD188">
        <v>0</v>
      </c>
      <c r="AE188">
        <v>0</v>
      </c>
      <c r="AF188" t="s">
        <v>6</v>
      </c>
      <c r="AG188">
        <v>0</v>
      </c>
      <c r="AH188">
        <v>2</v>
      </c>
      <c r="AI188">
        <v>34644920</v>
      </c>
      <c r="AJ188">
        <v>202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ROW(Source!A148)</f>
        <v>148</v>
      </c>
      <c r="B189">
        <v>34644933</v>
      </c>
      <c r="C189">
        <v>34644914</v>
      </c>
      <c r="D189">
        <v>31443366</v>
      </c>
      <c r="E189">
        <v>17</v>
      </c>
      <c r="F189">
        <v>1</v>
      </c>
      <c r="G189">
        <v>1</v>
      </c>
      <c r="H189">
        <v>3</v>
      </c>
      <c r="I189" t="s">
        <v>83</v>
      </c>
      <c r="J189" t="s">
        <v>6</v>
      </c>
      <c r="K189" t="s">
        <v>84</v>
      </c>
      <c r="L189">
        <v>1348</v>
      </c>
      <c r="N189">
        <v>1009</v>
      </c>
      <c r="O189" t="s">
        <v>66</v>
      </c>
      <c r="P189" t="s">
        <v>66</v>
      </c>
      <c r="Q189">
        <v>1000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 t="s">
        <v>6</v>
      </c>
      <c r="AG189">
        <v>0</v>
      </c>
      <c r="AH189">
        <v>2</v>
      </c>
      <c r="AI189">
        <v>34644921</v>
      </c>
      <c r="AJ189">
        <v>203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ROW(Source!A148)</f>
        <v>148</v>
      </c>
      <c r="B190">
        <v>34644934</v>
      </c>
      <c r="C190">
        <v>34644914</v>
      </c>
      <c r="D190">
        <v>31440934</v>
      </c>
      <c r="E190">
        <v>17</v>
      </c>
      <c r="F190">
        <v>1</v>
      </c>
      <c r="G190">
        <v>1</v>
      </c>
      <c r="H190">
        <v>3</v>
      </c>
      <c r="I190" t="s">
        <v>88</v>
      </c>
      <c r="J190" t="s">
        <v>6</v>
      </c>
      <c r="K190" t="s">
        <v>89</v>
      </c>
      <c r="L190">
        <v>1346</v>
      </c>
      <c r="N190">
        <v>1009</v>
      </c>
      <c r="O190" t="s">
        <v>58</v>
      </c>
      <c r="P190" t="s">
        <v>58</v>
      </c>
      <c r="Q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 t="s">
        <v>6</v>
      </c>
      <c r="AG190">
        <v>0</v>
      </c>
      <c r="AH190">
        <v>2</v>
      </c>
      <c r="AI190">
        <v>34644922</v>
      </c>
      <c r="AJ190">
        <v>204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ROW(Source!A148)</f>
        <v>148</v>
      </c>
      <c r="B191">
        <v>34644935</v>
      </c>
      <c r="C191">
        <v>34644914</v>
      </c>
      <c r="D191">
        <v>31443123</v>
      </c>
      <c r="E191">
        <v>17</v>
      </c>
      <c r="F191">
        <v>1</v>
      </c>
      <c r="G191">
        <v>1</v>
      </c>
      <c r="H191">
        <v>3</v>
      </c>
      <c r="I191" t="s">
        <v>230</v>
      </c>
      <c r="J191" t="s">
        <v>6</v>
      </c>
      <c r="K191" t="s">
        <v>463</v>
      </c>
      <c r="L191">
        <v>1348</v>
      </c>
      <c r="N191">
        <v>1009</v>
      </c>
      <c r="O191" t="s">
        <v>66</v>
      </c>
      <c r="P191" t="s">
        <v>66</v>
      </c>
      <c r="Q191">
        <v>1000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1</v>
      </c>
      <c r="AD191">
        <v>0</v>
      </c>
      <c r="AE191">
        <v>0</v>
      </c>
      <c r="AF191" t="s">
        <v>6</v>
      </c>
      <c r="AG191">
        <v>0</v>
      </c>
      <c r="AH191">
        <v>2</v>
      </c>
      <c r="AI191">
        <v>34644923</v>
      </c>
      <c r="AJ191">
        <v>205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ROW(Source!A148)</f>
        <v>148</v>
      </c>
      <c r="B192">
        <v>34644936</v>
      </c>
      <c r="C192">
        <v>34644914</v>
      </c>
      <c r="D192">
        <v>31443118</v>
      </c>
      <c r="E192">
        <v>17</v>
      </c>
      <c r="F192">
        <v>1</v>
      </c>
      <c r="G192">
        <v>1</v>
      </c>
      <c r="H192">
        <v>3</v>
      </c>
      <c r="I192" t="s">
        <v>110</v>
      </c>
      <c r="J192" t="s">
        <v>6</v>
      </c>
      <c r="K192" t="s">
        <v>111</v>
      </c>
      <c r="L192">
        <v>1354</v>
      </c>
      <c r="N192">
        <v>1010</v>
      </c>
      <c r="O192" t="s">
        <v>79</v>
      </c>
      <c r="P192" t="s">
        <v>79</v>
      </c>
      <c r="Q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 t="s">
        <v>6</v>
      </c>
      <c r="AG192">
        <v>0</v>
      </c>
      <c r="AH192">
        <v>2</v>
      </c>
      <c r="AI192">
        <v>34644924</v>
      </c>
      <c r="AJ192">
        <v>206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ROW(Source!A148)</f>
        <v>148</v>
      </c>
      <c r="B193">
        <v>34644937</v>
      </c>
      <c r="C193">
        <v>34644914</v>
      </c>
      <c r="D193">
        <v>31443361</v>
      </c>
      <c r="E193">
        <v>17</v>
      </c>
      <c r="F193">
        <v>1</v>
      </c>
      <c r="G193">
        <v>1</v>
      </c>
      <c r="H193">
        <v>3</v>
      </c>
      <c r="I193" t="s">
        <v>237</v>
      </c>
      <c r="J193" t="s">
        <v>6</v>
      </c>
      <c r="K193" t="s">
        <v>257</v>
      </c>
      <c r="L193">
        <v>1346</v>
      </c>
      <c r="N193">
        <v>1009</v>
      </c>
      <c r="O193" t="s">
        <v>58</v>
      </c>
      <c r="P193" t="s">
        <v>58</v>
      </c>
      <c r="Q193">
        <v>1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1</v>
      </c>
      <c r="AD193">
        <v>0</v>
      </c>
      <c r="AE193">
        <v>0</v>
      </c>
      <c r="AF193" t="s">
        <v>6</v>
      </c>
      <c r="AG193">
        <v>0</v>
      </c>
      <c r="AH193">
        <v>2</v>
      </c>
      <c r="AI193">
        <v>34644925</v>
      </c>
      <c r="AJ193">
        <v>207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ROW(Source!A149)</f>
        <v>149</v>
      </c>
      <c r="B194">
        <v>34644927</v>
      </c>
      <c r="C194">
        <v>34644914</v>
      </c>
      <c r="D194">
        <v>31709544</v>
      </c>
      <c r="E194">
        <v>1</v>
      </c>
      <c r="F194">
        <v>1</v>
      </c>
      <c r="G194">
        <v>1</v>
      </c>
      <c r="H194">
        <v>1</v>
      </c>
      <c r="I194" t="s">
        <v>419</v>
      </c>
      <c r="J194" t="s">
        <v>6</v>
      </c>
      <c r="K194" t="s">
        <v>420</v>
      </c>
      <c r="L194">
        <v>1191</v>
      </c>
      <c r="N194">
        <v>1013</v>
      </c>
      <c r="O194" t="s">
        <v>405</v>
      </c>
      <c r="P194" t="s">
        <v>405</v>
      </c>
      <c r="Q194">
        <v>1</v>
      </c>
      <c r="X194">
        <v>3.32</v>
      </c>
      <c r="Y194">
        <v>0</v>
      </c>
      <c r="Z194">
        <v>0</v>
      </c>
      <c r="AA194">
        <v>0</v>
      </c>
      <c r="AB194">
        <v>9.07</v>
      </c>
      <c r="AC194">
        <v>0</v>
      </c>
      <c r="AD194">
        <v>1</v>
      </c>
      <c r="AE194">
        <v>1</v>
      </c>
      <c r="AF194" t="s">
        <v>53</v>
      </c>
      <c r="AG194">
        <v>3.9839999999999995</v>
      </c>
      <c r="AH194">
        <v>2</v>
      </c>
      <c r="AI194">
        <v>34644915</v>
      </c>
      <c r="AJ194">
        <v>209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ROW(Source!A149)</f>
        <v>149</v>
      </c>
      <c r="B195">
        <v>34644928</v>
      </c>
      <c r="C195">
        <v>34644914</v>
      </c>
      <c r="D195">
        <v>31709492</v>
      </c>
      <c r="E195">
        <v>1</v>
      </c>
      <c r="F195">
        <v>1</v>
      </c>
      <c r="G195">
        <v>1</v>
      </c>
      <c r="H195">
        <v>1</v>
      </c>
      <c r="I195" t="s">
        <v>406</v>
      </c>
      <c r="J195" t="s">
        <v>6</v>
      </c>
      <c r="K195" t="s">
        <v>407</v>
      </c>
      <c r="L195">
        <v>1191</v>
      </c>
      <c r="N195">
        <v>1013</v>
      </c>
      <c r="O195" t="s">
        <v>405</v>
      </c>
      <c r="P195" t="s">
        <v>405</v>
      </c>
      <c r="Q195">
        <v>1</v>
      </c>
      <c r="X195">
        <v>1.54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2</v>
      </c>
      <c r="AF195" t="s">
        <v>53</v>
      </c>
      <c r="AG195">
        <v>1.8479999999999999</v>
      </c>
      <c r="AH195">
        <v>2</v>
      </c>
      <c r="AI195">
        <v>34644916</v>
      </c>
      <c r="AJ195">
        <v>210</v>
      </c>
      <c r="AK195">
        <v>2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ROW(Source!A149)</f>
        <v>149</v>
      </c>
      <c r="B196">
        <v>34644929</v>
      </c>
      <c r="C196">
        <v>34644914</v>
      </c>
      <c r="D196">
        <v>31527023</v>
      </c>
      <c r="E196">
        <v>1</v>
      </c>
      <c r="F196">
        <v>1</v>
      </c>
      <c r="G196">
        <v>1</v>
      </c>
      <c r="H196">
        <v>2</v>
      </c>
      <c r="I196" t="s">
        <v>408</v>
      </c>
      <c r="J196" t="s">
        <v>409</v>
      </c>
      <c r="K196" t="s">
        <v>410</v>
      </c>
      <c r="L196">
        <v>1368</v>
      </c>
      <c r="N196">
        <v>1011</v>
      </c>
      <c r="O196" t="s">
        <v>411</v>
      </c>
      <c r="P196" t="s">
        <v>411</v>
      </c>
      <c r="Q196">
        <v>1</v>
      </c>
      <c r="X196">
        <v>1.37</v>
      </c>
      <c r="Y196">
        <v>0</v>
      </c>
      <c r="Z196">
        <v>82.22</v>
      </c>
      <c r="AA196">
        <v>10.06</v>
      </c>
      <c r="AB196">
        <v>0</v>
      </c>
      <c r="AC196">
        <v>0</v>
      </c>
      <c r="AD196">
        <v>1</v>
      </c>
      <c r="AE196">
        <v>0</v>
      </c>
      <c r="AF196" t="s">
        <v>53</v>
      </c>
      <c r="AG196">
        <v>1.6440000000000001</v>
      </c>
      <c r="AH196">
        <v>2</v>
      </c>
      <c r="AI196">
        <v>34644917</v>
      </c>
      <c r="AJ196">
        <v>211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ROW(Source!A149)</f>
        <v>149</v>
      </c>
      <c r="B197">
        <v>34644930</v>
      </c>
      <c r="C197">
        <v>34644914</v>
      </c>
      <c r="D197">
        <v>31528142</v>
      </c>
      <c r="E197">
        <v>1</v>
      </c>
      <c r="F197">
        <v>1</v>
      </c>
      <c r="G197">
        <v>1</v>
      </c>
      <c r="H197">
        <v>2</v>
      </c>
      <c r="I197" t="s">
        <v>412</v>
      </c>
      <c r="J197" t="s">
        <v>413</v>
      </c>
      <c r="K197" t="s">
        <v>414</v>
      </c>
      <c r="L197">
        <v>1368</v>
      </c>
      <c r="N197">
        <v>1011</v>
      </c>
      <c r="O197" t="s">
        <v>411</v>
      </c>
      <c r="P197" t="s">
        <v>411</v>
      </c>
      <c r="Q197">
        <v>1</v>
      </c>
      <c r="X197">
        <v>0.17</v>
      </c>
      <c r="Y197">
        <v>0</v>
      </c>
      <c r="Z197">
        <v>65.709999999999994</v>
      </c>
      <c r="AA197">
        <v>11.6</v>
      </c>
      <c r="AB197">
        <v>0</v>
      </c>
      <c r="AC197">
        <v>0</v>
      </c>
      <c r="AD197">
        <v>1</v>
      </c>
      <c r="AE197">
        <v>0</v>
      </c>
      <c r="AF197" t="s">
        <v>53</v>
      </c>
      <c r="AG197">
        <v>0.20400000000000001</v>
      </c>
      <c r="AH197">
        <v>2</v>
      </c>
      <c r="AI197">
        <v>34644918</v>
      </c>
      <c r="AJ197">
        <v>212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ROW(Source!A149)</f>
        <v>149</v>
      </c>
      <c r="B198">
        <v>34644931</v>
      </c>
      <c r="C198">
        <v>34644914</v>
      </c>
      <c r="D198">
        <v>31444692</v>
      </c>
      <c r="E198">
        <v>1</v>
      </c>
      <c r="F198">
        <v>1</v>
      </c>
      <c r="G198">
        <v>1</v>
      </c>
      <c r="H198">
        <v>3</v>
      </c>
      <c r="I198" t="s">
        <v>56</v>
      </c>
      <c r="J198" t="s">
        <v>59</v>
      </c>
      <c r="K198" t="s">
        <v>57</v>
      </c>
      <c r="L198">
        <v>1346</v>
      </c>
      <c r="N198">
        <v>1009</v>
      </c>
      <c r="O198" t="s">
        <v>58</v>
      </c>
      <c r="P198" t="s">
        <v>58</v>
      </c>
      <c r="Q198">
        <v>1</v>
      </c>
      <c r="X198">
        <v>0.5</v>
      </c>
      <c r="Y198">
        <v>14.4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6</v>
      </c>
      <c r="AG198">
        <v>0.5</v>
      </c>
      <c r="AH198">
        <v>2</v>
      </c>
      <c r="AI198">
        <v>34644919</v>
      </c>
      <c r="AJ198">
        <v>213</v>
      </c>
      <c r="AK198">
        <v>3</v>
      </c>
      <c r="AL198">
        <v>-7.2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1</v>
      </c>
    </row>
    <row r="199" spans="1:44" x14ac:dyDescent="0.2">
      <c r="A199">
        <f>ROW(Source!A149)</f>
        <v>149</v>
      </c>
      <c r="B199">
        <v>34644932</v>
      </c>
      <c r="C199">
        <v>34644914</v>
      </c>
      <c r="D199">
        <v>31449050</v>
      </c>
      <c r="E199">
        <v>1</v>
      </c>
      <c r="F199">
        <v>1</v>
      </c>
      <c r="G199">
        <v>1</v>
      </c>
      <c r="H199">
        <v>3</v>
      </c>
      <c r="I199" t="s">
        <v>69</v>
      </c>
      <c r="J199" t="s">
        <v>71</v>
      </c>
      <c r="K199" t="s">
        <v>70</v>
      </c>
      <c r="L199">
        <v>1348</v>
      </c>
      <c r="N199">
        <v>1009</v>
      </c>
      <c r="O199" t="s">
        <v>66</v>
      </c>
      <c r="P199" t="s">
        <v>66</v>
      </c>
      <c r="Q199">
        <v>1000</v>
      </c>
      <c r="X199">
        <v>0</v>
      </c>
      <c r="Y199">
        <v>9040.01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 t="s">
        <v>6</v>
      </c>
      <c r="AG199">
        <v>0</v>
      </c>
      <c r="AH199">
        <v>2</v>
      </c>
      <c r="AI199">
        <v>34644920</v>
      </c>
      <c r="AJ199">
        <v>214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ROW(Source!A149)</f>
        <v>149</v>
      </c>
      <c r="B200">
        <v>34644933</v>
      </c>
      <c r="C200">
        <v>34644914</v>
      </c>
      <c r="D200">
        <v>31443366</v>
      </c>
      <c r="E200">
        <v>17</v>
      </c>
      <c r="F200">
        <v>1</v>
      </c>
      <c r="G200">
        <v>1</v>
      </c>
      <c r="H200">
        <v>3</v>
      </c>
      <c r="I200" t="s">
        <v>83</v>
      </c>
      <c r="J200" t="s">
        <v>6</v>
      </c>
      <c r="K200" t="s">
        <v>84</v>
      </c>
      <c r="L200">
        <v>1348</v>
      </c>
      <c r="N200">
        <v>1009</v>
      </c>
      <c r="O200" t="s">
        <v>66</v>
      </c>
      <c r="P200" t="s">
        <v>66</v>
      </c>
      <c r="Q200">
        <v>1000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1</v>
      </c>
      <c r="AD200">
        <v>0</v>
      </c>
      <c r="AE200">
        <v>0</v>
      </c>
      <c r="AF200" t="s">
        <v>6</v>
      </c>
      <c r="AG200">
        <v>0</v>
      </c>
      <c r="AH200">
        <v>2</v>
      </c>
      <c r="AI200">
        <v>34644921</v>
      </c>
      <c r="AJ200">
        <v>215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ROW(Source!A149)</f>
        <v>149</v>
      </c>
      <c r="B201">
        <v>34644934</v>
      </c>
      <c r="C201">
        <v>34644914</v>
      </c>
      <c r="D201">
        <v>31440934</v>
      </c>
      <c r="E201">
        <v>17</v>
      </c>
      <c r="F201">
        <v>1</v>
      </c>
      <c r="G201">
        <v>1</v>
      </c>
      <c r="H201">
        <v>3</v>
      </c>
      <c r="I201" t="s">
        <v>88</v>
      </c>
      <c r="J201" t="s">
        <v>6</v>
      </c>
      <c r="K201" t="s">
        <v>89</v>
      </c>
      <c r="L201">
        <v>1346</v>
      </c>
      <c r="N201">
        <v>1009</v>
      </c>
      <c r="O201" t="s">
        <v>58</v>
      </c>
      <c r="P201" t="s">
        <v>58</v>
      </c>
      <c r="Q201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0</v>
      </c>
      <c r="AE201">
        <v>0</v>
      </c>
      <c r="AF201" t="s">
        <v>6</v>
      </c>
      <c r="AG201">
        <v>0</v>
      </c>
      <c r="AH201">
        <v>2</v>
      </c>
      <c r="AI201">
        <v>34644922</v>
      </c>
      <c r="AJ201">
        <v>216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ROW(Source!A149)</f>
        <v>149</v>
      </c>
      <c r="B202">
        <v>34644935</v>
      </c>
      <c r="C202">
        <v>34644914</v>
      </c>
      <c r="D202">
        <v>31443123</v>
      </c>
      <c r="E202">
        <v>17</v>
      </c>
      <c r="F202">
        <v>1</v>
      </c>
      <c r="G202">
        <v>1</v>
      </c>
      <c r="H202">
        <v>3</v>
      </c>
      <c r="I202" t="s">
        <v>230</v>
      </c>
      <c r="J202" t="s">
        <v>6</v>
      </c>
      <c r="K202" t="s">
        <v>463</v>
      </c>
      <c r="L202">
        <v>1348</v>
      </c>
      <c r="N202">
        <v>1009</v>
      </c>
      <c r="O202" t="s">
        <v>66</v>
      </c>
      <c r="P202" t="s">
        <v>66</v>
      </c>
      <c r="Q202">
        <v>1000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F202" t="s">
        <v>6</v>
      </c>
      <c r="AG202">
        <v>0</v>
      </c>
      <c r="AH202">
        <v>2</v>
      </c>
      <c r="AI202">
        <v>34644923</v>
      </c>
      <c r="AJ202">
        <v>217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ROW(Source!A149)</f>
        <v>149</v>
      </c>
      <c r="B203">
        <v>34644936</v>
      </c>
      <c r="C203">
        <v>34644914</v>
      </c>
      <c r="D203">
        <v>31443118</v>
      </c>
      <c r="E203">
        <v>17</v>
      </c>
      <c r="F203">
        <v>1</v>
      </c>
      <c r="G203">
        <v>1</v>
      </c>
      <c r="H203">
        <v>3</v>
      </c>
      <c r="I203" t="s">
        <v>110</v>
      </c>
      <c r="J203" t="s">
        <v>6</v>
      </c>
      <c r="K203" t="s">
        <v>111</v>
      </c>
      <c r="L203">
        <v>1354</v>
      </c>
      <c r="N203">
        <v>1010</v>
      </c>
      <c r="O203" t="s">
        <v>79</v>
      </c>
      <c r="P203" t="s">
        <v>79</v>
      </c>
      <c r="Q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 t="s">
        <v>6</v>
      </c>
      <c r="AG203">
        <v>0</v>
      </c>
      <c r="AH203">
        <v>2</v>
      </c>
      <c r="AI203">
        <v>34644924</v>
      </c>
      <c r="AJ203">
        <v>218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ROW(Source!A149)</f>
        <v>149</v>
      </c>
      <c r="B204">
        <v>34644937</v>
      </c>
      <c r="C204">
        <v>34644914</v>
      </c>
      <c r="D204">
        <v>31443361</v>
      </c>
      <c r="E204">
        <v>17</v>
      </c>
      <c r="F204">
        <v>1</v>
      </c>
      <c r="G204">
        <v>1</v>
      </c>
      <c r="H204">
        <v>3</v>
      </c>
      <c r="I204" t="s">
        <v>237</v>
      </c>
      <c r="J204" t="s">
        <v>6</v>
      </c>
      <c r="K204" t="s">
        <v>257</v>
      </c>
      <c r="L204">
        <v>1346</v>
      </c>
      <c r="N204">
        <v>1009</v>
      </c>
      <c r="O204" t="s">
        <v>58</v>
      </c>
      <c r="P204" t="s">
        <v>58</v>
      </c>
      <c r="Q204">
        <v>1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1</v>
      </c>
      <c r="AD204">
        <v>0</v>
      </c>
      <c r="AE204">
        <v>0</v>
      </c>
      <c r="AF204" t="s">
        <v>6</v>
      </c>
      <c r="AG204">
        <v>0</v>
      </c>
      <c r="AH204">
        <v>2</v>
      </c>
      <c r="AI204">
        <v>34644925</v>
      </c>
      <c r="AJ204">
        <v>219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ROW(Source!A166)</f>
        <v>166</v>
      </c>
      <c r="B205">
        <v>34644954</v>
      </c>
      <c r="C205">
        <v>34644946</v>
      </c>
      <c r="D205">
        <v>31711354</v>
      </c>
      <c r="E205">
        <v>1</v>
      </c>
      <c r="F205">
        <v>1</v>
      </c>
      <c r="G205">
        <v>1</v>
      </c>
      <c r="H205">
        <v>1</v>
      </c>
      <c r="I205" t="s">
        <v>443</v>
      </c>
      <c r="J205" t="s">
        <v>6</v>
      </c>
      <c r="K205" t="s">
        <v>444</v>
      </c>
      <c r="L205">
        <v>1191</v>
      </c>
      <c r="N205">
        <v>1013</v>
      </c>
      <c r="O205" t="s">
        <v>405</v>
      </c>
      <c r="P205" t="s">
        <v>405</v>
      </c>
      <c r="Q205">
        <v>1</v>
      </c>
      <c r="X205">
        <v>0.81</v>
      </c>
      <c r="Y205">
        <v>0</v>
      </c>
      <c r="Z205">
        <v>0</v>
      </c>
      <c r="AA205">
        <v>0</v>
      </c>
      <c r="AB205">
        <v>8.4600000000000009</v>
      </c>
      <c r="AC205">
        <v>0</v>
      </c>
      <c r="AD205">
        <v>1</v>
      </c>
      <c r="AE205">
        <v>1</v>
      </c>
      <c r="AF205" t="s">
        <v>6</v>
      </c>
      <c r="AG205">
        <v>0.81</v>
      </c>
      <c r="AH205">
        <v>2</v>
      </c>
      <c r="AI205">
        <v>34644947</v>
      </c>
      <c r="AJ205">
        <v>221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ROW(Source!A166)</f>
        <v>166</v>
      </c>
      <c r="B206">
        <v>34644955</v>
      </c>
      <c r="C206">
        <v>34644946</v>
      </c>
      <c r="D206">
        <v>31709492</v>
      </c>
      <c r="E206">
        <v>1</v>
      </c>
      <c r="F206">
        <v>1</v>
      </c>
      <c r="G206">
        <v>1</v>
      </c>
      <c r="H206">
        <v>1</v>
      </c>
      <c r="I206" t="s">
        <v>406</v>
      </c>
      <c r="J206" t="s">
        <v>6</v>
      </c>
      <c r="K206" t="s">
        <v>407</v>
      </c>
      <c r="L206">
        <v>1191</v>
      </c>
      <c r="N206">
        <v>1013</v>
      </c>
      <c r="O206" t="s">
        <v>405</v>
      </c>
      <c r="P206" t="s">
        <v>405</v>
      </c>
      <c r="Q206">
        <v>1</v>
      </c>
      <c r="X206">
        <v>0.61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2</v>
      </c>
      <c r="AF206" t="s">
        <v>6</v>
      </c>
      <c r="AG206">
        <v>0.61</v>
      </c>
      <c r="AH206">
        <v>2</v>
      </c>
      <c r="AI206">
        <v>34644948</v>
      </c>
      <c r="AJ206">
        <v>222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ROW(Source!A166)</f>
        <v>166</v>
      </c>
      <c r="B207">
        <v>34644956</v>
      </c>
      <c r="C207">
        <v>34644946</v>
      </c>
      <c r="D207">
        <v>31528369</v>
      </c>
      <c r="E207">
        <v>1</v>
      </c>
      <c r="F207">
        <v>1</v>
      </c>
      <c r="G207">
        <v>1</v>
      </c>
      <c r="H207">
        <v>2</v>
      </c>
      <c r="I207" t="s">
        <v>445</v>
      </c>
      <c r="J207" t="s">
        <v>446</v>
      </c>
      <c r="K207" t="s">
        <v>447</v>
      </c>
      <c r="L207">
        <v>1368</v>
      </c>
      <c r="N207">
        <v>1011</v>
      </c>
      <c r="O207" t="s">
        <v>411</v>
      </c>
      <c r="P207" t="s">
        <v>411</v>
      </c>
      <c r="Q207">
        <v>1</v>
      </c>
      <c r="X207">
        <v>0.19</v>
      </c>
      <c r="Y207">
        <v>0</v>
      </c>
      <c r="Z207">
        <v>14</v>
      </c>
      <c r="AA207">
        <v>0</v>
      </c>
      <c r="AB207">
        <v>0</v>
      </c>
      <c r="AC207">
        <v>0</v>
      </c>
      <c r="AD207">
        <v>1</v>
      </c>
      <c r="AE207">
        <v>0</v>
      </c>
      <c r="AF207" t="s">
        <v>6</v>
      </c>
      <c r="AG207">
        <v>0.19</v>
      </c>
      <c r="AH207">
        <v>2</v>
      </c>
      <c r="AI207">
        <v>34644949</v>
      </c>
      <c r="AJ207">
        <v>223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ROW(Source!A166)</f>
        <v>166</v>
      </c>
      <c r="B208">
        <v>34644957</v>
      </c>
      <c r="C208">
        <v>34644946</v>
      </c>
      <c r="D208">
        <v>31528466</v>
      </c>
      <c r="E208">
        <v>1</v>
      </c>
      <c r="F208">
        <v>1</v>
      </c>
      <c r="G208">
        <v>1</v>
      </c>
      <c r="H208">
        <v>2</v>
      </c>
      <c r="I208" t="s">
        <v>448</v>
      </c>
      <c r="J208" t="s">
        <v>449</v>
      </c>
      <c r="K208" t="s">
        <v>450</v>
      </c>
      <c r="L208">
        <v>1368</v>
      </c>
      <c r="N208">
        <v>1011</v>
      </c>
      <c r="O208" t="s">
        <v>411</v>
      </c>
      <c r="P208" t="s">
        <v>411</v>
      </c>
      <c r="Q208">
        <v>1</v>
      </c>
      <c r="X208">
        <v>0.61</v>
      </c>
      <c r="Y208">
        <v>0</v>
      </c>
      <c r="Z208">
        <v>90</v>
      </c>
      <c r="AA208">
        <v>10.06</v>
      </c>
      <c r="AB208">
        <v>0</v>
      </c>
      <c r="AC208">
        <v>0</v>
      </c>
      <c r="AD208">
        <v>1</v>
      </c>
      <c r="AE208">
        <v>0</v>
      </c>
      <c r="AF208" t="s">
        <v>6</v>
      </c>
      <c r="AG208">
        <v>0.61</v>
      </c>
      <c r="AH208">
        <v>2</v>
      </c>
      <c r="AI208">
        <v>34644950</v>
      </c>
      <c r="AJ208">
        <v>224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ROW(Source!A166)</f>
        <v>166</v>
      </c>
      <c r="B209">
        <v>34644958</v>
      </c>
      <c r="C209">
        <v>34644946</v>
      </c>
      <c r="D209">
        <v>31529253</v>
      </c>
      <c r="E209">
        <v>1</v>
      </c>
      <c r="F209">
        <v>1</v>
      </c>
      <c r="G209">
        <v>1</v>
      </c>
      <c r="H209">
        <v>2</v>
      </c>
      <c r="I209" t="s">
        <v>451</v>
      </c>
      <c r="J209" t="s">
        <v>452</v>
      </c>
      <c r="K209" t="s">
        <v>453</v>
      </c>
      <c r="L209">
        <v>1368</v>
      </c>
      <c r="N209">
        <v>1011</v>
      </c>
      <c r="O209" t="s">
        <v>411</v>
      </c>
      <c r="P209" t="s">
        <v>411</v>
      </c>
      <c r="Q209">
        <v>1</v>
      </c>
      <c r="X209">
        <v>0.61</v>
      </c>
      <c r="Y209">
        <v>0</v>
      </c>
      <c r="Z209">
        <v>91.13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6</v>
      </c>
      <c r="AG209">
        <v>0.61</v>
      </c>
      <c r="AH209">
        <v>2</v>
      </c>
      <c r="AI209">
        <v>34644951</v>
      </c>
      <c r="AJ209">
        <v>225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ROW(Source!A166)</f>
        <v>166</v>
      </c>
      <c r="B210">
        <v>34644959</v>
      </c>
      <c r="C210">
        <v>34644946</v>
      </c>
      <c r="D210">
        <v>31447859</v>
      </c>
      <c r="E210">
        <v>1</v>
      </c>
      <c r="F210">
        <v>1</v>
      </c>
      <c r="G210">
        <v>1</v>
      </c>
      <c r="H210">
        <v>3</v>
      </c>
      <c r="I210" t="s">
        <v>263</v>
      </c>
      <c r="J210" t="s">
        <v>265</v>
      </c>
      <c r="K210" t="s">
        <v>464</v>
      </c>
      <c r="L210">
        <v>1348</v>
      </c>
      <c r="N210">
        <v>1009</v>
      </c>
      <c r="O210" t="s">
        <v>66</v>
      </c>
      <c r="P210" t="s">
        <v>66</v>
      </c>
      <c r="Q210">
        <v>1000</v>
      </c>
      <c r="X210">
        <v>3.0000000000000001E-5</v>
      </c>
      <c r="Y210">
        <v>10315.01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6</v>
      </c>
      <c r="AG210">
        <v>3.0000000000000001E-5</v>
      </c>
      <c r="AH210">
        <v>2</v>
      </c>
      <c r="AI210">
        <v>34644952</v>
      </c>
      <c r="AJ210">
        <v>226</v>
      </c>
      <c r="AK210">
        <v>3</v>
      </c>
      <c r="AL210">
        <v>-0.30945030000000001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1</v>
      </c>
    </row>
    <row r="211" spans="1:44" x14ac:dyDescent="0.2">
      <c r="A211">
        <f>ROW(Source!A166)</f>
        <v>166</v>
      </c>
      <c r="B211">
        <v>34644960</v>
      </c>
      <c r="C211">
        <v>34644946</v>
      </c>
      <c r="D211">
        <v>31471191</v>
      </c>
      <c r="E211">
        <v>1</v>
      </c>
      <c r="F211">
        <v>1</v>
      </c>
      <c r="G211">
        <v>1</v>
      </c>
      <c r="H211">
        <v>3</v>
      </c>
      <c r="I211" t="s">
        <v>268</v>
      </c>
      <c r="J211" t="s">
        <v>270</v>
      </c>
      <c r="K211" t="s">
        <v>465</v>
      </c>
      <c r="L211">
        <v>1348</v>
      </c>
      <c r="N211">
        <v>1009</v>
      </c>
      <c r="O211" t="s">
        <v>66</v>
      </c>
      <c r="P211" t="s">
        <v>66</v>
      </c>
      <c r="Q211">
        <v>1000</v>
      </c>
      <c r="X211">
        <v>5.0000000000000001E-3</v>
      </c>
      <c r="Y211">
        <v>6508.75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 t="s">
        <v>6</v>
      </c>
      <c r="AG211">
        <v>5.0000000000000001E-3</v>
      </c>
      <c r="AH211">
        <v>2</v>
      </c>
      <c r="AI211">
        <v>34644953</v>
      </c>
      <c r="AJ211">
        <v>227</v>
      </c>
      <c r="AK211">
        <v>3</v>
      </c>
      <c r="AL211">
        <v>-32.543750000000003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1</v>
      </c>
    </row>
    <row r="212" spans="1:44" x14ac:dyDescent="0.2">
      <c r="A212">
        <f>ROW(Source!A167)</f>
        <v>167</v>
      </c>
      <c r="B212">
        <v>34644954</v>
      </c>
      <c r="C212">
        <v>34644946</v>
      </c>
      <c r="D212">
        <v>31711354</v>
      </c>
      <c r="E212">
        <v>1</v>
      </c>
      <c r="F212">
        <v>1</v>
      </c>
      <c r="G212">
        <v>1</v>
      </c>
      <c r="H212">
        <v>1</v>
      </c>
      <c r="I212" t="s">
        <v>443</v>
      </c>
      <c r="J212" t="s">
        <v>6</v>
      </c>
      <c r="K212" t="s">
        <v>444</v>
      </c>
      <c r="L212">
        <v>1191</v>
      </c>
      <c r="N212">
        <v>1013</v>
      </c>
      <c r="O212" t="s">
        <v>405</v>
      </c>
      <c r="P212" t="s">
        <v>405</v>
      </c>
      <c r="Q212">
        <v>1</v>
      </c>
      <c r="X212">
        <v>0.81</v>
      </c>
      <c r="Y212">
        <v>0</v>
      </c>
      <c r="Z212">
        <v>0</v>
      </c>
      <c r="AA212">
        <v>0</v>
      </c>
      <c r="AB212">
        <v>8.4600000000000009</v>
      </c>
      <c r="AC212">
        <v>0</v>
      </c>
      <c r="AD212">
        <v>1</v>
      </c>
      <c r="AE212">
        <v>1</v>
      </c>
      <c r="AF212" t="s">
        <v>6</v>
      </c>
      <c r="AG212">
        <v>0.81</v>
      </c>
      <c r="AH212">
        <v>2</v>
      </c>
      <c r="AI212">
        <v>34644947</v>
      </c>
      <c r="AJ212">
        <v>228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ROW(Source!A167)</f>
        <v>167</v>
      </c>
      <c r="B213">
        <v>34644955</v>
      </c>
      <c r="C213">
        <v>34644946</v>
      </c>
      <c r="D213">
        <v>31709492</v>
      </c>
      <c r="E213">
        <v>1</v>
      </c>
      <c r="F213">
        <v>1</v>
      </c>
      <c r="G213">
        <v>1</v>
      </c>
      <c r="H213">
        <v>1</v>
      </c>
      <c r="I213" t="s">
        <v>406</v>
      </c>
      <c r="J213" t="s">
        <v>6</v>
      </c>
      <c r="K213" t="s">
        <v>407</v>
      </c>
      <c r="L213">
        <v>1191</v>
      </c>
      <c r="N213">
        <v>1013</v>
      </c>
      <c r="O213" t="s">
        <v>405</v>
      </c>
      <c r="P213" t="s">
        <v>405</v>
      </c>
      <c r="Q213">
        <v>1</v>
      </c>
      <c r="X213">
        <v>0.61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2</v>
      </c>
      <c r="AF213" t="s">
        <v>6</v>
      </c>
      <c r="AG213">
        <v>0.61</v>
      </c>
      <c r="AH213">
        <v>2</v>
      </c>
      <c r="AI213">
        <v>34644948</v>
      </c>
      <c r="AJ213">
        <v>229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ROW(Source!A167)</f>
        <v>167</v>
      </c>
      <c r="B214">
        <v>34644956</v>
      </c>
      <c r="C214">
        <v>34644946</v>
      </c>
      <c r="D214">
        <v>31528369</v>
      </c>
      <c r="E214">
        <v>1</v>
      </c>
      <c r="F214">
        <v>1</v>
      </c>
      <c r="G214">
        <v>1</v>
      </c>
      <c r="H214">
        <v>2</v>
      </c>
      <c r="I214" t="s">
        <v>445</v>
      </c>
      <c r="J214" t="s">
        <v>446</v>
      </c>
      <c r="K214" t="s">
        <v>447</v>
      </c>
      <c r="L214">
        <v>1368</v>
      </c>
      <c r="N214">
        <v>1011</v>
      </c>
      <c r="O214" t="s">
        <v>411</v>
      </c>
      <c r="P214" t="s">
        <v>411</v>
      </c>
      <c r="Q214">
        <v>1</v>
      </c>
      <c r="X214">
        <v>0.19</v>
      </c>
      <c r="Y214">
        <v>0</v>
      </c>
      <c r="Z214">
        <v>14</v>
      </c>
      <c r="AA214">
        <v>0</v>
      </c>
      <c r="AB214">
        <v>0</v>
      </c>
      <c r="AC214">
        <v>0</v>
      </c>
      <c r="AD214">
        <v>1</v>
      </c>
      <c r="AE214">
        <v>0</v>
      </c>
      <c r="AF214" t="s">
        <v>6</v>
      </c>
      <c r="AG214">
        <v>0.19</v>
      </c>
      <c r="AH214">
        <v>2</v>
      </c>
      <c r="AI214">
        <v>34644949</v>
      </c>
      <c r="AJ214">
        <v>230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ROW(Source!A167)</f>
        <v>167</v>
      </c>
      <c r="B215">
        <v>34644957</v>
      </c>
      <c r="C215">
        <v>34644946</v>
      </c>
      <c r="D215">
        <v>31528466</v>
      </c>
      <c r="E215">
        <v>1</v>
      </c>
      <c r="F215">
        <v>1</v>
      </c>
      <c r="G215">
        <v>1</v>
      </c>
      <c r="H215">
        <v>2</v>
      </c>
      <c r="I215" t="s">
        <v>448</v>
      </c>
      <c r="J215" t="s">
        <v>449</v>
      </c>
      <c r="K215" t="s">
        <v>450</v>
      </c>
      <c r="L215">
        <v>1368</v>
      </c>
      <c r="N215">
        <v>1011</v>
      </c>
      <c r="O215" t="s">
        <v>411</v>
      </c>
      <c r="P215" t="s">
        <v>411</v>
      </c>
      <c r="Q215">
        <v>1</v>
      </c>
      <c r="X215">
        <v>0.61</v>
      </c>
      <c r="Y215">
        <v>0</v>
      </c>
      <c r="Z215">
        <v>90</v>
      </c>
      <c r="AA215">
        <v>10.06</v>
      </c>
      <c r="AB215">
        <v>0</v>
      </c>
      <c r="AC215">
        <v>0</v>
      </c>
      <c r="AD215">
        <v>1</v>
      </c>
      <c r="AE215">
        <v>0</v>
      </c>
      <c r="AF215" t="s">
        <v>6</v>
      </c>
      <c r="AG215">
        <v>0.61</v>
      </c>
      <c r="AH215">
        <v>2</v>
      </c>
      <c r="AI215">
        <v>34644950</v>
      </c>
      <c r="AJ215">
        <v>231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ROW(Source!A167)</f>
        <v>167</v>
      </c>
      <c r="B216">
        <v>34644958</v>
      </c>
      <c r="C216">
        <v>34644946</v>
      </c>
      <c r="D216">
        <v>31529253</v>
      </c>
      <c r="E216">
        <v>1</v>
      </c>
      <c r="F216">
        <v>1</v>
      </c>
      <c r="G216">
        <v>1</v>
      </c>
      <c r="H216">
        <v>2</v>
      </c>
      <c r="I216" t="s">
        <v>451</v>
      </c>
      <c r="J216" t="s">
        <v>452</v>
      </c>
      <c r="K216" t="s">
        <v>453</v>
      </c>
      <c r="L216">
        <v>1368</v>
      </c>
      <c r="N216">
        <v>1011</v>
      </c>
      <c r="O216" t="s">
        <v>411</v>
      </c>
      <c r="P216" t="s">
        <v>411</v>
      </c>
      <c r="Q216">
        <v>1</v>
      </c>
      <c r="X216">
        <v>0.61</v>
      </c>
      <c r="Y216">
        <v>0</v>
      </c>
      <c r="Z216">
        <v>91.13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6</v>
      </c>
      <c r="AG216">
        <v>0.61</v>
      </c>
      <c r="AH216">
        <v>2</v>
      </c>
      <c r="AI216">
        <v>34644951</v>
      </c>
      <c r="AJ216">
        <v>232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ROW(Source!A167)</f>
        <v>167</v>
      </c>
      <c r="B217">
        <v>34644959</v>
      </c>
      <c r="C217">
        <v>34644946</v>
      </c>
      <c r="D217">
        <v>31447859</v>
      </c>
      <c r="E217">
        <v>1</v>
      </c>
      <c r="F217">
        <v>1</v>
      </c>
      <c r="G217">
        <v>1</v>
      </c>
      <c r="H217">
        <v>3</v>
      </c>
      <c r="I217" t="s">
        <v>263</v>
      </c>
      <c r="J217" t="s">
        <v>265</v>
      </c>
      <c r="K217" t="s">
        <v>464</v>
      </c>
      <c r="L217">
        <v>1348</v>
      </c>
      <c r="N217">
        <v>1009</v>
      </c>
      <c r="O217" t="s">
        <v>66</v>
      </c>
      <c r="P217" t="s">
        <v>66</v>
      </c>
      <c r="Q217">
        <v>1000</v>
      </c>
      <c r="X217">
        <v>3.0000000000000001E-5</v>
      </c>
      <c r="Y217">
        <v>10315.01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6</v>
      </c>
      <c r="AG217">
        <v>3.0000000000000001E-5</v>
      </c>
      <c r="AH217">
        <v>2</v>
      </c>
      <c r="AI217">
        <v>34644952</v>
      </c>
      <c r="AJ217">
        <v>233</v>
      </c>
      <c r="AK217">
        <v>3</v>
      </c>
      <c r="AL217">
        <v>-0.30945030000000001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1</v>
      </c>
    </row>
    <row r="218" spans="1:44" x14ac:dyDescent="0.2">
      <c r="A218">
        <f>ROW(Source!A167)</f>
        <v>167</v>
      </c>
      <c r="B218">
        <v>34644960</v>
      </c>
      <c r="C218">
        <v>34644946</v>
      </c>
      <c r="D218">
        <v>31471191</v>
      </c>
      <c r="E218">
        <v>1</v>
      </c>
      <c r="F218">
        <v>1</v>
      </c>
      <c r="G218">
        <v>1</v>
      </c>
      <c r="H218">
        <v>3</v>
      </c>
      <c r="I218" t="s">
        <v>268</v>
      </c>
      <c r="J218" t="s">
        <v>270</v>
      </c>
      <c r="K218" t="s">
        <v>465</v>
      </c>
      <c r="L218">
        <v>1348</v>
      </c>
      <c r="N218">
        <v>1009</v>
      </c>
      <c r="O218" t="s">
        <v>66</v>
      </c>
      <c r="P218" t="s">
        <v>66</v>
      </c>
      <c r="Q218">
        <v>1000</v>
      </c>
      <c r="X218">
        <v>5.0000000000000001E-3</v>
      </c>
      <c r="Y218">
        <v>6508.75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6</v>
      </c>
      <c r="AG218">
        <v>5.0000000000000001E-3</v>
      </c>
      <c r="AH218">
        <v>2</v>
      </c>
      <c r="AI218">
        <v>34644953</v>
      </c>
      <c r="AJ218">
        <v>234</v>
      </c>
      <c r="AK218">
        <v>3</v>
      </c>
      <c r="AL218">
        <v>-32.543750000000003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1</v>
      </c>
    </row>
    <row r="219" spans="1:44" x14ac:dyDescent="0.2">
      <c r="A219">
        <f>ROW(Source!A172)</f>
        <v>172</v>
      </c>
      <c r="B219">
        <v>34644966</v>
      </c>
      <c r="C219">
        <v>34644963</v>
      </c>
      <c r="D219">
        <v>32164293</v>
      </c>
      <c r="E219">
        <v>1</v>
      </c>
      <c r="F219">
        <v>1</v>
      </c>
      <c r="G219">
        <v>1</v>
      </c>
      <c r="H219">
        <v>1</v>
      </c>
      <c r="I219" t="s">
        <v>454</v>
      </c>
      <c r="J219" t="s">
        <v>6</v>
      </c>
      <c r="K219" t="s">
        <v>455</v>
      </c>
      <c r="L219">
        <v>1191</v>
      </c>
      <c r="N219">
        <v>1013</v>
      </c>
      <c r="O219" t="s">
        <v>405</v>
      </c>
      <c r="P219" t="s">
        <v>405</v>
      </c>
      <c r="Q219">
        <v>1</v>
      </c>
      <c r="X219">
        <v>0.41</v>
      </c>
      <c r="Y219">
        <v>0</v>
      </c>
      <c r="Z219">
        <v>0</v>
      </c>
      <c r="AA219">
        <v>0</v>
      </c>
      <c r="AB219">
        <v>12.92</v>
      </c>
      <c r="AC219">
        <v>0</v>
      </c>
      <c r="AD219">
        <v>1</v>
      </c>
      <c r="AE219">
        <v>1</v>
      </c>
      <c r="AF219" t="s">
        <v>6</v>
      </c>
      <c r="AG219">
        <v>0.41</v>
      </c>
      <c r="AH219">
        <v>2</v>
      </c>
      <c r="AI219">
        <v>34644964</v>
      </c>
      <c r="AJ219">
        <v>235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ROW(Source!A172)</f>
        <v>172</v>
      </c>
      <c r="B220">
        <v>34644967</v>
      </c>
      <c r="C220">
        <v>34644963</v>
      </c>
      <c r="D220">
        <v>32163330</v>
      </c>
      <c r="E220">
        <v>1</v>
      </c>
      <c r="F220">
        <v>1</v>
      </c>
      <c r="G220">
        <v>1</v>
      </c>
      <c r="H220">
        <v>1</v>
      </c>
      <c r="I220" t="s">
        <v>456</v>
      </c>
      <c r="J220" t="s">
        <v>6</v>
      </c>
      <c r="K220" t="s">
        <v>457</v>
      </c>
      <c r="L220">
        <v>1191</v>
      </c>
      <c r="N220">
        <v>1013</v>
      </c>
      <c r="O220" t="s">
        <v>405</v>
      </c>
      <c r="P220" t="s">
        <v>405</v>
      </c>
      <c r="Q220">
        <v>1</v>
      </c>
      <c r="X220">
        <v>0.41</v>
      </c>
      <c r="Y220">
        <v>0</v>
      </c>
      <c r="Z220">
        <v>0</v>
      </c>
      <c r="AA220">
        <v>0</v>
      </c>
      <c r="AB220">
        <v>12.69</v>
      </c>
      <c r="AC220">
        <v>0</v>
      </c>
      <c r="AD220">
        <v>1</v>
      </c>
      <c r="AE220">
        <v>1</v>
      </c>
      <c r="AF220" t="s">
        <v>6</v>
      </c>
      <c r="AG220">
        <v>0.41</v>
      </c>
      <c r="AH220">
        <v>2</v>
      </c>
      <c r="AI220">
        <v>34644965</v>
      </c>
      <c r="AJ220">
        <v>236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ROW(Source!A173)</f>
        <v>173</v>
      </c>
      <c r="B221">
        <v>34644966</v>
      </c>
      <c r="C221">
        <v>34644963</v>
      </c>
      <c r="D221">
        <v>32164293</v>
      </c>
      <c r="E221">
        <v>1</v>
      </c>
      <c r="F221">
        <v>1</v>
      </c>
      <c r="G221">
        <v>1</v>
      </c>
      <c r="H221">
        <v>1</v>
      </c>
      <c r="I221" t="s">
        <v>454</v>
      </c>
      <c r="J221" t="s">
        <v>6</v>
      </c>
      <c r="K221" t="s">
        <v>455</v>
      </c>
      <c r="L221">
        <v>1191</v>
      </c>
      <c r="N221">
        <v>1013</v>
      </c>
      <c r="O221" t="s">
        <v>405</v>
      </c>
      <c r="P221" t="s">
        <v>405</v>
      </c>
      <c r="Q221">
        <v>1</v>
      </c>
      <c r="X221">
        <v>0.41</v>
      </c>
      <c r="Y221">
        <v>0</v>
      </c>
      <c r="Z221">
        <v>0</v>
      </c>
      <c r="AA221">
        <v>0</v>
      </c>
      <c r="AB221">
        <v>12.92</v>
      </c>
      <c r="AC221">
        <v>0</v>
      </c>
      <c r="AD221">
        <v>1</v>
      </c>
      <c r="AE221">
        <v>1</v>
      </c>
      <c r="AF221" t="s">
        <v>6</v>
      </c>
      <c r="AG221">
        <v>0.41</v>
      </c>
      <c r="AH221">
        <v>2</v>
      </c>
      <c r="AI221">
        <v>34644964</v>
      </c>
      <c r="AJ221">
        <v>237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ROW(Source!A173)</f>
        <v>173</v>
      </c>
      <c r="B222">
        <v>34644967</v>
      </c>
      <c r="C222">
        <v>34644963</v>
      </c>
      <c r="D222">
        <v>32163330</v>
      </c>
      <c r="E222">
        <v>1</v>
      </c>
      <c r="F222">
        <v>1</v>
      </c>
      <c r="G222">
        <v>1</v>
      </c>
      <c r="H222">
        <v>1</v>
      </c>
      <c r="I222" t="s">
        <v>456</v>
      </c>
      <c r="J222" t="s">
        <v>6</v>
      </c>
      <c r="K222" t="s">
        <v>457</v>
      </c>
      <c r="L222">
        <v>1191</v>
      </c>
      <c r="N222">
        <v>1013</v>
      </c>
      <c r="O222" t="s">
        <v>405</v>
      </c>
      <c r="P222" t="s">
        <v>405</v>
      </c>
      <c r="Q222">
        <v>1</v>
      </c>
      <c r="X222">
        <v>0.41</v>
      </c>
      <c r="Y222">
        <v>0</v>
      </c>
      <c r="Z222">
        <v>0</v>
      </c>
      <c r="AA222">
        <v>0</v>
      </c>
      <c r="AB222">
        <v>12.69</v>
      </c>
      <c r="AC222">
        <v>0</v>
      </c>
      <c r="AD222">
        <v>1</v>
      </c>
      <c r="AE222">
        <v>1</v>
      </c>
      <c r="AF222" t="s">
        <v>6</v>
      </c>
      <c r="AG222">
        <v>0.41</v>
      </c>
      <c r="AH222">
        <v>2</v>
      </c>
      <c r="AI222">
        <v>34644965</v>
      </c>
      <c r="AJ222">
        <v>238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ROW(Source!A174)</f>
        <v>174</v>
      </c>
      <c r="B223">
        <v>34644971</v>
      </c>
      <c r="C223">
        <v>34644968</v>
      </c>
      <c r="D223">
        <v>32164293</v>
      </c>
      <c r="E223">
        <v>1</v>
      </c>
      <c r="F223">
        <v>1</v>
      </c>
      <c r="G223">
        <v>1</v>
      </c>
      <c r="H223">
        <v>1</v>
      </c>
      <c r="I223" t="s">
        <v>454</v>
      </c>
      <c r="J223" t="s">
        <v>6</v>
      </c>
      <c r="K223" t="s">
        <v>455</v>
      </c>
      <c r="L223">
        <v>1191</v>
      </c>
      <c r="N223">
        <v>1013</v>
      </c>
      <c r="O223" t="s">
        <v>405</v>
      </c>
      <c r="P223" t="s">
        <v>405</v>
      </c>
      <c r="Q223">
        <v>1</v>
      </c>
      <c r="X223">
        <v>0.61</v>
      </c>
      <c r="Y223">
        <v>0</v>
      </c>
      <c r="Z223">
        <v>0</v>
      </c>
      <c r="AA223">
        <v>0</v>
      </c>
      <c r="AB223">
        <v>12.92</v>
      </c>
      <c r="AC223">
        <v>0</v>
      </c>
      <c r="AD223">
        <v>1</v>
      </c>
      <c r="AE223">
        <v>1</v>
      </c>
      <c r="AF223" t="s">
        <v>6</v>
      </c>
      <c r="AG223">
        <v>0.61</v>
      </c>
      <c r="AH223">
        <v>2</v>
      </c>
      <c r="AI223">
        <v>34644969</v>
      </c>
      <c r="AJ223">
        <v>239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ROW(Source!A174)</f>
        <v>174</v>
      </c>
      <c r="B224">
        <v>34644972</v>
      </c>
      <c r="C224">
        <v>34644968</v>
      </c>
      <c r="D224">
        <v>32163330</v>
      </c>
      <c r="E224">
        <v>1</v>
      </c>
      <c r="F224">
        <v>1</v>
      </c>
      <c r="G224">
        <v>1</v>
      </c>
      <c r="H224">
        <v>1</v>
      </c>
      <c r="I224" t="s">
        <v>456</v>
      </c>
      <c r="J224" t="s">
        <v>6</v>
      </c>
      <c r="K224" t="s">
        <v>457</v>
      </c>
      <c r="L224">
        <v>1191</v>
      </c>
      <c r="N224">
        <v>1013</v>
      </c>
      <c r="O224" t="s">
        <v>405</v>
      </c>
      <c r="P224" t="s">
        <v>405</v>
      </c>
      <c r="Q224">
        <v>1</v>
      </c>
      <c r="X224">
        <v>0.61</v>
      </c>
      <c r="Y224">
        <v>0</v>
      </c>
      <c r="Z224">
        <v>0</v>
      </c>
      <c r="AA224">
        <v>0</v>
      </c>
      <c r="AB224">
        <v>12.69</v>
      </c>
      <c r="AC224">
        <v>0</v>
      </c>
      <c r="AD224">
        <v>1</v>
      </c>
      <c r="AE224">
        <v>1</v>
      </c>
      <c r="AF224" t="s">
        <v>6</v>
      </c>
      <c r="AG224">
        <v>0.61</v>
      </c>
      <c r="AH224">
        <v>2</v>
      </c>
      <c r="AI224">
        <v>34644970</v>
      </c>
      <c r="AJ224">
        <v>240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ROW(Source!A175)</f>
        <v>175</v>
      </c>
      <c r="B225">
        <v>34644971</v>
      </c>
      <c r="C225">
        <v>34644968</v>
      </c>
      <c r="D225">
        <v>32164293</v>
      </c>
      <c r="E225">
        <v>1</v>
      </c>
      <c r="F225">
        <v>1</v>
      </c>
      <c r="G225">
        <v>1</v>
      </c>
      <c r="H225">
        <v>1</v>
      </c>
      <c r="I225" t="s">
        <v>454</v>
      </c>
      <c r="J225" t="s">
        <v>6</v>
      </c>
      <c r="K225" t="s">
        <v>455</v>
      </c>
      <c r="L225">
        <v>1191</v>
      </c>
      <c r="N225">
        <v>1013</v>
      </c>
      <c r="O225" t="s">
        <v>405</v>
      </c>
      <c r="P225" t="s">
        <v>405</v>
      </c>
      <c r="Q225">
        <v>1</v>
      </c>
      <c r="X225">
        <v>0.61</v>
      </c>
      <c r="Y225">
        <v>0</v>
      </c>
      <c r="Z225">
        <v>0</v>
      </c>
      <c r="AA225">
        <v>0</v>
      </c>
      <c r="AB225">
        <v>12.92</v>
      </c>
      <c r="AC225">
        <v>0</v>
      </c>
      <c r="AD225">
        <v>1</v>
      </c>
      <c r="AE225">
        <v>1</v>
      </c>
      <c r="AF225" t="s">
        <v>6</v>
      </c>
      <c r="AG225">
        <v>0.61</v>
      </c>
      <c r="AH225">
        <v>2</v>
      </c>
      <c r="AI225">
        <v>34644969</v>
      </c>
      <c r="AJ225">
        <v>241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ROW(Source!A175)</f>
        <v>175</v>
      </c>
      <c r="B226">
        <v>34644972</v>
      </c>
      <c r="C226">
        <v>34644968</v>
      </c>
      <c r="D226">
        <v>32163330</v>
      </c>
      <c r="E226">
        <v>1</v>
      </c>
      <c r="F226">
        <v>1</v>
      </c>
      <c r="G226">
        <v>1</v>
      </c>
      <c r="H226">
        <v>1</v>
      </c>
      <c r="I226" t="s">
        <v>456</v>
      </c>
      <c r="J226" t="s">
        <v>6</v>
      </c>
      <c r="K226" t="s">
        <v>457</v>
      </c>
      <c r="L226">
        <v>1191</v>
      </c>
      <c r="N226">
        <v>1013</v>
      </c>
      <c r="O226" t="s">
        <v>405</v>
      </c>
      <c r="P226" t="s">
        <v>405</v>
      </c>
      <c r="Q226">
        <v>1</v>
      </c>
      <c r="X226">
        <v>0.61</v>
      </c>
      <c r="Y226">
        <v>0</v>
      </c>
      <c r="Z226">
        <v>0</v>
      </c>
      <c r="AA226">
        <v>0</v>
      </c>
      <c r="AB226">
        <v>12.69</v>
      </c>
      <c r="AC226">
        <v>0</v>
      </c>
      <c r="AD226">
        <v>1</v>
      </c>
      <c r="AE226">
        <v>1</v>
      </c>
      <c r="AF226" t="s">
        <v>6</v>
      </c>
      <c r="AG226">
        <v>0.61</v>
      </c>
      <c r="AH226">
        <v>2</v>
      </c>
      <c r="AI226">
        <v>34644970</v>
      </c>
      <c r="AJ226">
        <v>242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ROW(Source!A176)</f>
        <v>176</v>
      </c>
      <c r="B227">
        <v>34644976</v>
      </c>
      <c r="C227">
        <v>34644973</v>
      </c>
      <c r="D227">
        <v>32164293</v>
      </c>
      <c r="E227">
        <v>1</v>
      </c>
      <c r="F227">
        <v>1</v>
      </c>
      <c r="G227">
        <v>1</v>
      </c>
      <c r="H227">
        <v>1</v>
      </c>
      <c r="I227" t="s">
        <v>454</v>
      </c>
      <c r="J227" t="s">
        <v>6</v>
      </c>
      <c r="K227" t="s">
        <v>455</v>
      </c>
      <c r="L227">
        <v>1191</v>
      </c>
      <c r="N227">
        <v>1013</v>
      </c>
      <c r="O227" t="s">
        <v>405</v>
      </c>
      <c r="P227" t="s">
        <v>405</v>
      </c>
      <c r="Q227">
        <v>1</v>
      </c>
      <c r="X227">
        <v>6.48</v>
      </c>
      <c r="Y227">
        <v>0</v>
      </c>
      <c r="Z227">
        <v>0</v>
      </c>
      <c r="AA227">
        <v>0</v>
      </c>
      <c r="AB227">
        <v>12.92</v>
      </c>
      <c r="AC227">
        <v>0</v>
      </c>
      <c r="AD227">
        <v>1</v>
      </c>
      <c r="AE227">
        <v>1</v>
      </c>
      <c r="AF227" t="s">
        <v>6</v>
      </c>
      <c r="AG227">
        <v>6.48</v>
      </c>
      <c r="AH227">
        <v>2</v>
      </c>
      <c r="AI227">
        <v>34644974</v>
      </c>
      <c r="AJ227">
        <v>243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ROW(Source!A176)</f>
        <v>176</v>
      </c>
      <c r="B228">
        <v>34644977</v>
      </c>
      <c r="C228">
        <v>34644973</v>
      </c>
      <c r="D228">
        <v>32163330</v>
      </c>
      <c r="E228">
        <v>1</v>
      </c>
      <c r="F228">
        <v>1</v>
      </c>
      <c r="G228">
        <v>1</v>
      </c>
      <c r="H228">
        <v>1</v>
      </c>
      <c r="I228" t="s">
        <v>456</v>
      </c>
      <c r="J228" t="s">
        <v>6</v>
      </c>
      <c r="K228" t="s">
        <v>457</v>
      </c>
      <c r="L228">
        <v>1191</v>
      </c>
      <c r="N228">
        <v>1013</v>
      </c>
      <c r="O228" t="s">
        <v>405</v>
      </c>
      <c r="P228" t="s">
        <v>405</v>
      </c>
      <c r="Q228">
        <v>1</v>
      </c>
      <c r="X228">
        <v>6.48</v>
      </c>
      <c r="Y228">
        <v>0</v>
      </c>
      <c r="Z228">
        <v>0</v>
      </c>
      <c r="AA228">
        <v>0</v>
      </c>
      <c r="AB228">
        <v>12.69</v>
      </c>
      <c r="AC228">
        <v>0</v>
      </c>
      <c r="AD228">
        <v>1</v>
      </c>
      <c r="AE228">
        <v>1</v>
      </c>
      <c r="AF228" t="s">
        <v>6</v>
      </c>
      <c r="AG228">
        <v>6.48</v>
      </c>
      <c r="AH228">
        <v>2</v>
      </c>
      <c r="AI228">
        <v>34644975</v>
      </c>
      <c r="AJ228">
        <v>244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ROW(Source!A177)</f>
        <v>177</v>
      </c>
      <c r="B229">
        <v>34644976</v>
      </c>
      <c r="C229">
        <v>34644973</v>
      </c>
      <c r="D229">
        <v>32164293</v>
      </c>
      <c r="E229">
        <v>1</v>
      </c>
      <c r="F229">
        <v>1</v>
      </c>
      <c r="G229">
        <v>1</v>
      </c>
      <c r="H229">
        <v>1</v>
      </c>
      <c r="I229" t="s">
        <v>454</v>
      </c>
      <c r="J229" t="s">
        <v>6</v>
      </c>
      <c r="K229" t="s">
        <v>455</v>
      </c>
      <c r="L229">
        <v>1191</v>
      </c>
      <c r="N229">
        <v>1013</v>
      </c>
      <c r="O229" t="s">
        <v>405</v>
      </c>
      <c r="P229" t="s">
        <v>405</v>
      </c>
      <c r="Q229">
        <v>1</v>
      </c>
      <c r="X229">
        <v>6.48</v>
      </c>
      <c r="Y229">
        <v>0</v>
      </c>
      <c r="Z229">
        <v>0</v>
      </c>
      <c r="AA229">
        <v>0</v>
      </c>
      <c r="AB229">
        <v>12.92</v>
      </c>
      <c r="AC229">
        <v>0</v>
      </c>
      <c r="AD229">
        <v>1</v>
      </c>
      <c r="AE229">
        <v>1</v>
      </c>
      <c r="AF229" t="s">
        <v>6</v>
      </c>
      <c r="AG229">
        <v>6.48</v>
      </c>
      <c r="AH229">
        <v>2</v>
      </c>
      <c r="AI229">
        <v>34644974</v>
      </c>
      <c r="AJ229">
        <v>245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ROW(Source!A177)</f>
        <v>177</v>
      </c>
      <c r="B230">
        <v>34644977</v>
      </c>
      <c r="C230">
        <v>34644973</v>
      </c>
      <c r="D230">
        <v>32163330</v>
      </c>
      <c r="E230">
        <v>1</v>
      </c>
      <c r="F230">
        <v>1</v>
      </c>
      <c r="G230">
        <v>1</v>
      </c>
      <c r="H230">
        <v>1</v>
      </c>
      <c r="I230" t="s">
        <v>456</v>
      </c>
      <c r="J230" t="s">
        <v>6</v>
      </c>
      <c r="K230" t="s">
        <v>457</v>
      </c>
      <c r="L230">
        <v>1191</v>
      </c>
      <c r="N230">
        <v>1013</v>
      </c>
      <c r="O230" t="s">
        <v>405</v>
      </c>
      <c r="P230" t="s">
        <v>405</v>
      </c>
      <c r="Q230">
        <v>1</v>
      </c>
      <c r="X230">
        <v>6.48</v>
      </c>
      <c r="Y230">
        <v>0</v>
      </c>
      <c r="Z230">
        <v>0</v>
      </c>
      <c r="AA230">
        <v>0</v>
      </c>
      <c r="AB230">
        <v>12.69</v>
      </c>
      <c r="AC230">
        <v>0</v>
      </c>
      <c r="AD230">
        <v>1</v>
      </c>
      <c r="AE230">
        <v>1</v>
      </c>
      <c r="AF230" t="s">
        <v>6</v>
      </c>
      <c r="AG230">
        <v>6.48</v>
      </c>
      <c r="AH230">
        <v>2</v>
      </c>
      <c r="AI230">
        <v>34644975</v>
      </c>
      <c r="AJ230">
        <v>246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2019-01-16T05:06:10Z</cp:lastPrinted>
  <dcterms:created xsi:type="dcterms:W3CDTF">2019-01-15T10:50:45Z</dcterms:created>
  <dcterms:modified xsi:type="dcterms:W3CDTF">2019-02-25T12:54:26Z</dcterms:modified>
</cp:coreProperties>
</file>