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85" windowWidth="14805" windowHeight="6630" tabRatio="754"/>
  </bookViews>
  <sheets>
    <sheet name="Форма 1" sheetId="18" r:id="rId1"/>
  </sheets>
  <definedNames>
    <definedName name="_xlnm._FilterDatabase" localSheetId="0" hidden="1">'Форма 1'!$A$22:$B$480</definedName>
    <definedName name="_xlnm.Print_Area" localSheetId="0">'Форма 1'!$A$1:$AM$480</definedName>
  </definedNames>
  <calcPr calcId="145621"/>
</workbook>
</file>

<file path=xl/calcChain.xml><?xml version="1.0" encoding="utf-8"?>
<calcChain xmlns="http://schemas.openxmlformats.org/spreadsheetml/2006/main">
  <c r="K191" i="18" l="1"/>
  <c r="E409" i="18" l="1"/>
  <c r="E408" i="18" s="1"/>
  <c r="E27" i="18" s="1"/>
  <c r="F409" i="18"/>
  <c r="F408" i="18" s="1"/>
  <c r="F27" i="18" s="1"/>
  <c r="G409" i="18"/>
  <c r="G408" i="18" s="1"/>
  <c r="G27" i="18" s="1"/>
  <c r="H409" i="18"/>
  <c r="H408" i="18" s="1"/>
  <c r="H27" i="18" s="1"/>
  <c r="I409" i="18"/>
  <c r="I408" i="18" s="1"/>
  <c r="I27" i="18" s="1"/>
  <c r="J409" i="18"/>
  <c r="J408" i="18" s="1"/>
  <c r="J27" i="18" s="1"/>
  <c r="K409" i="18"/>
  <c r="K408" i="18" s="1"/>
  <c r="K27" i="18" s="1"/>
  <c r="L409" i="18"/>
  <c r="L408" i="18" s="1"/>
  <c r="L27" i="18" s="1"/>
  <c r="M409" i="18"/>
  <c r="M408" i="18" s="1"/>
  <c r="M27" i="18" s="1"/>
  <c r="N409" i="18"/>
  <c r="N408" i="18" s="1"/>
  <c r="N27" i="18" s="1"/>
  <c r="O409" i="18"/>
  <c r="O408" i="18" s="1"/>
  <c r="O27" i="18" s="1"/>
  <c r="P409" i="18"/>
  <c r="P408" i="18" s="1"/>
  <c r="P27" i="18" s="1"/>
  <c r="Q409" i="18"/>
  <c r="Q408" i="18" s="1"/>
  <c r="Q27" i="18" s="1"/>
  <c r="R409" i="18"/>
  <c r="R408" i="18" s="1"/>
  <c r="R27" i="18" s="1"/>
  <c r="S409" i="18"/>
  <c r="S408" i="18" s="1"/>
  <c r="S27" i="18" s="1"/>
  <c r="T409" i="18"/>
  <c r="T408" i="18" s="1"/>
  <c r="T27" i="18" s="1"/>
  <c r="U409" i="18"/>
  <c r="U408" i="18" s="1"/>
  <c r="U27" i="18" s="1"/>
  <c r="V409" i="18"/>
  <c r="V408" i="18" s="1"/>
  <c r="V27" i="18" s="1"/>
  <c r="W409" i="18"/>
  <c r="W408" i="18" s="1"/>
  <c r="W27" i="18" s="1"/>
  <c r="X409" i="18"/>
  <c r="X408" i="18" s="1"/>
  <c r="X27" i="18" s="1"/>
  <c r="Y409" i="18"/>
  <c r="Y408" i="18" s="1"/>
  <c r="Y27" i="18" s="1"/>
  <c r="Z409" i="18"/>
  <c r="Z408" i="18" s="1"/>
  <c r="Z27" i="18" s="1"/>
  <c r="AA409" i="18"/>
  <c r="AA408" i="18" s="1"/>
  <c r="AA27" i="18" s="1"/>
  <c r="AB409" i="18"/>
  <c r="AB408" i="18" s="1"/>
  <c r="AB27" i="18" s="1"/>
  <c r="AC409" i="18"/>
  <c r="AC408" i="18" s="1"/>
  <c r="AC27" i="18" s="1"/>
  <c r="AD409" i="18"/>
  <c r="AD408" i="18" s="1"/>
  <c r="AD27" i="18" s="1"/>
  <c r="AE409" i="18"/>
  <c r="AE408" i="18" s="1"/>
  <c r="AE27" i="18" s="1"/>
  <c r="AF409" i="18"/>
  <c r="AF408" i="18" s="1"/>
  <c r="AF27" i="18" s="1"/>
  <c r="AG409" i="18"/>
  <c r="AG408" i="18" s="1"/>
  <c r="AG27" i="18" s="1"/>
  <c r="AH409" i="18"/>
  <c r="AH408" i="18" s="1"/>
  <c r="AH27" i="18" s="1"/>
  <c r="AI409" i="18"/>
  <c r="AI408" i="18" s="1"/>
  <c r="AI27" i="18" s="1"/>
  <c r="AJ409" i="18"/>
  <c r="AJ408" i="18" s="1"/>
  <c r="AJ27" i="18" s="1"/>
  <c r="AK409" i="18"/>
  <c r="AK408" i="18" s="1"/>
  <c r="AK27" i="18" s="1"/>
  <c r="AL409" i="18"/>
  <c r="AL408" i="18" s="1"/>
  <c r="AL27" i="18" s="1"/>
  <c r="AM409" i="18"/>
  <c r="AM408" i="18" s="1"/>
  <c r="AM27" i="18" s="1"/>
  <c r="D409" i="18"/>
  <c r="D408" i="18" s="1"/>
  <c r="D27" i="18" s="1"/>
  <c r="E384" i="18"/>
  <c r="F384" i="18"/>
  <c r="G384" i="18"/>
  <c r="H384" i="18"/>
  <c r="I384" i="18"/>
  <c r="J384" i="18"/>
  <c r="K384" i="18"/>
  <c r="L384" i="18"/>
  <c r="M384" i="18"/>
  <c r="N384" i="18"/>
  <c r="O384" i="18"/>
  <c r="P384" i="18"/>
  <c r="Q384" i="18"/>
  <c r="R384" i="18"/>
  <c r="S384" i="18"/>
  <c r="T384" i="18"/>
  <c r="U384" i="18"/>
  <c r="V384" i="18"/>
  <c r="W384" i="18"/>
  <c r="X384" i="18"/>
  <c r="Y384" i="18"/>
  <c r="Z384" i="18"/>
  <c r="AA384" i="18"/>
  <c r="AB384" i="18"/>
  <c r="AC384" i="18"/>
  <c r="AD384" i="18"/>
  <c r="AE384" i="18"/>
  <c r="AF384" i="18"/>
  <c r="AG384" i="18"/>
  <c r="AH384" i="18"/>
  <c r="AI384" i="18"/>
  <c r="AJ384" i="18"/>
  <c r="AK384" i="18"/>
  <c r="AL384" i="18"/>
  <c r="AM384" i="18"/>
  <c r="D384" i="18"/>
  <c r="E390" i="18"/>
  <c r="F390" i="18"/>
  <c r="G390" i="18"/>
  <c r="H390" i="18"/>
  <c r="I390" i="18"/>
  <c r="J390" i="18"/>
  <c r="K390" i="18"/>
  <c r="L390" i="18"/>
  <c r="M390" i="18"/>
  <c r="N390" i="18"/>
  <c r="O390" i="18"/>
  <c r="P390" i="18"/>
  <c r="Q390" i="18"/>
  <c r="R390" i="18"/>
  <c r="S390" i="18"/>
  <c r="T390" i="18"/>
  <c r="U390" i="18"/>
  <c r="V390" i="18"/>
  <c r="W390" i="18"/>
  <c r="X390" i="18"/>
  <c r="Y390" i="18"/>
  <c r="Z390" i="18"/>
  <c r="AA390" i="18"/>
  <c r="AB390" i="18"/>
  <c r="AC390" i="18"/>
  <c r="AD390" i="18"/>
  <c r="AE390" i="18"/>
  <c r="AF390" i="18"/>
  <c r="AG390" i="18"/>
  <c r="AH390" i="18"/>
  <c r="AI390" i="18"/>
  <c r="AJ390" i="18"/>
  <c r="AK390" i="18"/>
  <c r="AL390" i="18"/>
  <c r="AM390" i="18"/>
  <c r="D390" i="18"/>
  <c r="D383" i="18" s="1"/>
  <c r="E362" i="18"/>
  <c r="E361" i="18" s="1"/>
  <c r="F362" i="18"/>
  <c r="F361" i="18" s="1"/>
  <c r="G362" i="18"/>
  <c r="G361" i="18" s="1"/>
  <c r="H362" i="18"/>
  <c r="H361" i="18" s="1"/>
  <c r="I362" i="18"/>
  <c r="I361" i="18" s="1"/>
  <c r="J362" i="18"/>
  <c r="J361" i="18" s="1"/>
  <c r="K362" i="18"/>
  <c r="K361" i="18" s="1"/>
  <c r="L362" i="18"/>
  <c r="L361" i="18" s="1"/>
  <c r="M362" i="18"/>
  <c r="M361" i="18" s="1"/>
  <c r="N362" i="18"/>
  <c r="N361" i="18" s="1"/>
  <c r="O362" i="18"/>
  <c r="O361" i="18" s="1"/>
  <c r="P362" i="18"/>
  <c r="P361" i="18" s="1"/>
  <c r="Q362" i="18"/>
  <c r="Q361" i="18" s="1"/>
  <c r="R362" i="18"/>
  <c r="R361" i="18" s="1"/>
  <c r="S362" i="18"/>
  <c r="S361" i="18" s="1"/>
  <c r="T362" i="18"/>
  <c r="T361" i="18" s="1"/>
  <c r="U362" i="18"/>
  <c r="U361" i="18" s="1"/>
  <c r="V362" i="18"/>
  <c r="V361" i="18" s="1"/>
  <c r="W362" i="18"/>
  <c r="W361" i="18" s="1"/>
  <c r="X362" i="18"/>
  <c r="X361" i="18" s="1"/>
  <c r="Y362" i="18"/>
  <c r="Y361" i="18" s="1"/>
  <c r="Z362" i="18"/>
  <c r="Z361" i="18" s="1"/>
  <c r="AA362" i="18"/>
  <c r="AA361" i="18" s="1"/>
  <c r="AB362" i="18"/>
  <c r="AB361" i="18" s="1"/>
  <c r="AC362" i="18"/>
  <c r="AC361" i="18" s="1"/>
  <c r="AD362" i="18"/>
  <c r="AD361" i="18" s="1"/>
  <c r="AE362" i="18"/>
  <c r="AE361" i="18" s="1"/>
  <c r="AF362" i="18"/>
  <c r="AF361" i="18" s="1"/>
  <c r="AG362" i="18"/>
  <c r="AG361" i="18" s="1"/>
  <c r="AH362" i="18"/>
  <c r="AH361" i="18" s="1"/>
  <c r="AI362" i="18"/>
  <c r="AI361" i="18" s="1"/>
  <c r="AJ362" i="18"/>
  <c r="AJ361" i="18" s="1"/>
  <c r="AK362" i="18"/>
  <c r="AK361" i="18" s="1"/>
  <c r="AL362" i="18"/>
  <c r="AL361" i="18" s="1"/>
  <c r="AM362" i="18"/>
  <c r="AM361" i="18" s="1"/>
  <c r="D362" i="18"/>
  <c r="D361" i="18" s="1"/>
  <c r="E339" i="18"/>
  <c r="E338" i="18" s="1"/>
  <c r="F339" i="18"/>
  <c r="F338" i="18" s="1"/>
  <c r="G339" i="18"/>
  <c r="G338" i="18" s="1"/>
  <c r="H339" i="18"/>
  <c r="H338" i="18" s="1"/>
  <c r="I339" i="18"/>
  <c r="I338" i="18" s="1"/>
  <c r="J339" i="18"/>
  <c r="J338" i="18" s="1"/>
  <c r="K339" i="18"/>
  <c r="K338" i="18" s="1"/>
  <c r="L339" i="18"/>
  <c r="L338" i="18" s="1"/>
  <c r="M339" i="18"/>
  <c r="M338" i="18" s="1"/>
  <c r="N339" i="18"/>
  <c r="N338" i="18" s="1"/>
  <c r="O339" i="18"/>
  <c r="O338" i="18" s="1"/>
  <c r="P339" i="18"/>
  <c r="P338" i="18" s="1"/>
  <c r="Q339" i="18"/>
  <c r="Q338" i="18" s="1"/>
  <c r="R339" i="18"/>
  <c r="R338" i="18" s="1"/>
  <c r="S339" i="18"/>
  <c r="S338" i="18" s="1"/>
  <c r="T339" i="18"/>
  <c r="T338" i="18" s="1"/>
  <c r="U339" i="18"/>
  <c r="U338" i="18" s="1"/>
  <c r="V339" i="18"/>
  <c r="V338" i="18" s="1"/>
  <c r="W339" i="18"/>
  <c r="W338" i="18" s="1"/>
  <c r="X339" i="18"/>
  <c r="X338" i="18" s="1"/>
  <c r="Y339" i="18"/>
  <c r="Y338" i="18" s="1"/>
  <c r="Z339" i="18"/>
  <c r="Z338" i="18" s="1"/>
  <c r="AA339" i="18"/>
  <c r="AA338" i="18" s="1"/>
  <c r="AB339" i="18"/>
  <c r="AB338" i="18" s="1"/>
  <c r="AC339" i="18"/>
  <c r="AC338" i="18" s="1"/>
  <c r="AD339" i="18"/>
  <c r="AD338" i="18" s="1"/>
  <c r="AE339" i="18"/>
  <c r="AE338" i="18" s="1"/>
  <c r="AF339" i="18"/>
  <c r="AF338" i="18" s="1"/>
  <c r="AG339" i="18"/>
  <c r="AG338" i="18" s="1"/>
  <c r="AH339" i="18"/>
  <c r="AH338" i="18" s="1"/>
  <c r="AI339" i="18"/>
  <c r="AI338" i="18" s="1"/>
  <c r="AJ339" i="18"/>
  <c r="AJ338" i="18" s="1"/>
  <c r="AK339" i="18"/>
  <c r="AK338" i="18" s="1"/>
  <c r="AL339" i="18"/>
  <c r="AL338" i="18" s="1"/>
  <c r="AM339" i="18"/>
  <c r="AM338" i="18" s="1"/>
  <c r="D339" i="18"/>
  <c r="D338" i="18" s="1"/>
  <c r="E277" i="18"/>
  <c r="F277" i="18"/>
  <c r="G277" i="18"/>
  <c r="G271" i="18" s="1"/>
  <c r="H277" i="18"/>
  <c r="I277" i="18"/>
  <c r="I271" i="18" s="1"/>
  <c r="J277" i="18"/>
  <c r="K277" i="18"/>
  <c r="L277" i="18"/>
  <c r="M277" i="18"/>
  <c r="N277" i="18"/>
  <c r="O277" i="18"/>
  <c r="O271" i="18" s="1"/>
  <c r="P277" i="18"/>
  <c r="Q277" i="18"/>
  <c r="Q271" i="18" s="1"/>
  <c r="R277" i="18"/>
  <c r="S277" i="18"/>
  <c r="T277" i="18"/>
  <c r="U277" i="18"/>
  <c r="U271" i="18" s="1"/>
  <c r="V277" i="18"/>
  <c r="W277" i="18"/>
  <c r="W271" i="18" s="1"/>
  <c r="X277" i="18"/>
  <c r="Y277" i="18"/>
  <c r="Y271" i="18" s="1"/>
  <c r="Z277" i="18"/>
  <c r="AA277" i="18"/>
  <c r="AB277" i="18"/>
  <c r="AC277" i="18"/>
  <c r="AC271" i="18" s="1"/>
  <c r="AD277" i="18"/>
  <c r="AE277" i="18"/>
  <c r="AE271" i="18" s="1"/>
  <c r="AF277" i="18"/>
  <c r="AG277" i="18"/>
  <c r="AG271" i="18" s="1"/>
  <c r="AH277" i="18"/>
  <c r="AI277" i="18"/>
  <c r="AI271" i="18" s="1"/>
  <c r="AJ277" i="18"/>
  <c r="AK277" i="18"/>
  <c r="AK271" i="18" s="1"/>
  <c r="AL277" i="18"/>
  <c r="AM277" i="18"/>
  <c r="AM271" i="18" s="1"/>
  <c r="D277" i="18"/>
  <c r="E260" i="18"/>
  <c r="E259" i="18" s="1"/>
  <c r="F260" i="18"/>
  <c r="F259" i="18" s="1"/>
  <c r="G260" i="18"/>
  <c r="G259" i="18" s="1"/>
  <c r="H260" i="18"/>
  <c r="H259" i="18" s="1"/>
  <c r="I260" i="18"/>
  <c r="I259" i="18" s="1"/>
  <c r="J260" i="18"/>
  <c r="J259" i="18" s="1"/>
  <c r="K260" i="18"/>
  <c r="K259" i="18" s="1"/>
  <c r="L260" i="18"/>
  <c r="L259" i="18" s="1"/>
  <c r="M260" i="18"/>
  <c r="M259" i="18" s="1"/>
  <c r="N260" i="18"/>
  <c r="N259" i="18" s="1"/>
  <c r="O260" i="18"/>
  <c r="O259" i="18" s="1"/>
  <c r="P260" i="18"/>
  <c r="P259" i="18" s="1"/>
  <c r="Q260" i="18"/>
  <c r="Q259" i="18" s="1"/>
  <c r="R260" i="18"/>
  <c r="R259" i="18" s="1"/>
  <c r="S260" i="18"/>
  <c r="S259" i="18" s="1"/>
  <c r="T260" i="18"/>
  <c r="T259" i="18" s="1"/>
  <c r="U260" i="18"/>
  <c r="U259" i="18" s="1"/>
  <c r="V260" i="18"/>
  <c r="V259" i="18" s="1"/>
  <c r="W260" i="18"/>
  <c r="W259" i="18" s="1"/>
  <c r="X260" i="18"/>
  <c r="X259" i="18" s="1"/>
  <c r="Y260" i="18"/>
  <c r="Y259" i="18" s="1"/>
  <c r="Z260" i="18"/>
  <c r="Z259" i="18" s="1"/>
  <c r="AA260" i="18"/>
  <c r="AA259" i="18" s="1"/>
  <c r="AB260" i="18"/>
  <c r="AB259" i="18" s="1"/>
  <c r="AC260" i="18"/>
  <c r="AC259" i="18" s="1"/>
  <c r="AD260" i="18"/>
  <c r="AD259" i="18" s="1"/>
  <c r="AE260" i="18"/>
  <c r="AE259" i="18" s="1"/>
  <c r="AF260" i="18"/>
  <c r="AF259" i="18" s="1"/>
  <c r="AG260" i="18"/>
  <c r="AG259" i="18" s="1"/>
  <c r="AH260" i="18"/>
  <c r="AH259" i="18" s="1"/>
  <c r="AI260" i="18"/>
  <c r="AI259" i="18" s="1"/>
  <c r="AJ260" i="18"/>
  <c r="AJ259" i="18" s="1"/>
  <c r="AK260" i="18"/>
  <c r="AK259" i="18" s="1"/>
  <c r="AL260" i="18"/>
  <c r="AL259" i="18" s="1"/>
  <c r="AM260" i="18"/>
  <c r="AM259" i="18" s="1"/>
  <c r="D260" i="18"/>
  <c r="D259" i="18" s="1"/>
  <c r="E236" i="18"/>
  <c r="F236" i="18"/>
  <c r="G236" i="18"/>
  <c r="H236" i="18"/>
  <c r="I236" i="18"/>
  <c r="J236" i="18"/>
  <c r="K236" i="18"/>
  <c r="L236" i="18"/>
  <c r="M236" i="18"/>
  <c r="N236" i="18"/>
  <c r="O236" i="18"/>
  <c r="P236" i="18"/>
  <c r="Q236" i="18"/>
  <c r="R236" i="18"/>
  <c r="S236" i="18"/>
  <c r="T236" i="18"/>
  <c r="U236" i="18"/>
  <c r="V236" i="18"/>
  <c r="W236" i="18"/>
  <c r="X236" i="18"/>
  <c r="Y236" i="18"/>
  <c r="Z236" i="18"/>
  <c r="AA236" i="18"/>
  <c r="AF236" i="18"/>
  <c r="AG236" i="18"/>
  <c r="AH236" i="18"/>
  <c r="AI236" i="18"/>
  <c r="AJ236" i="18"/>
  <c r="AK236" i="18"/>
  <c r="AL236" i="18"/>
  <c r="AM236" i="18"/>
  <c r="D236" i="18"/>
  <c r="I177" i="18"/>
  <c r="K271" i="18" l="1"/>
  <c r="D271" i="18"/>
  <c r="M271" i="18"/>
  <c r="E271" i="18"/>
  <c r="AM383" i="18"/>
  <c r="AM360" i="18" s="1"/>
  <c r="AI383" i="18"/>
  <c r="AE383" i="18"/>
  <c r="AE360" i="18" s="1"/>
  <c r="AA383" i="18"/>
  <c r="AA360" i="18" s="1"/>
  <c r="W383" i="18"/>
  <c r="W360" i="18" s="1"/>
  <c r="S383" i="18"/>
  <c r="S360" i="18" s="1"/>
  <c r="O383" i="18"/>
  <c r="O360" i="18" s="1"/>
  <c r="K383" i="18"/>
  <c r="K360" i="18" s="1"/>
  <c r="G383" i="18"/>
  <c r="G360" i="18" s="1"/>
  <c r="AA271" i="18"/>
  <c r="S271" i="18"/>
  <c r="AK383" i="18"/>
  <c r="AK360" i="18" s="1"/>
  <c r="AG383" i="18"/>
  <c r="AG360" i="18" s="1"/>
  <c r="AC383" i="18"/>
  <c r="AC360" i="18" s="1"/>
  <c r="Y383" i="18"/>
  <c r="Y360" i="18" s="1"/>
  <c r="U383" i="18"/>
  <c r="U360" i="18" s="1"/>
  <c r="Q383" i="18"/>
  <c r="Q360" i="18" s="1"/>
  <c r="M383" i="18"/>
  <c r="I383" i="18"/>
  <c r="I360" i="18" s="1"/>
  <c r="E383" i="18"/>
  <c r="E360" i="18" s="1"/>
  <c r="D360" i="18"/>
  <c r="AI360" i="18"/>
  <c r="AJ271" i="18"/>
  <c r="AF271" i="18"/>
  <c r="AB271" i="18"/>
  <c r="X271" i="18"/>
  <c r="T271" i="18"/>
  <c r="P271" i="18"/>
  <c r="L271" i="18"/>
  <c r="H271" i="18"/>
  <c r="AL383" i="18"/>
  <c r="AL360" i="18" s="1"/>
  <c r="AH383" i="18"/>
  <c r="AH360" i="18" s="1"/>
  <c r="AD383" i="18"/>
  <c r="AD360" i="18" s="1"/>
  <c r="Z383" i="18"/>
  <c r="Z360" i="18" s="1"/>
  <c r="V383" i="18"/>
  <c r="V360" i="18" s="1"/>
  <c r="R383" i="18"/>
  <c r="R360" i="18" s="1"/>
  <c r="N383" i="18"/>
  <c r="N360" i="18" s="1"/>
  <c r="J383" i="18"/>
  <c r="J360" i="18" s="1"/>
  <c r="F383" i="18"/>
  <c r="F360" i="18" s="1"/>
  <c r="AL271" i="18"/>
  <c r="AH271" i="18"/>
  <c r="AD271" i="18"/>
  <c r="Z271" i="18"/>
  <c r="V271" i="18"/>
  <c r="R271" i="18"/>
  <c r="N271" i="18"/>
  <c r="J271" i="18"/>
  <c r="F271" i="18"/>
  <c r="M360" i="18"/>
  <c r="AJ383" i="18"/>
  <c r="AJ360" i="18" s="1"/>
  <c r="AF383" i="18"/>
  <c r="AF360" i="18" s="1"/>
  <c r="AB383" i="18"/>
  <c r="AB360" i="18" s="1"/>
  <c r="X383" i="18"/>
  <c r="X360" i="18" s="1"/>
  <c r="T383" i="18"/>
  <c r="T360" i="18" s="1"/>
  <c r="P383" i="18"/>
  <c r="P360" i="18" s="1"/>
  <c r="L383" i="18"/>
  <c r="L360" i="18" s="1"/>
  <c r="H383" i="18"/>
  <c r="H360" i="18" s="1"/>
  <c r="AB168" i="18" l="1"/>
  <c r="AB167" i="18" s="1"/>
  <c r="AC168" i="18"/>
  <c r="AC167" i="18" s="1"/>
  <c r="AD168" i="18"/>
  <c r="AD167" i="18" s="1"/>
  <c r="AE168" i="18"/>
  <c r="AE167" i="18" s="1"/>
  <c r="AM169" i="18"/>
  <c r="AM168" i="18" s="1"/>
  <c r="AM167" i="18" s="1"/>
  <c r="AM52" i="18" s="1"/>
  <c r="AL169" i="18"/>
  <c r="AL168" i="18" s="1"/>
  <c r="AL167" i="18" s="1"/>
  <c r="AL52" i="18" s="1"/>
  <c r="AK169" i="18"/>
  <c r="AK168" i="18" s="1"/>
  <c r="AK167" i="18" s="1"/>
  <c r="AK52" i="18" s="1"/>
  <c r="AJ169" i="18"/>
  <c r="AJ168" i="18" s="1"/>
  <c r="AJ167" i="18" s="1"/>
  <c r="AJ52" i="18" s="1"/>
  <c r="AI169" i="18"/>
  <c r="AI168" i="18" s="1"/>
  <c r="AI167" i="18" s="1"/>
  <c r="AI52" i="18" s="1"/>
  <c r="AH169" i="18"/>
  <c r="AH168" i="18" s="1"/>
  <c r="AH167" i="18" s="1"/>
  <c r="AH52" i="18" s="1"/>
  <c r="AG169" i="18"/>
  <c r="AG168" i="18" s="1"/>
  <c r="AG167" i="18" s="1"/>
  <c r="AG52" i="18" s="1"/>
  <c r="AF169" i="18"/>
  <c r="AF168" i="18" s="1"/>
  <c r="AF167" i="18" s="1"/>
  <c r="AF52" i="18" s="1"/>
  <c r="E169" i="18"/>
  <c r="E168" i="18" s="1"/>
  <c r="E167" i="18" s="1"/>
  <c r="F169" i="18"/>
  <c r="F168" i="18" s="1"/>
  <c r="F167" i="18" s="1"/>
  <c r="G169" i="18"/>
  <c r="G168" i="18" s="1"/>
  <c r="G167" i="18" s="1"/>
  <c r="H169" i="18"/>
  <c r="H168" i="18" s="1"/>
  <c r="H167" i="18" s="1"/>
  <c r="I169" i="18"/>
  <c r="I168" i="18" s="1"/>
  <c r="I167" i="18" s="1"/>
  <c r="J169" i="18"/>
  <c r="J168" i="18" s="1"/>
  <c r="J167" i="18" s="1"/>
  <c r="K169" i="18"/>
  <c r="K168" i="18" s="1"/>
  <c r="K167" i="18" s="1"/>
  <c r="L169" i="18"/>
  <c r="L168" i="18" s="1"/>
  <c r="L167" i="18" s="1"/>
  <c r="M169" i="18"/>
  <c r="M168" i="18" s="1"/>
  <c r="M167" i="18" s="1"/>
  <c r="N169" i="18"/>
  <c r="N168" i="18" s="1"/>
  <c r="N167" i="18" s="1"/>
  <c r="O169" i="18"/>
  <c r="O168" i="18" s="1"/>
  <c r="O167" i="18" s="1"/>
  <c r="P169" i="18"/>
  <c r="P168" i="18" s="1"/>
  <c r="P167" i="18" s="1"/>
  <c r="Q169" i="18"/>
  <c r="Q168" i="18" s="1"/>
  <c r="Q167" i="18" s="1"/>
  <c r="R169" i="18"/>
  <c r="R168" i="18" s="1"/>
  <c r="R167" i="18" s="1"/>
  <c r="S169" i="18"/>
  <c r="S168" i="18" s="1"/>
  <c r="S167" i="18" s="1"/>
  <c r="T169" i="18"/>
  <c r="T168" i="18" s="1"/>
  <c r="T167" i="18" s="1"/>
  <c r="U169" i="18"/>
  <c r="U168" i="18" s="1"/>
  <c r="U167" i="18" s="1"/>
  <c r="V169" i="18"/>
  <c r="V168" i="18" s="1"/>
  <c r="V167" i="18" s="1"/>
  <c r="W169" i="18"/>
  <c r="W168" i="18" s="1"/>
  <c r="W167" i="18" s="1"/>
  <c r="X169" i="18"/>
  <c r="X168" i="18" s="1"/>
  <c r="X167" i="18" s="1"/>
  <c r="Y169" i="18"/>
  <c r="Y168" i="18" s="1"/>
  <c r="Y167" i="18" s="1"/>
  <c r="Z169" i="18"/>
  <c r="Z168" i="18" s="1"/>
  <c r="Z167" i="18" s="1"/>
  <c r="AA169" i="18"/>
  <c r="AA168" i="18" s="1"/>
  <c r="AA167" i="18" s="1"/>
  <c r="D169" i="18"/>
  <c r="D168" i="18" s="1"/>
  <c r="D167" i="18" s="1"/>
  <c r="E153" i="18"/>
  <c r="F153" i="18"/>
  <c r="G153" i="18"/>
  <c r="H153" i="18"/>
  <c r="I153" i="18"/>
  <c r="J153" i="18"/>
  <c r="K153" i="18"/>
  <c r="L153" i="18"/>
  <c r="M153" i="18"/>
  <c r="N153" i="18"/>
  <c r="O153" i="18"/>
  <c r="P153" i="18"/>
  <c r="Q153" i="18"/>
  <c r="R153" i="18"/>
  <c r="S153" i="18"/>
  <c r="T153" i="18"/>
  <c r="U153" i="18"/>
  <c r="V153" i="18"/>
  <c r="W153" i="18"/>
  <c r="X153" i="18"/>
  <c r="Y153" i="18"/>
  <c r="Z153" i="18"/>
  <c r="AA153" i="18"/>
  <c r="AB153" i="18"/>
  <c r="AC153" i="18"/>
  <c r="AD153" i="18"/>
  <c r="AE153" i="18"/>
  <c r="AF153" i="18"/>
  <c r="AG153" i="18"/>
  <c r="AH153" i="18"/>
  <c r="AI153" i="18"/>
  <c r="AJ153" i="18"/>
  <c r="AK153" i="18"/>
  <c r="AL153" i="18"/>
  <c r="AM153" i="18"/>
  <c r="D153" i="18"/>
  <c r="E145" i="18"/>
  <c r="F145" i="18"/>
  <c r="G145" i="18"/>
  <c r="H145" i="18"/>
  <c r="I145" i="18"/>
  <c r="J145" i="18"/>
  <c r="K145" i="18"/>
  <c r="L145" i="18"/>
  <c r="M145" i="18"/>
  <c r="N145" i="18"/>
  <c r="O145" i="18"/>
  <c r="P145" i="18"/>
  <c r="Q145" i="18"/>
  <c r="R145" i="18"/>
  <c r="S145" i="18"/>
  <c r="T145" i="18"/>
  <c r="U145" i="18"/>
  <c r="V145" i="18"/>
  <c r="W145" i="18"/>
  <c r="X145" i="18"/>
  <c r="Y145" i="18"/>
  <c r="Z145" i="18"/>
  <c r="AA145" i="18"/>
  <c r="AB145" i="18"/>
  <c r="AC145" i="18"/>
  <c r="AD145" i="18"/>
  <c r="AE145" i="18"/>
  <c r="AF145" i="18"/>
  <c r="AG145" i="18"/>
  <c r="AH145" i="18"/>
  <c r="AI145" i="18"/>
  <c r="AJ145" i="18"/>
  <c r="AK145" i="18"/>
  <c r="AL145" i="18"/>
  <c r="AM145" i="18"/>
  <c r="D145" i="18"/>
  <c r="E113" i="18"/>
  <c r="F113" i="18"/>
  <c r="G113" i="18"/>
  <c r="H113" i="18"/>
  <c r="I113" i="18"/>
  <c r="J113" i="18"/>
  <c r="K113" i="18"/>
  <c r="L113" i="18"/>
  <c r="M113" i="18"/>
  <c r="N113" i="18"/>
  <c r="O113" i="18"/>
  <c r="P113" i="18"/>
  <c r="Q113" i="18"/>
  <c r="R113" i="18"/>
  <c r="S113" i="18"/>
  <c r="T113" i="18"/>
  <c r="U113" i="18"/>
  <c r="V113" i="18"/>
  <c r="W113" i="18"/>
  <c r="X113" i="18"/>
  <c r="Y113" i="18"/>
  <c r="Z113" i="18"/>
  <c r="AA113" i="18"/>
  <c r="AB113" i="18"/>
  <c r="AC113" i="18"/>
  <c r="AD113" i="18"/>
  <c r="AE113" i="18"/>
  <c r="AF113" i="18"/>
  <c r="AG113" i="18"/>
  <c r="AH113" i="18"/>
  <c r="AI113" i="18"/>
  <c r="AJ113" i="18"/>
  <c r="AK113" i="18"/>
  <c r="AL113" i="18"/>
  <c r="AM113" i="18"/>
  <c r="D113" i="18"/>
  <c r="H76" i="18"/>
  <c r="I76" i="18"/>
  <c r="J76" i="18"/>
  <c r="K76" i="18"/>
  <c r="L76" i="18"/>
  <c r="M76" i="18"/>
  <c r="N76" i="18"/>
  <c r="O76" i="18"/>
  <c r="P76" i="18"/>
  <c r="Q76" i="18"/>
  <c r="S76" i="18"/>
  <c r="T76" i="18"/>
  <c r="U76" i="18"/>
  <c r="V76" i="18"/>
  <c r="W76" i="18"/>
  <c r="X76" i="18"/>
  <c r="Y76" i="18"/>
  <c r="Z76" i="18"/>
  <c r="AA76" i="18"/>
  <c r="AB76" i="18"/>
  <c r="AC76" i="18"/>
  <c r="AD76" i="18"/>
  <c r="AE76" i="18"/>
  <c r="AF76" i="18"/>
  <c r="AG76" i="18"/>
  <c r="AH76" i="18"/>
  <c r="AI76" i="18"/>
  <c r="AJ76" i="18"/>
  <c r="AK76" i="18"/>
  <c r="AL76" i="18"/>
  <c r="AM76" i="18"/>
  <c r="G112" i="18"/>
  <c r="F112" i="18"/>
  <c r="G111" i="18"/>
  <c r="F111" i="18"/>
  <c r="F106" i="18"/>
  <c r="G101" i="18"/>
  <c r="F101" i="18"/>
  <c r="E96" i="18"/>
  <c r="D96" i="18"/>
  <c r="F91" i="18"/>
  <c r="F90" i="18"/>
  <c r="F88" i="18"/>
  <c r="F86" i="18"/>
  <c r="R83" i="18"/>
  <c r="R82" i="18"/>
  <c r="F81" i="18"/>
  <c r="D81" i="18"/>
  <c r="E81" i="18"/>
  <c r="E79" i="18"/>
  <c r="D79" i="18"/>
  <c r="D76" i="18" l="1"/>
  <c r="F76" i="18"/>
  <c r="E76" i="18"/>
  <c r="R76" i="18"/>
  <c r="G76" i="18"/>
  <c r="AI30" i="18"/>
  <c r="AI25" i="18"/>
  <c r="AI23" i="18" s="1"/>
  <c r="AM30" i="18"/>
  <c r="AM25" i="18"/>
  <c r="AM23" i="18" s="1"/>
  <c r="AF25" i="18"/>
  <c r="AF23" i="18" s="1"/>
  <c r="AF30" i="18"/>
  <c r="AJ25" i="18"/>
  <c r="AJ23" i="18" s="1"/>
  <c r="AJ30" i="18"/>
  <c r="AG30" i="18"/>
  <c r="AG25" i="18"/>
  <c r="AG23" i="18" s="1"/>
  <c r="AK30" i="18"/>
  <c r="AK25" i="18"/>
  <c r="AK23" i="18" s="1"/>
  <c r="AH30" i="18"/>
  <c r="AH25" i="18"/>
  <c r="AH23" i="18" s="1"/>
  <c r="AL30" i="18"/>
  <c r="AL25" i="18"/>
  <c r="AL23" i="18" s="1"/>
  <c r="E65" i="18"/>
  <c r="F65" i="18"/>
  <c r="F64" i="18" s="1"/>
  <c r="G65" i="18"/>
  <c r="H65" i="18"/>
  <c r="H64" i="18" s="1"/>
  <c r="I65" i="18"/>
  <c r="I64" i="18" s="1"/>
  <c r="J65" i="18"/>
  <c r="J64" i="18" s="1"/>
  <c r="K65" i="18"/>
  <c r="K64" i="18" s="1"/>
  <c r="L65" i="18"/>
  <c r="L64" i="18" s="1"/>
  <c r="M65" i="18"/>
  <c r="M64" i="18" s="1"/>
  <c r="N65" i="18"/>
  <c r="N64" i="18" s="1"/>
  <c r="O65" i="18"/>
  <c r="O64" i="18" s="1"/>
  <c r="P65" i="18"/>
  <c r="P64" i="18" s="1"/>
  <c r="Q65" i="18"/>
  <c r="Q64" i="18" s="1"/>
  <c r="R65" i="18"/>
  <c r="S65" i="18"/>
  <c r="S64" i="18" s="1"/>
  <c r="T65" i="18"/>
  <c r="T64" i="18" s="1"/>
  <c r="U65" i="18"/>
  <c r="U64" i="18" s="1"/>
  <c r="V65" i="18"/>
  <c r="V64" i="18" s="1"/>
  <c r="W65" i="18"/>
  <c r="W64" i="18" s="1"/>
  <c r="X65" i="18"/>
  <c r="X64" i="18" s="1"/>
  <c r="Y65" i="18"/>
  <c r="Y64" i="18" s="1"/>
  <c r="Z65" i="18"/>
  <c r="Z64" i="18" s="1"/>
  <c r="AA65" i="18"/>
  <c r="AA64" i="18" s="1"/>
  <c r="AB65" i="18"/>
  <c r="AB64" i="18" s="1"/>
  <c r="AC65" i="18"/>
  <c r="AC64" i="18" s="1"/>
  <c r="AD65" i="18"/>
  <c r="AD64" i="18" s="1"/>
  <c r="AE65" i="18"/>
  <c r="AE64" i="18" s="1"/>
  <c r="AF65" i="18"/>
  <c r="AF64" i="18" s="1"/>
  <c r="AG65" i="18"/>
  <c r="AG64" i="18" s="1"/>
  <c r="AH65" i="18"/>
  <c r="AH64" i="18" s="1"/>
  <c r="AI65" i="18"/>
  <c r="AI64" i="18" s="1"/>
  <c r="AJ65" i="18"/>
  <c r="AJ64" i="18" s="1"/>
  <c r="AK65" i="18"/>
  <c r="AK64" i="18" s="1"/>
  <c r="AL65" i="18"/>
  <c r="AL64" i="18" s="1"/>
  <c r="AM65" i="18"/>
  <c r="AM64" i="18" s="1"/>
  <c r="D65" i="18"/>
  <c r="D64" i="18" s="1"/>
  <c r="F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AL55" i="18"/>
  <c r="AM55" i="18"/>
  <c r="E61" i="18"/>
  <c r="E55" i="18" s="1"/>
  <c r="R64" i="18" l="1"/>
  <c r="G64" i="18"/>
  <c r="E64" i="18"/>
  <c r="G59" i="18"/>
  <c r="G55" i="18" s="1"/>
  <c r="D57" i="18" l="1"/>
  <c r="D55" i="18" s="1"/>
  <c r="AE54" i="18" l="1"/>
  <c r="AE53" i="18" s="1"/>
  <c r="AE52" i="18" s="1"/>
  <c r="AD54" i="18"/>
  <c r="AD53" i="18" s="1"/>
  <c r="AD52" i="18" s="1"/>
  <c r="AC54" i="18"/>
  <c r="AC53" i="18" s="1"/>
  <c r="AC52" i="18" s="1"/>
  <c r="AB54" i="18"/>
  <c r="AB53" i="18" s="1"/>
  <c r="AB52" i="18" s="1"/>
  <c r="AA54" i="18"/>
  <c r="AA53" i="18" s="1"/>
  <c r="Z54" i="18"/>
  <c r="Z53" i="18" s="1"/>
  <c r="Y54" i="18"/>
  <c r="Y53" i="18" s="1"/>
  <c r="X54" i="18"/>
  <c r="X53" i="18" s="1"/>
  <c r="W54" i="18"/>
  <c r="W53" i="18" s="1"/>
  <c r="V54" i="18"/>
  <c r="V53" i="18" s="1"/>
  <c r="U54" i="18"/>
  <c r="U53" i="18" s="1"/>
  <c r="T54" i="18"/>
  <c r="T53" i="18" s="1"/>
  <c r="S54" i="18"/>
  <c r="S53" i="18" s="1"/>
  <c r="R54" i="18"/>
  <c r="R53" i="18" s="1"/>
  <c r="Q54" i="18"/>
  <c r="Q53" i="18" s="1"/>
  <c r="P54" i="18"/>
  <c r="P53" i="18" s="1"/>
  <c r="O54" i="18"/>
  <c r="O53" i="18" s="1"/>
  <c r="N54" i="18"/>
  <c r="N53" i="18" s="1"/>
  <c r="M54" i="18"/>
  <c r="M53" i="18" s="1"/>
  <c r="L54" i="18"/>
  <c r="L53" i="18" s="1"/>
  <c r="K54" i="18"/>
  <c r="K53" i="18" s="1"/>
  <c r="J54" i="18"/>
  <c r="J53" i="18" s="1"/>
  <c r="I54" i="18"/>
  <c r="I53" i="18" s="1"/>
  <c r="H54" i="18"/>
  <c r="H53" i="18" s="1"/>
  <c r="G54" i="18"/>
  <c r="G53" i="18" s="1"/>
  <c r="F54" i="18"/>
  <c r="F53" i="18" s="1"/>
  <c r="E54" i="18"/>
  <c r="E53" i="18" s="1"/>
  <c r="D54" i="18"/>
  <c r="D53" i="18" s="1"/>
  <c r="AB30" i="18" l="1"/>
  <c r="AB25" i="18"/>
  <c r="AB23" i="18" s="1"/>
  <c r="AC25" i="18"/>
  <c r="AC23" i="18" s="1"/>
  <c r="AC30" i="18"/>
  <c r="AD25" i="18"/>
  <c r="AD23" i="18" s="1"/>
  <c r="AD30" i="18"/>
  <c r="AE25" i="18"/>
  <c r="AE23" i="18" s="1"/>
  <c r="AE30" i="18"/>
  <c r="E52" i="18"/>
  <c r="G52" i="18"/>
  <c r="I52" i="18"/>
  <c r="K52" i="18"/>
  <c r="M52" i="18"/>
  <c r="Q52" i="18"/>
  <c r="S52" i="18"/>
  <c r="U52" i="18"/>
  <c r="Y52" i="18"/>
  <c r="AA52" i="18"/>
  <c r="O52" i="18"/>
  <c r="W52" i="18"/>
  <c r="D52" i="18"/>
  <c r="D30" i="18" s="1"/>
  <c r="F52" i="18"/>
  <c r="H52" i="18"/>
  <c r="J52" i="18"/>
  <c r="L52" i="18"/>
  <c r="N52" i="18"/>
  <c r="P52" i="18"/>
  <c r="R52" i="18"/>
  <c r="T52" i="18"/>
  <c r="V52" i="18"/>
  <c r="X52" i="18"/>
  <c r="Z52" i="18"/>
  <c r="M30" i="18" l="1"/>
  <c r="M25" i="18"/>
  <c r="M23" i="18" s="1"/>
  <c r="Z30" i="18"/>
  <c r="Z25" i="18"/>
  <c r="Z23" i="18" s="1"/>
  <c r="R30" i="18"/>
  <c r="R25" i="18"/>
  <c r="R23" i="18" s="1"/>
  <c r="J25" i="18"/>
  <c r="J23" i="18" s="1"/>
  <c r="J30" i="18"/>
  <c r="W30" i="18"/>
  <c r="W25" i="18"/>
  <c r="W23" i="18" s="1"/>
  <c r="U30" i="18"/>
  <c r="U25" i="18"/>
  <c r="U23" i="18" s="1"/>
  <c r="K30" i="18"/>
  <c r="K25" i="18"/>
  <c r="K23" i="18" s="1"/>
  <c r="X25" i="18"/>
  <c r="X23" i="18" s="1"/>
  <c r="X30" i="18"/>
  <c r="H30" i="18"/>
  <c r="H25" i="18"/>
  <c r="H23" i="18" s="1"/>
  <c r="I30" i="18"/>
  <c r="I25" i="18"/>
  <c r="I23" i="18" s="1"/>
  <c r="T25" i="18"/>
  <c r="T23" i="18" s="1"/>
  <c r="T30" i="18"/>
  <c r="P25" i="18"/>
  <c r="P23" i="18" s="1"/>
  <c r="P30" i="18"/>
  <c r="O30" i="18"/>
  <c r="O25" i="18"/>
  <c r="O23" i="18" s="1"/>
  <c r="S30" i="18"/>
  <c r="S25" i="18"/>
  <c r="S23" i="18" s="1"/>
  <c r="V30" i="18"/>
  <c r="V25" i="18"/>
  <c r="V23" i="18" s="1"/>
  <c r="N25" i="18"/>
  <c r="N23" i="18" s="1"/>
  <c r="N30" i="18"/>
  <c r="F25" i="18"/>
  <c r="F23" i="18" s="1"/>
  <c r="F30" i="18"/>
  <c r="AA30" i="18"/>
  <c r="AA25" i="18"/>
  <c r="AA23" i="18" s="1"/>
  <c r="Q30" i="18"/>
  <c r="Q25" i="18"/>
  <c r="Q23" i="18" s="1"/>
  <c r="G30" i="18"/>
  <c r="G25" i="18"/>
  <c r="G23" i="18" s="1"/>
  <c r="L30" i="18"/>
  <c r="L25" i="18"/>
  <c r="L23" i="18" s="1"/>
  <c r="Y30" i="18"/>
  <c r="Y25" i="18"/>
  <c r="Y23" i="18" s="1"/>
  <c r="E30" i="18"/>
  <c r="E25" i="18"/>
  <c r="E23" i="18" s="1"/>
  <c r="D25" i="18"/>
  <c r="D23" i="18" l="1"/>
</calcChain>
</file>

<file path=xl/sharedStrings.xml><?xml version="1.0" encoding="utf-8"?>
<sst xmlns="http://schemas.openxmlformats.org/spreadsheetml/2006/main" count="953" uniqueCount="531">
  <si>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</si>
  <si>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</si>
  <si>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</si>
  <si>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</si>
  <si>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</si>
  <si>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</si>
  <si>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</si>
  <si>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</si>
  <si>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</si>
  <si>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</si>
  <si>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</si>
  <si>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</si>
  <si>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</si>
  <si>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</si>
  <si>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</si>
  <si>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</si>
  <si>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</si>
  <si>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</si>
  <si>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</si>
  <si>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</si>
  <si>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</si>
  <si>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</si>
  <si>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</si>
  <si>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</si>
  <si>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</si>
  <si>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</si>
  <si>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</si>
  <si>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</si>
  <si>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</si>
  <si>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</si>
  <si>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</si>
  <si>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</si>
  <si>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</si>
  <si>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</si>
  <si>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</si>
  <si>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</si>
  <si>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</si>
  <si>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</si>
  <si>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</si>
  <si>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</si>
  <si>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</si>
  <si>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</si>
  <si>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</si>
  <si>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</si>
  <si>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</si>
  <si>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</si>
  <si>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</si>
  <si>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</si>
  <si>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</si>
  <si>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</si>
  <si>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</si>
  <si>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</si>
  <si>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</si>
  <si>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</si>
  <si>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</si>
  <si>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</si>
  <si>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</si>
  <si>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</si>
  <si>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</si>
  <si>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</si>
  <si>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</si>
  <si>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</si>
  <si>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</si>
  <si>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</si>
  <si>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Залегощенкий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</si>
  <si>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</si>
  <si>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</si>
  <si>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</si>
  <si>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</si>
  <si>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</si>
  <si>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</si>
  <si>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</si>
  <si>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</si>
  <si>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</si>
  <si>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</si>
  <si>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</si>
  <si>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</si>
  <si>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</si>
  <si>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</si>
  <si>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</si>
  <si>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</si>
  <si>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</si>
  <si>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</si>
  <si>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</si>
  <si>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</si>
  <si>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</si>
  <si>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</si>
  <si>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</si>
  <si>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</si>
  <si>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</si>
  <si>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</si>
  <si>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</si>
  <si>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</si>
  <si>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</si>
  <si>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</si>
  <si>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</si>
  <si>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</si>
  <si>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</si>
  <si>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</si>
  <si>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</si>
  <si>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</si>
  <si>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</si>
  <si>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</si>
  <si>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</si>
  <si>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</si>
  <si>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</si>
  <si>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</si>
  <si>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</si>
  <si>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</si>
  <si>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</si>
  <si>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</si>
  <si>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</si>
  <si>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</si>
  <si>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</si>
  <si>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</si>
  <si>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</si>
  <si>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</si>
  <si>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</si>
  <si>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</si>
  <si>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</si>
  <si>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</si>
  <si>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</si>
  <si>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</si>
  <si>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</si>
  <si>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</si>
  <si>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г. Орел</t>
  </si>
  <si>
    <t xml:space="preserve"> Замена маслянных выключателей на вакуумные в  РП 22 яч. 10, 13, 14, 18  -4 шт.</t>
  </si>
  <si>
    <t>Замена трансформатора мощностью 100 кВА на трансформатор мощностью 160 кВА ТП 041 г. Болхов 1 шт.</t>
  </si>
  <si>
    <t>Замена трансформатора мощностью 400 кВА на трансформатор мощностью 400 кВА ТП 008 г. Болхов - 1шт.</t>
  </si>
  <si>
    <t>Замена трансформатора мощностью 160 кВА на трансформатор мощностью 160 кВА ТП 009 с. Знаменское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</si>
  <si>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</si>
  <si>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</si>
  <si>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</si>
  <si>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</si>
  <si>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</si>
  <si>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</si>
  <si>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400 кВА на трансформатор мощностью 250 кВА ТП 002 г. Дмитровск - 1 шт.</t>
  </si>
  <si>
    <t>Замена трансформатора мощностью 400 кВА на трансформатор мощностью 250 кВА ТП 017 г. Дмитровск - 1 шт.</t>
  </si>
  <si>
    <t>Замена трансформатора мощностью 250 кВА на трансформатор мощностью 250 кВА ТП 002 п. Залегощь -1 шт.</t>
  </si>
  <si>
    <t>Замена трансформатора мощностью 160 кВА на трансформатор мощностью 160 кВА ТП 011 п. Залегощь -1 шт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</si>
  <si>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</si>
  <si>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</si>
  <si>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оборудования  РУ 0,4кВ ТП 004 г. Болхов - ЩО-70 2шт.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</si>
  <si>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</si>
  <si>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</si>
  <si>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</si>
  <si>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</si>
  <si>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0,4кВ ТП 006 г. Новосиль - ЩО-70 3шт.</t>
  </si>
  <si>
    <t>Замена оборудования РУ 0,4кВ ТП 015 пгт. Кромы - ЩО-70 1шт.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</si>
  <si>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</si>
  <si>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</si>
  <si>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</si>
  <si>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 xml:space="preserve"> 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</si>
  <si>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</si>
  <si>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</si>
  <si>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</si>
  <si>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</si>
  <si>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</si>
  <si>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</si>
  <si>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745  г. Орёл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</si>
  <si>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</si>
  <si>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</si>
  <si>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</si>
  <si>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</si>
  <si>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</si>
  <si>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</si>
  <si>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</si>
  <si>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</si>
  <si>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</si>
  <si>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</si>
  <si>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 xml:space="preserve">КАМАЗ 65117 бортовой - 1 шт. </t>
  </si>
  <si>
    <t>Монтаж БКТП 10/0,4 кВ  2МВА (2х1МВА)</t>
  </si>
  <si>
    <t>Строительство КЛ 10 кВ - 2,3 км.</t>
  </si>
  <si>
    <t>Строительство КЛ 10 кВ - 1,24 км.</t>
  </si>
  <si>
    <t>Монтаж КТП 10/0,4 кВ 0,1 МВА (1х0,1 МВА)</t>
  </si>
  <si>
    <t>Монтаж БКТП 10/0,4 кВ  0,25МВА (1х0,25МВА)</t>
  </si>
  <si>
    <t>Строительство ВЛИ 0,4 кВ - 1,7 км.</t>
  </si>
  <si>
    <t>Монтаж БКТП 10/0,4 кВ  0,16МВА (1х0,16МВА)</t>
  </si>
  <si>
    <t>Строительство КЛ 10 кВ  - 0,3 км.</t>
  </si>
  <si>
    <t>Строительство ВЛИ 0,4 кВ - 0,4 км.</t>
  </si>
  <si>
    <t>Строительство ВЛ 10 кВ - 0,2 км.</t>
  </si>
  <si>
    <t>Строительство ВЛИ 0,4 кВ - 0,5 км</t>
  </si>
  <si>
    <t>Монтаж БКТП 10/0,4 кВ  0,1МВА (1х0,1МВА)</t>
  </si>
  <si>
    <t>Строительство ВЛ 10 кВ  - 0,3 км.</t>
  </si>
  <si>
    <t>Строительство ВЛ 10 кВ - 0,72 км.</t>
  </si>
  <si>
    <t>Установка для целей защиты пункта секционирования столбового учета электроэнергии  (ПСС-10 Реклоузер)   на ВЛ-6 №11 кВ  ПС 110/35/10 кВ «Черкасская» опора№108 - 1 шт.                             ИСКЛ</t>
  </si>
  <si>
    <t>Построение АСКУЭ  в распределительных сетях 0,4 кВ на вводах в ТП 126  г. Ливны - 1 шт.                           ИСКЛ</t>
  </si>
  <si>
    <t>ВЛ 10 кВ №5 ПС-Верховье-1 ул.Объездная п. Верховье - 1,25 км.    ИСКЛ</t>
  </si>
  <si>
    <t>Строительство  ВЛ 0,4 СИП 2А   для перераспределения существующих нагрузок, оптимизации потерь и улучшения качества электроэнергии от ТП 003 по ул. Гагарина, п. Верховье - 0,3 км.    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</si>
  <si>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Ленина, п. Нарышкино                 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</si>
  <si>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Первомайская, г. Дмитровск                   ИСКЛ</t>
  </si>
  <si>
    <t>ВЛ 0,4 кВ №4 ТП-042 по ул. Некрасова   г. Болхов - 1,3 км.             ИСКЛ</t>
  </si>
  <si>
    <t>Прицеп 949173 для перевозки опор от 6 до 12 метров  - 1шт.</t>
  </si>
  <si>
    <t xml:space="preserve">Построение АСКУЭ  в распределительных сетях 0,4 кВ на вводах в ТП 353  г. Орёл - 1 шт.     ИСКЛ </t>
  </si>
  <si>
    <t>Построение АСКУЭ  в распределительных сетях 0,4 кВ на вводах в ТП 412  г. Орёл - 1 шт.               ИСКЛ</t>
  </si>
  <si>
    <t>Построение АСКУЭ  в распределительных сетях 0,4 кВ на вводах в ТП 671  г. Орёл - 1 шт.              ИСКЛ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</si>
  <si>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</si>
  <si>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315кВа на трансформаторы мощностью 400кВА ТП014  г. Мценск    - 1шт.</t>
  </si>
  <si>
    <t>Замена трансформаторов мощностью 160кВа на трансформаторы мощностью 250кВА ТП001 г. Мценск  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</si>
  <si>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</si>
  <si>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</si>
  <si>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Форма 1. Перечени инвестиционных проектов</t>
  </si>
  <si>
    <r>
      <t>Инвестиционная программа</t>
    </r>
    <r>
      <rPr>
        <u/>
        <sz val="12"/>
        <color indexed="8"/>
        <rFont val="Times New Roman"/>
        <family val="1"/>
        <charset val="204"/>
      </rPr>
      <t xml:space="preserve">             Акционерного Общества «Орелоблэнерго»</t>
    </r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</si>
  <si>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</si>
  <si>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</si>
  <si>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</si>
  <si>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</si>
  <si>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</si>
  <si>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</si>
  <si>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</si>
  <si>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</si>
  <si>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 </t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</si>
  <si>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 ∆Р</t>
    </r>
    <r>
      <rPr>
        <vertAlign val="superscript"/>
        <sz val="12"/>
        <color indexed="8"/>
        <rFont val="Times New Roman"/>
        <family val="1"/>
        <charset val="204"/>
      </rPr>
      <t>10</t>
    </r>
    <r>
      <rPr>
        <vertAlign val="subscript"/>
        <sz val="12"/>
        <color indexed="8"/>
        <rFont val="Times New Roman"/>
        <family val="1"/>
        <charset val="204"/>
      </rPr>
      <t xml:space="preserve">тр 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</si>
  <si>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 ∆L</t>
    </r>
    <r>
      <rPr>
        <vertAlign val="superscript"/>
        <sz val="12"/>
        <color indexed="8"/>
        <rFont val="Times New Roman"/>
        <family val="1"/>
        <charset val="204"/>
      </rPr>
      <t>нн</t>
    </r>
    <r>
      <rPr>
        <vertAlign val="subscript"/>
        <sz val="12"/>
        <color indexed="8"/>
        <rFont val="Times New Roman"/>
        <family val="1"/>
        <charset val="204"/>
      </rPr>
      <t xml:space="preserve">ЛЭП 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</si>
  <si>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 ∆L</t>
    </r>
    <r>
      <rPr>
        <vertAlign val="superscript"/>
        <sz val="12"/>
        <color indexed="8"/>
        <rFont val="Times New Roman"/>
        <family val="1"/>
        <charset val="204"/>
      </rPr>
      <t>сн</t>
    </r>
    <r>
      <rPr>
        <vertAlign val="subscript"/>
        <sz val="12"/>
        <color indexed="8"/>
        <rFont val="Times New Roman"/>
        <family val="1"/>
        <charset val="204"/>
      </rPr>
      <t xml:space="preserve">ЛЭП  </t>
    </r>
  </si>
  <si>
    <r>
      <t>Показатель степени загрузки трансформаторной подстанции, К</t>
    </r>
    <r>
      <rPr>
        <vertAlign val="subscript"/>
        <sz val="12"/>
        <color indexed="8"/>
        <rFont val="Times New Roman"/>
        <family val="1"/>
        <charset val="204"/>
      </rPr>
      <t>загр</t>
    </r>
  </si>
  <si>
    <r>
      <t>Показатель замены линий электропередачи низкого напряжения,   L</t>
    </r>
    <r>
      <rPr>
        <vertAlign val="superscript"/>
        <sz val="12"/>
        <color indexed="8"/>
        <rFont val="Times New Roman"/>
        <family val="1"/>
        <charset val="204"/>
      </rPr>
      <t>нн</t>
    </r>
    <r>
      <rPr>
        <vertAlign val="subscript"/>
        <sz val="12"/>
        <color indexed="8"/>
        <rFont val="Times New Roman"/>
        <family val="1"/>
        <charset val="204"/>
      </rPr>
      <t>з</t>
    </r>
  </si>
  <si>
    <r>
      <t>Показатель замены линий электропередачи среднего напряжения,  L</t>
    </r>
    <r>
      <rPr>
        <vertAlign val="superscript"/>
        <sz val="12"/>
        <color indexed="8"/>
        <rFont val="Times New Roman"/>
        <family val="1"/>
        <charset val="204"/>
      </rPr>
      <t>сн</t>
    </r>
    <r>
      <rPr>
        <vertAlign val="subscript"/>
        <sz val="12"/>
        <color indexed="8"/>
        <rFont val="Times New Roman"/>
        <family val="1"/>
        <charset val="204"/>
      </rPr>
      <t>з</t>
    </r>
  </si>
  <si>
    <r>
      <t>Показатель замены силовых (авто-) трансформаторов 6 кВ, Р</t>
    </r>
    <r>
      <rPr>
        <vertAlign val="superscript"/>
        <sz val="12"/>
        <color indexed="8"/>
        <rFont val="Times New Roman"/>
        <family val="1"/>
        <charset val="204"/>
      </rPr>
      <t>6</t>
    </r>
    <r>
      <rPr>
        <vertAlign val="subscript"/>
        <sz val="12"/>
        <color indexed="8"/>
        <rFont val="Times New Roman"/>
        <family val="1"/>
        <charset val="204"/>
      </rPr>
      <t>З  тр</t>
    </r>
  </si>
  <si>
    <r>
      <t>Показатель замены силовых (авто-) трансформаторов 10 кВ,  Р</t>
    </r>
    <r>
      <rPr>
        <vertAlign val="superscript"/>
        <sz val="12"/>
        <color indexed="8"/>
        <rFont val="Times New Roman"/>
        <family val="1"/>
        <charset val="204"/>
      </rPr>
      <t>10</t>
    </r>
    <r>
      <rPr>
        <vertAlign val="subscript"/>
        <sz val="12"/>
        <color indexed="8"/>
        <rFont val="Times New Roman"/>
        <family val="1"/>
        <charset val="204"/>
      </rPr>
      <t xml:space="preserve">З тр </t>
    </r>
  </si>
  <si>
    <r>
      <t>Показатель замены выключателей 6 кВ,   B</t>
    </r>
    <r>
      <rPr>
        <vertAlign val="superscript"/>
        <sz val="12"/>
        <color indexed="8"/>
        <rFont val="Times New Roman"/>
        <family val="1"/>
        <charset val="204"/>
      </rPr>
      <t>6</t>
    </r>
    <r>
      <rPr>
        <vertAlign val="subscript"/>
        <sz val="12"/>
        <color indexed="8"/>
        <rFont val="Times New Roman"/>
        <family val="1"/>
        <charset val="204"/>
      </rPr>
      <t>з</t>
    </r>
  </si>
  <si>
    <r>
      <t>Показатель замены выключателей 10 кВ,  В</t>
    </r>
    <r>
      <rPr>
        <vertAlign val="superscript"/>
        <sz val="12"/>
        <color indexed="8"/>
        <rFont val="Times New Roman"/>
        <family val="1"/>
        <charset val="204"/>
      </rPr>
      <t>10</t>
    </r>
    <r>
      <rPr>
        <vertAlign val="subscript"/>
        <sz val="12"/>
        <color indexed="8"/>
        <rFont val="Times New Roman"/>
        <family val="1"/>
        <charset val="204"/>
      </rPr>
      <t>з</t>
    </r>
  </si>
  <si>
    <r>
      <t>Ппоказатель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 ПО</t>
    </r>
    <r>
      <rPr>
        <vertAlign val="subscript"/>
        <sz val="12"/>
        <color indexed="8"/>
        <rFont val="Times New Roman"/>
        <family val="1"/>
        <charset val="204"/>
      </rPr>
      <t xml:space="preserve">дист </t>
    </r>
  </si>
  <si>
    <r>
      <t>Показатель оценки изменения средней продолжительности прекращения передачи электрической энергии потребителям услуг,  ∆П</t>
    </r>
    <r>
      <rPr>
        <vertAlign val="subscript"/>
        <sz val="12"/>
        <color indexed="8"/>
        <rFont val="Times New Roman"/>
        <family val="1"/>
        <charset val="204"/>
      </rPr>
      <t xml:space="preserve">saidi  </t>
    </r>
  </si>
  <si>
    <r>
      <t>показатель оценки изменения средней частоты прекращения передачи электрической энергии потребителям услуг,    ∆П</t>
    </r>
    <r>
      <rPr>
        <vertAlign val="subscript"/>
        <sz val="12"/>
        <color indexed="8"/>
        <rFont val="Times New Roman"/>
        <family val="1"/>
        <charset val="204"/>
      </rPr>
      <t xml:space="preserve">saifi  </t>
    </r>
  </si>
  <si>
    <t>Наименование количественного показателя, соответствующего цели</t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</si>
  <si>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</t>
    </r>
    <r>
      <rPr>
        <sz val="11"/>
        <color theme="1"/>
        <rFont val="Calibri"/>
        <family val="2"/>
        <scheme val="minor"/>
      </rPr>
      <t xml:space="preserve">Фоив 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</si>
  <si>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    ∆Ф</t>
    </r>
    <r>
      <rPr>
        <vertAlign val="superscript"/>
        <sz val="12"/>
        <color indexed="8"/>
        <rFont val="Times New Roman"/>
        <family val="1"/>
        <charset val="204"/>
      </rPr>
      <t>ит</t>
    </r>
    <r>
      <rPr>
        <vertAlign val="subscript"/>
        <sz val="12"/>
        <color indexed="8"/>
        <rFont val="Times New Roman"/>
        <family val="1"/>
        <charset val="204"/>
      </rPr>
      <t xml:space="preserve"> 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</si>
  <si>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  </r>
    <r>
      <rPr>
        <sz val="11"/>
        <color theme="1"/>
        <rFont val="Calibri"/>
        <family val="2"/>
        <scheme val="minor"/>
      </rPr>
      <t>Фнэ</t>
    </r>
  </si>
  <si>
    <t xml:space="preserve">
Утвержденный  план</t>
  </si>
  <si>
    <t>Факт</t>
  </si>
  <si>
    <t xml:space="preserve">
 Утвержденный план</t>
  </si>
  <si>
    <t xml:space="preserve">
 Утвержденный  план</t>
  </si>
  <si>
    <t>4.1</t>
  </si>
  <si>
    <t>4.2</t>
  </si>
  <si>
    <t>4.3</t>
  </si>
  <si>
    <t>4.4</t>
  </si>
  <si>
    <t>4.9</t>
  </si>
  <si>
    <t>4.10</t>
  </si>
  <si>
    <t>4.11</t>
  </si>
  <si>
    <t>4.12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</si>
  <si>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</si>
  <si>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</si>
  <si>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</si>
  <si>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</si>
  <si>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</si>
  <si>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</si>
  <si>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</si>
  <si>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</si>
  <si>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</si>
  <si>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</si>
  <si>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</si>
  <si>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</si>
  <si>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</si>
  <si>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</si>
  <si>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</si>
  <si>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</si>
  <si>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</si>
  <si>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</si>
  <si>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</si>
  <si>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</si>
  <si>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</si>
  <si>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</si>
  <si>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</si>
  <si>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</si>
  <si>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</si>
  <si>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</si>
  <si>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</si>
  <si>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</si>
  <si>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 xml:space="preserve"> Замена маслянных выключателей на вакуумные в  РП 29 яч. 01, 02, 07, 08, 09, 10, 11, 14 г. Орёл -8 шт.</t>
  </si>
  <si>
    <t>Строительство БКТП-6 10/0,4 кВ , КЛ 10 кВ, для перераспределения существующих нагрузок, оптимизации потерь и улучшения качества электроэнергии в мкр-е №13  ИСКЛ</t>
  </si>
  <si>
    <t>Строительство БКТП-7 10/0,4 кВ , КЛ 10 кВ, для перераспределения существующих нагрузок, оптимизации потерь и улучшения качества электроэнергии в мкр-е №13  ИСКЛ</t>
  </si>
  <si>
    <t>Замена оборудования РУ 10кВ ТП 095 яч 1; 2; 3; 4; 5; 6 г. Мценск - КСО-393 6шт.</t>
  </si>
  <si>
    <t>Монтаж 3БКТП 10/0,4 кВ  0,8МВА (2х0,4МВА)</t>
  </si>
  <si>
    <t>Строительство 2КЛ 0,4 кВ №3, №15 ТП 829 г. Орёл  - (2х0,14)=0,28 км.</t>
  </si>
  <si>
    <t>Строительство 4КЛ 10 кВ - (4х0,3км.)=1,2 км.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</si>
  <si>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</si>
  <si>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</si>
  <si>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</si>
  <si>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</si>
  <si>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</si>
  <si>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</si>
  <si>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871, в т.ч. на вводах в ж/д 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</si>
  <si>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</si>
  <si>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</si>
  <si>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</si>
  <si>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</si>
  <si>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</si>
  <si>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</si>
  <si>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</si>
  <si>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</si>
  <si>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</si>
  <si>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</si>
  <si>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009, в т.ч. на вводах в ж/д  п. Залегощь -1 шт.</t>
  </si>
  <si>
    <t>Построение АСКУЭ  в распределительных сетях 0,4 кВ на вводах в ТП 015, в т.ч. на вводах в ж/д  п. Залегощь - 1 шт.</t>
  </si>
  <si>
    <t xml:space="preserve">Замена трансформаторов мощностью 630кВа на трансформаторы мощностью 630кВА ТП 720 г. Орёл -2 шт. </t>
  </si>
  <si>
    <t>ГАЗ-3308 фургон-мастерская  - 1шт.</t>
  </si>
  <si>
    <t xml:space="preserve"> Кран-манипулятор автомобильный R019ML на шасси КАМАЗ-43118-46 - 1шт. </t>
  </si>
  <si>
    <t>Замена оборудования РУ 0,4кВ ТП 020 яч№1; №2; №3; №4; №5. г. Мценск - ЩО70 -5шт.</t>
  </si>
  <si>
    <t>Техперевооружение РП. Внедрение микропроцессорной релейной защиты и автоматики в ТП059, яч. 01; яч.09 г. Мценск -2шт.</t>
  </si>
  <si>
    <t>Монтаж оборудования РУ 0,4 кВ ТП 051 г. Ливны -1шт. ЩО70</t>
  </si>
  <si>
    <t>Монтаж оборудования РУ 0,4 кВ ТП 060 г. Ливны -1шт. ЩО70</t>
  </si>
  <si>
    <t xml:space="preserve"> за 2019 год </t>
  </si>
  <si>
    <t>Год раскрытия информации: 2019 год</t>
  </si>
  <si>
    <t>Г</t>
  </si>
  <si>
    <t>Е-03512522-1.1.6.-2019</t>
  </si>
  <si>
    <t>Е-03512522-1.1.1.-2019</t>
  </si>
  <si>
    <t>Е-03512522-1.1.2.-2019</t>
  </si>
  <si>
    <t>Е-03512522-1.1.3.-2019</t>
  </si>
  <si>
    <t>Е-03512522-1.2.3.-2019</t>
  </si>
  <si>
    <t>Е-03512522-1.2.1.-2019</t>
  </si>
  <si>
    <t>Е-03512522-1.1.5.-2019</t>
  </si>
  <si>
    <t>Е-03512522-1.1.4.-2019</t>
  </si>
  <si>
    <t>Е-03512522-1.2.2.-2019</t>
  </si>
  <si>
    <t>Е-03512522-1.3.2.-2019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</si>
  <si>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</si>
  <si>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Е-03512522-1.3.1.-2019</t>
  </si>
  <si>
    <t>Е-03512522-1.3.3.-2019</t>
  </si>
  <si>
    <t xml:space="preserve"> Е-03512522-1.3.4.-2019</t>
  </si>
  <si>
    <t>Е-03512522-1.1.7.-2019</t>
  </si>
  <si>
    <t>Е-03512522-2.1.2-2019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</si>
  <si>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</si>
  <si>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Приложение  № 1</t>
  </si>
  <si>
    <t>к приказу Минэнерго России</t>
  </si>
  <si>
    <t>от «__» _____ 2016 г. №___</t>
  </si>
  <si>
    <t>Замена маслянных выключателей на вакуумные в ТП059 яч.01, яч.09. г. Мценск  -2 шт.</t>
  </si>
  <si>
    <t>Замена маслянных выключателей на вакуумные в  РП 11 яч. 01 г. Орёл -1 шт.</t>
  </si>
  <si>
    <t>Замена трансформатора мощностью 250 кВа на трансформатор мощностью 250 кВА ТП 013 п. Глазуновка</t>
  </si>
  <si>
    <t>Замена оборудования РУ 10 кВ ТП 004 п. Нарышкино  - КСО 393-04  1шт.</t>
  </si>
  <si>
    <t>Монтаж оборудования  РУ 10 кВ ТП 017 пгт Кромы - КСО-393 1шт.</t>
  </si>
  <si>
    <t>Мценский филиал</t>
  </si>
  <si>
    <t>КЛ-0,4кВ от ТП-308 до ВРУ 1 отделения роддома ул. Посадская.19  г. Орёл - 0,38км. ИСКЛ</t>
  </si>
  <si>
    <t>КЛ-0,4кВ от ТП-308 до ВРУ 2 отделения роддома ул. Посадская, 19 г. Орёл - 0,48км. ИСКЛ</t>
  </si>
  <si>
    <t>Построение АСКУЭ  в распределительных сетях 0,4 кВ на вводах в ТП и объекты энергоснабжения от ТП 037-1 шт. (68 объектов)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</si>
  <si>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</si>
  <si>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</si>
  <si>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</si>
  <si>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</si>
  <si>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</si>
  <si>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</si>
  <si>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</si>
  <si>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</si>
  <si>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г. Болхов</t>
  </si>
  <si>
    <t>Система локации DIGI TRAK FALKON F2 -1шт</t>
  </si>
  <si>
    <t>Смесительная система Vermeer MX 125 -1шт.</t>
  </si>
  <si>
    <t>Автомобильный прицеп 8363 АА низкорамный трал для перевозки УНГБ -1шт.</t>
  </si>
  <si>
    <t>Строительство ВЛЗ 10 кВ  - 0,4 км.</t>
  </si>
  <si>
    <t>Монтаж КТП 10/0,4 кВ  0,16МВА (1х0,16МВА)</t>
  </si>
  <si>
    <t>Строительство ВЛ 0,4 кВ  - 0,15 км.</t>
  </si>
  <si>
    <t>Строительство ВЛ 10 кВ  - 0,05 км.</t>
  </si>
  <si>
    <t>Построение АСКУЭ  в распределительных сетях 0,4 кВ на вводах в ТП 003, в т.ч. на вводах в ж/д   с. Знаменское - 1 шт.</t>
  </si>
  <si>
    <t>Прибор учета РиМ 384 -1шт</t>
  </si>
  <si>
    <t>Строительство БКТП 1х250 6/10/0,4 кВ   с ликвидацией ТП 517 г. Орёл  ИСКЛ</t>
  </si>
  <si>
    <t>ВЛ-0,4кВ № 5 ТП 322 ул. Холодная г. Орёл - 0,25 км.    ИСКЛ</t>
  </si>
  <si>
    <t>КЛ-6кВ от ТП-677 до ТП-663 г. Орёл  - 1,254 км. ИСКЛ</t>
  </si>
  <si>
    <t>КЛ-6кВ от ТП-079 до ПЛ 446 (ПС Советская) г. Орёл - 1,16 км. ИСКЛ</t>
  </si>
  <si>
    <t>Построение АСКУЭ  в распределительных сетях 0,4 кВ на вводах в ТП 002 г. Орёл - 1 шт. ИСКЛ</t>
  </si>
  <si>
    <t>Построение АСКУЭ  в распределительных сетях 0,4 кВ на вводах в ТП 035, в т.ч. на вводах в ж/д г. Орёл - 1 шт. ИСКЛ</t>
  </si>
  <si>
    <t>Построение АСКУЭ  в распределительных сетях 0,4 кВ на вводах в ТП 099, в т.ч. на вводах в ж/д   г. Орёл - 1 шт. ИСКЛ</t>
  </si>
  <si>
    <t>Построение АСКУЭ  в распределительных сетях 0,4 кВ на вводах в ТП 313 г. Орел -1шт. ИСКЛ</t>
  </si>
  <si>
    <t>Построение АСКУЭ  в распределительных сетях 0,4 кВ на вводах в ТП 452 г. Орел -1шт. ИСКЛ</t>
  </si>
  <si>
    <t>Построение АСКУЭ  в распределительных сетях 0,4 кВ на вводах в ТП 633 г. Орел -1шт. ИСКЛ</t>
  </si>
  <si>
    <t>Построение АСКУЭ  в распределительных сетях 0,4 кВ на вводах в ТП 670 г. Орел -1шт. ИСКЛ</t>
  </si>
  <si>
    <t>Построение АСКУЭ  в распределительных сетях 0,4 кВ на вводах в ТП 738 г.Орел -1шт. ИСКЛ</t>
  </si>
  <si>
    <t>Построение АСКУЭ  в распределительных сетях 0,4 кВ на вводах в объекты электроснабжения от ТП 038 п. Колпна (29 объекта)</t>
  </si>
  <si>
    <t>Построение АСКУЭ  в распределительных сетях 0,4 кВ на вводах в объекты электроснабжения от ТП 037 п. Колпна (21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</si>
  <si>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</si>
  <si>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</si>
  <si>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039  п. Колпны - 1 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</si>
  <si>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</si>
  <si>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(с ПКУ)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</si>
  <si>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№12 ТП 017 (с ПКУ)  п. Кромы.</t>
  </si>
  <si>
    <t>Реконструкция административно-производственных зданий</t>
  </si>
  <si>
    <t>Внедрение средств мониторинга на кабельных линиях 10 кВ ПЛ №926 ПС Пищевая ( ТП: 861, 860, 745, 744, 754, 743, 767)</t>
  </si>
  <si>
    <t>Буровая головка для ямобура 6шт.</t>
  </si>
  <si>
    <t>2КЛ 0,4 кВ от ТП 419 до ВЛИ по ул Холодная г. Орел -(2х0,1км.) 0,2км</t>
  </si>
  <si>
    <t>Монтаж БКТП 6/0,4 кВ  0,25МВА (1х0,25МВА)</t>
  </si>
  <si>
    <t>Строительство 2КЛ 6 кВ - (2х0,0,4км.)=0,8 км.</t>
  </si>
  <si>
    <t>Е-035512522-1.2.4.1-2019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</si>
  <si>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</si>
  <si>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</si>
  <si>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</si>
  <si>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r>
      <t xml:space="preserve">Утвержденные плановые значения показателей приведены в соответствии с  </t>
    </r>
    <r>
      <rPr>
        <u/>
        <sz val="14"/>
        <rFont val="Times New Roman"/>
        <family val="1"/>
        <charset val="204"/>
      </rPr>
      <t>Приказом Управления по тарифам и ценовой политике Орловской области от 25.12.2018 № 656-Т</t>
    </r>
  </si>
  <si>
    <t>Строительство БКТП 1х400 6/10/0,4 кВ  с ликвидацией КТП-101 г. Мценск (с изменением границ полосы отвода и охранной зоны).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</si>
  <si>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</si>
  <si>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</si>
  <si>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160кВа на трансформаторы мощностью 160кВА в ТП 703 г. Орел -2шт.  ИСКЛ</t>
  </si>
  <si>
    <t>Замена трансформаторов мощностью 180кВа на трансформаторы мощностью 250кВА ТП 062, 347 г. Орёл  -2 шт.  Коррект. -3шт.</t>
  </si>
  <si>
    <t>Замена трансформаторов мощностью 250кВа на трансформаторы мощностью 250кВА ТП 640 г. Орёл  -4 шт. ИСКЛ</t>
  </si>
  <si>
    <t>Замена трансформаторов мощностью 320кВа на трансформаторы мощностью 400 кВА ТП 070, 138 г. Орёл  -2 шт. Коррект. 1шт.</t>
  </si>
  <si>
    <t>Замена трансформаторов мощностью 400кВа на трансформаторы мощностью 400кВА ТП 418 г. Орёл -4 шт. Коррект. ТП 070, 138</t>
  </si>
  <si>
    <t>Замена трансформатора мощностью 630 кВА на трансформатор мощностью 630 кВА   г. Орёл -1 шт. Коррект. ТП 150 -2шт.</t>
  </si>
  <si>
    <t>Замена трансформатора мощностью 250 кВА на трансформатор мощностью 400 (250)кВА  ТП 025 г. Болхов - 1шт. Коррект.:заменить на 250кВА</t>
  </si>
  <si>
    <t>Замена трансформатора мощностью 250 кВА на трансформатор мощностью 250 кВА ТП 010 ул. Ленина, п. Глазуновка -1 шт.         ИСКЛ</t>
  </si>
  <si>
    <t>Замена оборудования РУ 0.4кВ ТП 461 г. Орёл - ЩО 70 2шт.    ИСКЛ</t>
  </si>
  <si>
    <t>Замена оборудования РУ 6кВ ТП 461 г. Орёл - КСО-393 2шт.    ИСКЛ</t>
  </si>
  <si>
    <t>Замена оборудования РУ-6кВ ТП 422 г. Орёл - КСО-207 8шт.   ИСКЛ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</si>
  <si>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</si>
  <si>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</si>
  <si>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</si>
  <si>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ВЛ-0,4кВ № 1 ТП 408 ул. Лужковская г. Орёл - 1,3 км.Коррек. -0,681км                                        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</si>
  <si>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</si>
  <si>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</si>
  <si>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</si>
  <si>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ВЛ-6 кВ №210 ПС Заводская от опоры №1 до опоры №8 (с установкой Реклоузера) г. Орел - 0,3 км (с установкой охранной зоны).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</si>
  <si>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</si>
  <si>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6 ТП 649 ул. Пушкина (нечетная), ул. Белинского г. Орёл - 1 км. Коррек. -0,94км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</si>
  <si>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</si>
  <si>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ТП 806 ул. Санаторная г. Орёл - 0,4 км. г. Орел -0,4км.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</si>
  <si>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</si>
  <si>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ВЛ-0,4кВ №5 ТП 105 ул. Приборостроительная г. Орёл - 0,2 км. (с установкой охранной зоны).</t>
  </si>
  <si>
    <t>ВЛ 0,4 кВ от ТП 327 до ВЛИ по ул Ш-Холодная г. Орел -0,15км. (с установкой охранной зоны).</t>
  </si>
  <si>
    <t>ВЛ 10 кВ №10 от  опоры №73 до     ТП 031   г. Болхов - 1 км. (с установкой охранной зоны).</t>
  </si>
  <si>
    <t>ВЛ 0,4 кВ №3 ТП-042 по ул. Фрунзе   г. Болхов - 0,25 км. (с установкой охранной зоны).</t>
  </si>
  <si>
    <t>ВЛ 0,4 кВ №2 ТП-042 по пер. Жабо, г. Болхов -1,0км.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</si>
  <si>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</si>
  <si>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№2 ТП 033 по ул. Елецкая в г. Ливны - 0,74 км. (с установкой охранной зоны).</t>
  </si>
  <si>
    <t>ВЛ 0,4 кВ №6 ТП 006 по ул. Др.Народов, ул. 2-я Бутуровка в г. Ливны-0,9 км. Коррект. 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</si>
  <si>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</si>
  <si>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- 0,75 км. Коррект.-0,7км. (с установкой охранной зоны).</t>
  </si>
  <si>
    <t>ВЛ 0,4 кВ №1 ТП 098 по ул. Др.Народов в г. Ливны - 0,32 км. (с установкой охранной зоны).</t>
  </si>
  <si>
    <t>ВЛ 0,4 кВ №2 ТП 004 по ул. Калинина, ул. Мира, ул. Дзержинского в п. Долгое - 0,55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</si>
  <si>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</si>
  <si>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№3 ТП 008 по пер. 3,4-ому Привокзальному в п. Колпна - 1,48 км. Коррект.-1,68км. (с установкой охранной зоны).</t>
  </si>
  <si>
    <t>ВЛ 0,4 кВ №2 ТП 009 по ул. Заречная в п. Колпна - 0,88 км. Коррект. ул. Береговая - 0,77км.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</si>
  <si>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</si>
  <si>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</si>
  <si>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№4 ТП 002 п.Красная Заря, ул.Свердлова, ул.Лесная - 1,05 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</si>
  <si>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</si>
  <si>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</si>
  <si>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</si>
  <si>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</si>
  <si>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0,4 кВ №5  ТП 003  ул. Садовая  п. Змиевка - 0,73км (с установкой охранной зоны).</t>
  </si>
  <si>
    <t>ВЛ 0,4 кВ №1 ТП Досааф (028)  ул. Лескова(четная), Горького, 50 лет Октября п. Глазуновка - 1,8 км. Коррект.: ул. 50лет Окт. выпонена в 2017,     -1,2км (с установкой охранной зоны).</t>
  </si>
  <si>
    <t>ВЛ 0,4 кВ №2 ТП 005 по ул.Заводская, с. Дросково - 0,688 км. (с установкой охранной зоны).</t>
  </si>
  <si>
    <t>ВЛ 0,4 кВ № 1 ТП 004 по ул. К. Маркса   г.Малоархангельске - 0,8 км.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</si>
  <si>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</si>
  <si>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0,4 кВ № 1 ТП 001 ул. Ленина, Лескова, Красноармейская  п. Шаблыкино - 2км.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</si>
  <si>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</si>
  <si>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 №2 ТП 002 по ул. Батова, Комсомольская, Первомайскаяв п. Хотынец   - 2,5 км. (с установкой охранной зоны).</t>
  </si>
  <si>
    <t>ВЛ 0,4 кВ  № 1 ТП 011 пер.Советский п Нарышкино с разукрупнением распределительной сети - 0,6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</si>
  <si>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</si>
  <si>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</si>
  <si>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</si>
  <si>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</si>
  <si>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№4 ТП025 п. Залегощь ул. Панюшкина - 0,34 км.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</si>
  <si>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</si>
  <si>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</si>
  <si>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</si>
  <si>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ВЛ 0,4 кВ № 1 ТП006 г. Дмитровск, ул. Пролетарская - 1,6 км. (с установкой охранной зоны).</t>
  </si>
  <si>
    <t>ВЛ 0,4 кВ № 2 ТП020 пгт. Кромы, ул. Набережная-2 - 0,7 км. (с установкой охранной зоны).</t>
  </si>
  <si>
    <t>КЛ 6 кВ от №708 (ПС Погрузчик) до РП 11 г. Орёл - 2,8 км. Коррект.- 1,8км (с установкой охранной зоны).</t>
  </si>
  <si>
    <t>КЛ 6 кВ № 103 ПС ТЭЦ до РП 01 г. Орел -0,92км (с установкой охранной зоны).</t>
  </si>
  <si>
    <t xml:space="preserve">КЛ 6 кВ № 107 ПС ТЭЦ до РП 01 г. Орел   -0,92км          (с установкой охранной зоны).             </t>
  </si>
  <si>
    <t xml:space="preserve"> 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</si>
  <si>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</si>
  <si>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</si>
  <si>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</si>
  <si>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</si>
  <si>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</si>
  <si>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6 кВ ТП 093 - ТП 148 г. Ливны - 0,62 км.   Коррект.-0,73км.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</si>
  <si>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</si>
  <si>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</si>
  <si>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</si>
  <si>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</si>
  <si>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</t>
  </si>
  <si>
    <t xml:space="preserve">Реконструкция фасада </t>
  </si>
  <si>
    <t>Реконструкция кровли</t>
  </si>
  <si>
    <t xml:space="preserve">Реконструкция здания диспетчерской, литеры Б,Б1,Б2,  г.Орёл, пл.Поликарпова 8. </t>
  </si>
  <si>
    <t>Реконструкция производственно-бытового здания, литер В,  г.Орёл, ул.Ростовская 20.</t>
  </si>
  <si>
    <t>Реконструкция проходной, литер А, г. Орел, пл. Поликарпова, 8</t>
  </si>
  <si>
    <t>Реконструкция здания ремонтных мастерских Мценского филиала, литер А, г.Мценск, пер. Перевозный 13</t>
  </si>
  <si>
    <t>Реконструкция системы отопления</t>
  </si>
  <si>
    <t>Реконструкция оконных проемов</t>
  </si>
  <si>
    <t>Монтаж узла учета тепловой энергии</t>
  </si>
  <si>
    <t xml:space="preserve">Реконструкция производственного здания Нарышкинского МФ, п. Нарышкино, ул. Немкова, 31. </t>
  </si>
  <si>
    <t>Реконструкция котельной  (строительная часть)</t>
  </si>
  <si>
    <t>Реконструкция оборудования котельной</t>
  </si>
  <si>
    <t>Реконструкция гаража</t>
  </si>
  <si>
    <t>Реконструкция административно-производственных зданий Змиевского МФ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</si>
  <si>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</si>
  <si>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</si>
  <si>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ГАЗ 27527 - 3 шт. Корект -1 шт.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</si>
  <si>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</si>
  <si>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</si>
  <si>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Переустройство сетей электроснабжения в районе улиц Холодная, Широко-Холодная г. Орел  (с установлением охранной зоны).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</si>
  <si>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</si>
  <si>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</si>
  <si>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</si>
  <si>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</si>
  <si>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</si>
  <si>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</si>
  <si>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</si>
  <si>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</si>
  <si>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</si>
  <si>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</si>
  <si>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</si>
  <si>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</si>
  <si>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</si>
  <si>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Строительство БКТП  10/0,4 кВ для перераспределения существующих нагрузок, оптимизации потерь и улучшения качества электроэнергии по пер. Интернациональный, г. Малоархангельск    ИСКЛ</t>
  </si>
  <si>
    <t>Строительство БКТП ТВ  10/0,4 кВ для перераспределения существующих нагрузок, оптимизации потерь и улучшения качества электроэнергии по ул. Элеваторная, п. Змиевка       ИСКЛ</t>
  </si>
  <si>
    <t xml:space="preserve">Строительство ВЛ 10 кВ от ПС ЭЧЭ-61 п. Змиевка - 0,56 км.       ИСКЛ </t>
  </si>
  <si>
    <t>Строительство  ВЛ 10 кВ между ВЛ 10 кВ №7 и ВЛ 10 кВ №3 п. Змиевка - 0,215 км.  ИСКЛ</t>
  </si>
  <si>
    <r>
      <t xml:space="preserve">Замена маслянных выключателей на вакуумные в РП 07 яч. 04, </t>
    </r>
    <r>
      <rPr>
        <strike/>
        <sz val="11"/>
        <color theme="1"/>
        <rFont val="Times New Roman"/>
        <family val="1"/>
        <charset val="204"/>
      </rPr>
      <t>08, 09</t>
    </r>
    <r>
      <rPr>
        <sz val="11"/>
        <color theme="1"/>
        <rFont val="Times New Roman"/>
        <family val="1"/>
        <charset val="204"/>
      </rPr>
      <t xml:space="preserve">, 10, </t>
    </r>
    <r>
      <rPr>
        <strike/>
        <sz val="11"/>
        <color theme="1"/>
        <rFont val="Times New Roman"/>
        <family val="1"/>
        <charset val="204"/>
      </rPr>
      <t>11</t>
    </r>
    <r>
      <rPr>
        <sz val="11"/>
        <color theme="1"/>
        <rFont val="Times New Roman"/>
        <family val="1"/>
        <charset val="204"/>
      </rPr>
      <t xml:space="preserve">, 13, 14, 15 г. Орёл  -8 шт. </t>
    </r>
    <r>
      <rPr>
        <b/>
        <sz val="11"/>
        <color theme="1"/>
        <rFont val="Times New Roman"/>
        <family val="1"/>
        <charset val="204"/>
      </rPr>
      <t>Коррект. -5шт.</t>
    </r>
  </si>
  <si>
    <r>
      <t xml:space="preserve">Замена маслянных выключателей на вакуумные в  РП 10 яч. 04, 02, 09, 13 г. Орёл  -4 шт. </t>
    </r>
    <r>
      <rPr>
        <b/>
        <sz val="11"/>
        <color theme="1"/>
        <rFont val="Times New Roman"/>
        <family val="1"/>
        <charset val="204"/>
      </rPr>
      <t>ИСКЛ</t>
    </r>
  </si>
  <si>
    <r>
      <t>Внедрение дуговой защиты в РУ 6(10)кВ  РП 20, яч.09, яч.05, яч.07,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trike/>
        <sz val="12"/>
        <color indexed="8"/>
        <rFont val="Times New Roman"/>
        <family val="1"/>
        <charset val="204"/>
      </rPr>
      <t>яч.03</t>
    </r>
    <r>
      <rPr>
        <sz val="12"/>
        <color indexed="8"/>
        <rFont val="Times New Roman"/>
        <family val="1"/>
        <charset val="204"/>
      </rPr>
      <t>, яч.01, яч.16, яч.12, яч.04, яч.06, яч.10, яч.02.  - 11 шт.</t>
    </r>
    <r>
      <rPr>
        <b/>
        <sz val="12"/>
        <color indexed="8"/>
        <rFont val="Times New Roman"/>
        <family val="1"/>
        <charset val="204"/>
      </rPr>
      <t xml:space="preserve"> Коррект.-10шт</t>
    </r>
  </si>
  <si>
    <r>
      <t>Внедрение дуговой защиты в РУ 6(10)кВ   РП 30, яч.05, яч.07, яч.13, яч.17, яч.19, яч.11, яч.01, яч.10, яч.08, яч.18, яч.22, яч.24,</t>
    </r>
    <r>
      <rPr>
        <b/>
        <strike/>
        <sz val="12"/>
        <color indexed="8"/>
        <rFont val="Times New Roman"/>
        <family val="1"/>
        <charset val="204"/>
      </rPr>
      <t xml:space="preserve"> </t>
    </r>
    <r>
      <rPr>
        <strike/>
        <sz val="12"/>
        <color indexed="8"/>
        <rFont val="Times New Roman"/>
        <family val="1"/>
        <charset val="204"/>
      </rPr>
      <t>яч.06,</t>
    </r>
    <r>
      <rPr>
        <sz val="12"/>
        <color indexed="8"/>
        <rFont val="Times New Roman"/>
        <family val="1"/>
        <charset val="204"/>
      </rPr>
      <t xml:space="preserve"> яч.26, яч.14, яч.04 . - 16 шт. </t>
    </r>
    <r>
      <rPr>
        <b/>
        <sz val="12"/>
        <color indexed="8"/>
        <rFont val="Times New Roman"/>
        <family val="1"/>
        <charset val="204"/>
      </rPr>
      <t>добавить яч.15, яч.21, яч.20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Коррект -18шт.</t>
    </r>
  </si>
  <si>
    <r>
      <t>Внедрение дуговой защиты в РУ 6(10)кВ   РП 28, яч. 05</t>
    </r>
    <r>
      <rPr>
        <strike/>
        <sz val="12"/>
        <color indexed="8"/>
        <rFont val="Times New Roman"/>
        <family val="1"/>
        <charset val="204"/>
      </rPr>
      <t xml:space="preserve">,яч. 09, </t>
    </r>
    <r>
      <rPr>
        <sz val="12"/>
        <color indexed="8"/>
        <rFont val="Times New Roman"/>
        <family val="1"/>
        <charset val="204"/>
      </rPr>
      <t xml:space="preserve">яч.07, яч.01, </t>
    </r>
    <r>
      <rPr>
        <strike/>
        <sz val="12"/>
        <color indexed="8"/>
        <rFont val="Times New Roman"/>
        <family val="1"/>
        <charset val="204"/>
      </rPr>
      <t>яч.04,</t>
    </r>
    <r>
      <rPr>
        <sz val="12"/>
        <color indexed="8"/>
        <rFont val="Times New Roman"/>
        <family val="1"/>
        <charset val="204"/>
      </rPr>
      <t xml:space="preserve"> </t>
    </r>
    <r>
      <rPr>
        <strike/>
        <sz val="12"/>
        <color indexed="8"/>
        <rFont val="Times New Roman"/>
        <family val="1"/>
        <charset val="204"/>
      </rPr>
      <t>яч.06,</t>
    </r>
    <r>
      <rPr>
        <sz val="12"/>
        <color indexed="8"/>
        <rFont val="Times New Roman"/>
        <family val="1"/>
        <charset val="204"/>
      </rPr>
      <t xml:space="preserve"> яч.08,</t>
    </r>
    <r>
      <rPr>
        <strike/>
        <sz val="12"/>
        <color indexed="8"/>
        <rFont val="Times New Roman"/>
        <family val="1"/>
        <charset val="204"/>
      </rPr>
      <t xml:space="preserve"> яч.05. </t>
    </r>
    <r>
      <rPr>
        <sz val="12"/>
        <color indexed="8"/>
        <rFont val="Times New Roman"/>
        <family val="1"/>
        <charset val="204"/>
      </rPr>
      <t xml:space="preserve">- 8 шт. </t>
    </r>
    <r>
      <rPr>
        <b/>
        <sz val="12"/>
        <color indexed="8"/>
        <rFont val="Times New Roman"/>
        <family val="1"/>
        <charset val="204"/>
      </rPr>
      <t>добавить яч. 03, яч.02,Коррект. - 6шт.</t>
    </r>
  </si>
  <si>
    <r>
      <t>Внедрение дуговой защиты в РУ 6(10)кВ  РП 31, яч. 02, яч.01,</t>
    </r>
    <r>
      <rPr>
        <strike/>
        <sz val="12"/>
        <color indexed="8"/>
        <rFont val="Times New Roman"/>
        <family val="1"/>
        <charset val="204"/>
      </rPr>
      <t xml:space="preserve"> яч.07, яч.05</t>
    </r>
    <r>
      <rPr>
        <sz val="12"/>
        <color indexed="8"/>
        <rFont val="Times New Roman"/>
        <family val="1"/>
        <charset val="204"/>
      </rPr>
      <t>, яч.08, яч.10, яч.06, яч.11.   - 8 шт.</t>
    </r>
    <r>
      <rPr>
        <b/>
        <sz val="12"/>
        <color indexed="8"/>
        <rFont val="Times New Roman"/>
        <family val="1"/>
        <charset val="204"/>
      </rPr>
      <t xml:space="preserve"> добавить яч. 03, яч. 09 Коррект. - 8шт.</t>
    </r>
  </si>
  <si>
    <r>
      <t>Внедрение дуговой защиты в РУ 6(10)кВ    РП 34, яч. 07, яч.09, яч.05,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trike/>
        <sz val="12"/>
        <color indexed="8"/>
        <rFont val="Times New Roman"/>
        <family val="1"/>
        <charset val="204"/>
      </rPr>
      <t>яч.03</t>
    </r>
    <r>
      <rPr>
        <b/>
        <sz val="12"/>
        <color indexed="8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>яч.01, яч.08, яч.10, яч.06,</t>
    </r>
    <r>
      <rPr>
        <strike/>
        <sz val="12"/>
        <color indexed="8"/>
        <rFont val="Times New Roman"/>
        <family val="1"/>
        <charset val="204"/>
      </rPr>
      <t xml:space="preserve"> яч.04.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- 9 шт.  </t>
    </r>
    <r>
      <rPr>
        <b/>
        <sz val="12"/>
        <color indexed="8"/>
        <rFont val="Times New Roman"/>
        <family val="1"/>
        <charset val="204"/>
      </rPr>
      <t>Коррект. -7шт.</t>
    </r>
  </si>
  <si>
    <r>
      <t xml:space="preserve">Внедрение дуговой защиты в РУ 6(10)кВ  РП 25, яч. 07, яч.05, яч.13, яч.01, яч.15, </t>
    </r>
    <r>
      <rPr>
        <strike/>
        <sz val="12"/>
        <color indexed="8"/>
        <rFont val="Times New Roman"/>
        <family val="1"/>
        <charset val="204"/>
      </rPr>
      <t>яч.02</t>
    </r>
    <r>
      <rPr>
        <sz val="12"/>
        <color indexed="8"/>
        <rFont val="Times New Roman"/>
        <family val="1"/>
        <charset val="204"/>
      </rPr>
      <t>, яч.04, яч.08, яч.06, яч.10, яч.12, яч.14.  - 12 шт.</t>
    </r>
    <r>
      <rPr>
        <b/>
        <sz val="12"/>
        <color indexed="8"/>
        <rFont val="Times New Roman"/>
        <family val="1"/>
        <charset val="204"/>
      </rPr>
      <t xml:space="preserve"> добавить яч. 03 Коррект. -12шт.</t>
    </r>
  </si>
  <si>
    <r>
      <t>Техперевооружение РП. Внедрение микропроцессорной релейной защиты и автоматики в РП 07, яч. 15, яч. 13, яч. 04; яч.</t>
    </r>
    <r>
      <rPr>
        <b/>
        <sz val="12"/>
        <color indexed="8"/>
        <rFont val="Times New Roman"/>
        <family val="1"/>
        <charset val="204"/>
      </rPr>
      <t xml:space="preserve">10; яч.14 </t>
    </r>
    <r>
      <rPr>
        <sz val="12"/>
        <color indexed="8"/>
        <rFont val="Times New Roman"/>
        <family val="1"/>
        <charset val="204"/>
      </rPr>
      <t xml:space="preserve">г.Орёл - 3 шт. </t>
    </r>
    <r>
      <rPr>
        <b/>
        <sz val="12"/>
        <color indexed="8"/>
        <rFont val="Times New Roman"/>
        <family val="1"/>
        <charset val="204"/>
      </rPr>
      <t>Коррект.-5шт.</t>
    </r>
  </si>
  <si>
    <r>
      <t>Техперевооружение РП. Внедрение микропроцессорной релейной защиты и автоматики в РП 29,</t>
    </r>
    <r>
      <rPr>
        <strike/>
        <sz val="12"/>
        <color indexed="8"/>
        <rFont val="Times New Roman"/>
        <family val="1"/>
        <charset val="204"/>
      </rPr>
      <t xml:space="preserve"> яч.01,</t>
    </r>
    <r>
      <rPr>
        <sz val="12"/>
        <color indexed="8"/>
        <rFont val="Times New Roman"/>
        <family val="1"/>
        <charset val="204"/>
      </rPr>
      <t xml:space="preserve"> яч.02, яч. 07, яч.08, яч.09, яч.10, яч. 11, яч.14; </t>
    </r>
    <r>
      <rPr>
        <b/>
        <sz val="12"/>
        <color indexed="8"/>
        <rFont val="Times New Roman"/>
        <family val="1"/>
        <charset val="204"/>
      </rPr>
      <t xml:space="preserve">яч.05 </t>
    </r>
    <r>
      <rPr>
        <sz val="12"/>
        <color indexed="8"/>
        <rFont val="Times New Roman"/>
        <family val="1"/>
        <charset val="204"/>
      </rPr>
      <t>г.Орёл  - 8 шт.</t>
    </r>
  </si>
  <si>
    <r>
      <t xml:space="preserve">Техперевооружение РП. Внедрение микропроцессорной релейной защиты и автоматики в РП 19, </t>
    </r>
    <r>
      <rPr>
        <strike/>
        <sz val="10"/>
        <color indexed="8"/>
        <rFont val="Times New Roman"/>
        <family val="1"/>
        <charset val="204"/>
      </rPr>
      <t>яч.01, яч. 03, яч.16, яч.12</t>
    </r>
    <r>
      <rPr>
        <sz val="12"/>
        <color indexed="8"/>
        <rFont val="Times New Roman"/>
        <family val="1"/>
        <charset val="204"/>
      </rPr>
      <t xml:space="preserve">; яч.09, яч. 05, яч.10, яч.02 г.Орёл - 4 шт. </t>
    </r>
  </si>
  <si>
    <r>
      <t xml:space="preserve">Техперевооружение РП. Внедрение микропроцессорной релейной защиты и автоматики в РП 26, яч.16, </t>
    </r>
    <r>
      <rPr>
        <strike/>
        <sz val="12"/>
        <color indexed="8"/>
        <rFont val="Times New Roman"/>
        <family val="1"/>
        <charset val="204"/>
      </rPr>
      <t>яч.20, яч. 22, яч.14, яч.07, яч.09</t>
    </r>
    <r>
      <rPr>
        <sz val="12"/>
        <rFont val="Times New Roman"/>
        <family val="1"/>
        <charset val="204"/>
      </rPr>
      <t xml:space="preserve">; яч.05 г.Орёл - 6 шт. </t>
    </r>
    <r>
      <rPr>
        <b/>
        <sz val="12"/>
        <rFont val="Times New Roman"/>
        <family val="1"/>
        <charset val="204"/>
      </rPr>
      <t>Коррект. 2шт.</t>
    </r>
  </si>
  <si>
    <t>Автогидроподъемник 48126С-4(ПСС-131.18Э)   -2шт</t>
  </si>
  <si>
    <t>Построение АСКУЭ  в распределительных сетях 0,4 кВ на вводах в ТП и объекты энергоснабжения ТП 733 г. Орел -1 шт. (117 объекта)</t>
  </si>
  <si>
    <t>Реконструкция кровли производственного здания г.Болхов, пер. Фрунзе, 9а. (Болховский участок)</t>
  </si>
  <si>
    <t xml:space="preserve">Реконструкция АСУП АО «Орелоблэнерго» на базе ПО «Модус», формирование базы данных по объектам энергоснабжения  </t>
  </si>
  <si>
    <t>Автокран КС 45717 К-1 - 1 шт.  ИСКЛ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</si>
  <si>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</si>
  <si>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</si>
  <si>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r>
      <t xml:space="preserve">Техперевооружение РП. Внедрение микропроцессорной релейной защиты и автоматики в РП 11 , </t>
    </r>
    <r>
      <rPr>
        <strike/>
        <sz val="12"/>
        <rFont val="Times New Roman"/>
        <family val="1"/>
        <charset val="204"/>
      </rPr>
      <t>яч.07</t>
    </r>
    <r>
      <rPr>
        <sz val="12"/>
        <rFont val="Times New Roman"/>
        <family val="1"/>
        <charset val="204"/>
      </rPr>
      <t xml:space="preserve">, </t>
    </r>
    <r>
      <rPr>
        <strike/>
        <sz val="12"/>
        <rFont val="Times New Roman"/>
        <family val="1"/>
        <charset val="204"/>
      </rPr>
      <t>яч.13, яч. 17</t>
    </r>
    <r>
      <rPr>
        <sz val="12"/>
        <rFont val="Times New Roman"/>
        <family val="1"/>
        <charset val="204"/>
      </rPr>
      <t xml:space="preserve">, </t>
    </r>
    <r>
      <rPr>
        <strike/>
        <sz val="12"/>
        <rFont val="Times New Roman"/>
        <family val="1"/>
        <charset val="204"/>
      </rPr>
      <t>яч.19</t>
    </r>
    <r>
      <rPr>
        <sz val="12"/>
        <rFont val="Times New Roman"/>
        <family val="1"/>
        <charset val="204"/>
      </rPr>
      <t xml:space="preserve">, </t>
    </r>
    <r>
      <rPr>
        <strike/>
        <sz val="12"/>
        <rFont val="Times New Roman"/>
        <family val="1"/>
        <charset val="204"/>
      </rPr>
      <t>яч.06</t>
    </r>
    <r>
      <rPr>
        <sz val="12"/>
        <rFont val="Times New Roman"/>
        <family val="1"/>
        <charset val="204"/>
      </rPr>
      <t xml:space="preserve">, </t>
    </r>
    <r>
      <rPr>
        <strike/>
        <sz val="12"/>
        <rFont val="Times New Roman"/>
        <family val="1"/>
        <charset val="204"/>
      </rPr>
      <t>яч.26, яч. 22</t>
    </r>
    <r>
      <rPr>
        <sz val="12"/>
        <rFont val="Times New Roman"/>
        <family val="1"/>
        <charset val="204"/>
      </rPr>
      <t xml:space="preserve">; яч.1 г.Орёл - 7 шт. </t>
    </r>
    <r>
      <rPr>
        <b/>
        <sz val="12"/>
        <rFont val="Times New Roman"/>
        <family val="1"/>
        <charset val="204"/>
      </rPr>
      <t>Коррект. -1шт.</t>
    </r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</si>
  <si>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</si>
  <si>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ВЛ-10кВ №17 ПС "Коммаш" от опоры №1 до опоры №41 с совместным повесом ВЛ- 0,4 кВ  №2 ТП 059 г. Мценск - 2,68 км. (с установкой охранной зоны).</t>
  </si>
  <si>
    <t>ВЛ 10 кВ №10 от  опоры №117 до опоры №133  г. Болхов - 0,7 км. (с установкой охранной зоны).</t>
  </si>
  <si>
    <t>Переносной прибор  Энергомонитор 3.3 Т1-С - 1 шт. ИСКЛ</t>
  </si>
  <si>
    <t>УАЗ-39094 - 3шт. Коррект.-1 шт.</t>
  </si>
  <si>
    <t>Строительство КЛ 10 кВ  - 1,24км. Коррект -1,693 км.</t>
  </si>
  <si>
    <t>Строительство КЛ 0,4 кВ №23 ТП 051 г. Ливны  - 0,334 км.(2АСБ)</t>
  </si>
  <si>
    <t>Строительство КЛ 0,4 кВ №14 ТП 060 г. Ливны - 0,061 км. (2АСБ)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</si>
</sst>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_-* #,##0.00_р_._-;\-* #,##0.00_р_._-;_-* \-??_р_._-;_-@_-"/>
    <numFmt numFmtId="168" formatCode="#,##0_ ;\-#,##0,"/>
    <numFmt numFmtId="169" formatCode="_-* #,##0.00,_р_._-;\-* #,##0.00,_р_._-;_-* \-??\ _р_._-;_-@_-"/>
    <numFmt numFmtId="170" formatCode="#,##0_ ;\-#,##0\ "/>
    <numFmt numFmtId="171" formatCode="_-* #,##0.00\ _р_._-;\-* #,##0.00\ _р_._-;_-* &quot;-&quot;??\ _р_._-;_-@_-"/>
    <numFmt numFmtId="172" formatCode="0.000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SimSun"/>
    </font>
    <font>
      <sz val="12"/>
      <color rgb="FF000000"/>
      <name val="Times New Roman1"/>
      <charset val="204"/>
    </font>
    <font>
      <u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SimSu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1"/>
      <family val="1"/>
      <charset val="204"/>
    </font>
    <font>
      <b/>
      <i/>
      <sz val="16"/>
      <color theme="1"/>
      <name val="Times New Roman1"/>
      <family val="1"/>
      <charset val="204"/>
    </font>
    <font>
      <b/>
      <i/>
      <u/>
      <sz val="12"/>
      <color theme="1"/>
      <name val="Times New Roman1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4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strike/>
      <sz val="10"/>
      <color indexed="8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color indexed="8"/>
      <name val="Times New Roman"/>
      <family val="1"/>
      <charset val="204"/>
    </font>
    <font>
      <strike/>
      <sz val="11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9">
    <xf numFmtId="0" fontId="0" fillId="0" borderId="0"/>
    <xf numFmtId="0" fontId="2" fillId="0" borderId="0"/>
    <xf numFmtId="0" fontId="4" fillId="0" borderId="0"/>
    <xf numFmtId="0" fontId="4" fillId="0" borderId="0"/>
    <xf numFmtId="0" fontId="11" fillId="0" borderId="0"/>
    <xf numFmtId="165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6" fontId="14" fillId="0" borderId="0"/>
    <xf numFmtId="0" fontId="15" fillId="0" borderId="0"/>
    <xf numFmtId="0" fontId="11" fillId="0" borderId="0"/>
    <xf numFmtId="0" fontId="16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4" fillId="0" borderId="0"/>
    <xf numFmtId="0" fontId="21" fillId="0" borderId="0"/>
    <xf numFmtId="0" fontId="4" fillId="2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5" borderId="0" applyNumberFormat="0" applyBorder="0" applyProtection="0"/>
    <xf numFmtId="0" fontId="4" fillId="8" borderId="0" applyNumberFormat="0" applyBorder="0" applyProtection="0"/>
    <xf numFmtId="0" fontId="4" fillId="11" borderId="0" applyNumberFormat="0" applyBorder="0" applyProtection="0"/>
    <xf numFmtId="0" fontId="25" fillId="12" borderId="0" applyNumberFormat="0" applyBorder="0" applyProtection="0"/>
    <xf numFmtId="0" fontId="25" fillId="9" borderId="0" applyNumberFormat="0" applyBorder="0" applyProtection="0"/>
    <xf numFmtId="0" fontId="25" fillId="10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25" fillId="15" borderId="0" applyNumberFormat="0" applyBorder="0" applyProtection="0"/>
    <xf numFmtId="0" fontId="23" fillId="0" borderId="0"/>
    <xf numFmtId="0" fontId="25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25" fillId="19" borderId="0" applyNumberFormat="0" applyBorder="0" applyProtection="0"/>
    <xf numFmtId="0" fontId="26" fillId="7" borderId="4" applyNumberFormat="0" applyProtection="0"/>
    <xf numFmtId="0" fontId="27" fillId="20" borderId="5" applyNumberFormat="0" applyProtection="0"/>
    <xf numFmtId="0" fontId="28" fillId="20" borderId="4" applyNumberFormat="0" applyProtection="0"/>
    <xf numFmtId="0" fontId="29" fillId="0" borderId="6" applyNumberFormat="0" applyFill="0" applyProtection="0"/>
    <xf numFmtId="0" fontId="30" fillId="0" borderId="7" applyNumberFormat="0" applyFill="0" applyProtection="0"/>
    <xf numFmtId="0" fontId="31" fillId="0" borderId="8" applyNumberFormat="0" applyFill="0" applyProtection="0"/>
    <xf numFmtId="0" fontId="31" fillId="0" borderId="0" applyNumberFormat="0" applyFill="0" applyBorder="0" applyProtection="0"/>
    <xf numFmtId="0" fontId="32" fillId="0" borderId="9" applyNumberFormat="0" applyFill="0" applyProtection="0"/>
    <xf numFmtId="0" fontId="33" fillId="21" borderId="10" applyNumberFormat="0" applyProtection="0"/>
    <xf numFmtId="0" fontId="34" fillId="0" borderId="0" applyNumberFormat="0" applyFill="0" applyBorder="0" applyProtection="0"/>
    <xf numFmtId="0" fontId="35" fillId="22" borderId="0" applyNumberFormat="0" applyBorder="0" applyProtection="0"/>
    <xf numFmtId="0" fontId="23" fillId="0" borderId="0"/>
    <xf numFmtId="0" fontId="24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3" borderId="0" applyNumberFormat="0" applyBorder="0" applyProtection="0"/>
    <xf numFmtId="0" fontId="37" fillId="0" borderId="0" applyNumberFormat="0" applyFill="0" applyBorder="0" applyProtection="0"/>
    <xf numFmtId="0" fontId="2" fillId="23" borderId="11" applyNumberFormat="0" applyProtection="0"/>
    <xf numFmtId="9" fontId="2" fillId="0" borderId="0" applyFill="0" applyBorder="0" applyProtection="0"/>
    <xf numFmtId="9" fontId="2" fillId="0" borderId="0" applyFill="0" applyBorder="0" applyProtection="0"/>
    <xf numFmtId="0" fontId="38" fillId="0" borderId="12" applyNumberFormat="0" applyFill="0" applyProtection="0"/>
    <xf numFmtId="0" fontId="23" fillId="0" borderId="0"/>
    <xf numFmtId="0" fontId="39" fillId="0" borderId="0" applyNumberFormat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8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0" fontId="40" fillId="4" borderId="0" applyNumberFormat="0" applyBorder="0" applyProtection="0"/>
    <xf numFmtId="0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/>
    <xf numFmtId="166" fontId="43" fillId="0" borderId="0"/>
    <xf numFmtId="0" fontId="41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6" fillId="29" borderId="4" applyNumberFormat="0" applyAlignment="0" applyProtection="0"/>
    <xf numFmtId="0" fontId="27" fillId="42" borderId="5" applyNumberFormat="0" applyAlignment="0" applyProtection="0"/>
    <xf numFmtId="0" fontId="28" fillId="42" borderId="4" applyNumberForma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43" borderId="10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49" fillId="0" borderId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45" borderId="11" applyNumberFormat="0" applyFont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50" fillId="0" borderId="0"/>
    <xf numFmtId="0" fontId="50" fillId="0" borderId="0"/>
    <xf numFmtId="0" fontId="1" fillId="0" borderId="0"/>
    <xf numFmtId="164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0"/>
    <xf numFmtId="0" fontId="1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52" fillId="0" borderId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6" fillId="29" borderId="4" applyNumberFormat="0" applyAlignment="0" applyProtection="0"/>
    <xf numFmtId="0" fontId="27" fillId="42" borderId="5" applyNumberFormat="0" applyAlignment="0" applyProtection="0"/>
    <xf numFmtId="0" fontId="28" fillId="42" borderId="4" applyNumberForma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43" borderId="10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45" borderId="11" applyNumberFormat="0" applyFont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2" xfId="2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9" fillId="0" borderId="0" xfId="0" applyFont="1" applyFill="1"/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wrapText="1"/>
    </xf>
    <xf numFmtId="0" fontId="0" fillId="0" borderId="0" xfId="0" applyFont="1" applyFill="1"/>
    <xf numFmtId="0" fontId="5" fillId="0" borderId="0" xfId="2" applyFont="1" applyFill="1" applyBorder="1"/>
    <xf numFmtId="0" fontId="0" fillId="0" borderId="0" xfId="2" applyFont="1" applyFill="1" applyBorder="1"/>
    <xf numFmtId="0" fontId="0" fillId="0" borderId="0" xfId="2" applyFont="1" applyFill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/>
    </xf>
    <xf numFmtId="49" fontId="0" fillId="0" borderId="2" xfId="2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wrapText="1"/>
    </xf>
    <xf numFmtId="49" fontId="5" fillId="0" borderId="2" xfId="2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wrapText="1"/>
    </xf>
    <xf numFmtId="49" fontId="7" fillId="0" borderId="2" xfId="2" applyNumberFormat="1" applyFont="1" applyFill="1" applyBorder="1" applyAlignment="1">
      <alignment horizontal="left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5" fillId="0" borderId="2" xfId="2" applyFont="1" applyFill="1" applyBorder="1"/>
    <xf numFmtId="0" fontId="44" fillId="0" borderId="2" xfId="2" applyFont="1" applyFill="1" applyBorder="1"/>
    <xf numFmtId="0" fontId="7" fillId="0" borderId="2" xfId="2" applyFont="1" applyFill="1" applyBorder="1"/>
    <xf numFmtId="0" fontId="2" fillId="0" borderId="2" xfId="2" applyFont="1" applyFill="1" applyBorder="1"/>
    <xf numFmtId="0" fontId="7" fillId="0" borderId="2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left"/>
    </xf>
    <xf numFmtId="165" fontId="17" fillId="0" borderId="3" xfId="5" applyFont="1" applyFill="1" applyBorder="1"/>
    <xf numFmtId="0" fontId="45" fillId="0" borderId="2" xfId="2" applyFont="1" applyFill="1" applyBorder="1"/>
    <xf numFmtId="0" fontId="46" fillId="0" borderId="0" xfId="2" applyFont="1" applyFill="1" applyBorder="1"/>
    <xf numFmtId="0" fontId="2" fillId="0" borderId="0" xfId="1" applyFill="1"/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46" fillId="0" borderId="0" xfId="296" applyFont="1" applyFill="1" applyBorder="1"/>
    <xf numFmtId="0" fontId="5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2" fillId="0" borderId="2" xfId="2" applyNumberFormat="1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/>
    </xf>
    <xf numFmtId="0" fontId="55" fillId="0" borderId="2" xfId="0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72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51" fillId="0" borderId="0" xfId="296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textRotation="90" wrapText="1"/>
    </xf>
    <xf numFmtId="0" fontId="51" fillId="0" borderId="0" xfId="296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</cellXfs>
  <cellStyles count="509">
    <cellStyle name="20% - Акцент1 2" xfId="19"/>
    <cellStyle name="20% - Акцент1 2 2" xfId="298"/>
    <cellStyle name="20% - Акцент1 3" xfId="246"/>
    <cellStyle name="20% - Акцент2 2" xfId="20"/>
    <cellStyle name="20% - Акцент2 2 2" xfId="299"/>
    <cellStyle name="20% - Акцент2 3" xfId="247"/>
    <cellStyle name="20% - Акцент3 2" xfId="21"/>
    <cellStyle name="20% - Акцент3 2 2" xfId="300"/>
    <cellStyle name="20% - Акцент3 3" xfId="248"/>
    <cellStyle name="20% - Акцент4 2" xfId="22"/>
    <cellStyle name="20% - Акцент4 2 2" xfId="301"/>
    <cellStyle name="20% - Акцент4 3" xfId="249"/>
    <cellStyle name="20% - Акцент5 2" xfId="23"/>
    <cellStyle name="20% - Акцент5 2 2" xfId="302"/>
    <cellStyle name="20% - Акцент5 3" xfId="250"/>
    <cellStyle name="20% - Акцент6 2" xfId="24"/>
    <cellStyle name="20% - Акцент6 2 2" xfId="303"/>
    <cellStyle name="20% - Акцент6 3" xfId="251"/>
    <cellStyle name="40% - Акцент1 2" xfId="25"/>
    <cellStyle name="40% - Акцент1 2 2" xfId="304"/>
    <cellStyle name="40% - Акцент1 3" xfId="252"/>
    <cellStyle name="40% - Акцент2 2" xfId="26"/>
    <cellStyle name="40% - Акцент2 2 2" xfId="305"/>
    <cellStyle name="40% - Акцент2 3" xfId="253"/>
    <cellStyle name="40% - Акцент3 2" xfId="27"/>
    <cellStyle name="40% - Акцент3 2 2" xfId="306"/>
    <cellStyle name="40% - Акцент3 3" xfId="254"/>
    <cellStyle name="40% - Акцент4 2" xfId="28"/>
    <cellStyle name="40% - Акцент4 2 2" xfId="307"/>
    <cellStyle name="40% - Акцент4 3" xfId="255"/>
    <cellStyle name="40% - Акцент5 2" xfId="29"/>
    <cellStyle name="40% - Акцент5 2 2" xfId="308"/>
    <cellStyle name="40% - Акцент5 3" xfId="256"/>
    <cellStyle name="40% - Акцент6 2" xfId="30"/>
    <cellStyle name="40% - Акцент6 2 2" xfId="309"/>
    <cellStyle name="40% - Акцент6 3" xfId="257"/>
    <cellStyle name="60% - Акцент1 2" xfId="31"/>
    <cellStyle name="60% - Акцент1 2 2" xfId="310"/>
    <cellStyle name="60% - Акцент1 3" xfId="258"/>
    <cellStyle name="60% - Акцент2 2" xfId="32"/>
    <cellStyle name="60% - Акцент2 2 2" xfId="311"/>
    <cellStyle name="60% - Акцент2 3" xfId="259"/>
    <cellStyle name="60% - Акцент3 2" xfId="33"/>
    <cellStyle name="60% - Акцент3 2 2" xfId="312"/>
    <cellStyle name="60% - Акцент3 3" xfId="260"/>
    <cellStyle name="60% - Акцент4 2" xfId="34"/>
    <cellStyle name="60% - Акцент4 2 2" xfId="313"/>
    <cellStyle name="60% - Акцент4 3" xfId="261"/>
    <cellStyle name="60% - Акцент5 2" xfId="35"/>
    <cellStyle name="60% - Акцент5 2 2" xfId="314"/>
    <cellStyle name="60% - Акцент5 3" xfId="262"/>
    <cellStyle name="60% - Акцент6 2" xfId="36"/>
    <cellStyle name="60% - Акцент6 2 2" xfId="315"/>
    <cellStyle name="60% - Акцент6 3" xfId="263"/>
    <cellStyle name="Excel Built-in Normal" xfId="5"/>
    <cellStyle name="Excel Built-in Normal 2" xfId="18"/>
    <cellStyle name="Heading" xfId="6"/>
    <cellStyle name="Heading 2" xfId="241"/>
    <cellStyle name="Heading1" xfId="7"/>
    <cellStyle name="Heading1 2" xfId="242"/>
    <cellStyle name="Normal 2" xfId="37"/>
    <cellStyle name="Normal 2 2" xfId="316"/>
    <cellStyle name="Result" xfId="8"/>
    <cellStyle name="Result 2" xfId="243"/>
    <cellStyle name="Result2" xfId="9"/>
    <cellStyle name="Result2 2" xfId="244"/>
    <cellStyle name="Акцент1 2" xfId="38"/>
    <cellStyle name="Акцент1 2 2" xfId="317"/>
    <cellStyle name="Акцент1 3" xfId="264"/>
    <cellStyle name="Акцент2 2" xfId="39"/>
    <cellStyle name="Акцент2 2 2" xfId="318"/>
    <cellStyle name="Акцент2 3" xfId="265"/>
    <cellStyle name="Акцент3 2" xfId="40"/>
    <cellStyle name="Акцент3 2 2" xfId="319"/>
    <cellStyle name="Акцент3 3" xfId="266"/>
    <cellStyle name="Акцент4 2" xfId="41"/>
    <cellStyle name="Акцент4 2 2" xfId="320"/>
    <cellStyle name="Акцент4 3" xfId="267"/>
    <cellStyle name="Акцент5 2" xfId="42"/>
    <cellStyle name="Акцент5 2 2" xfId="321"/>
    <cellStyle name="Акцент5 3" xfId="268"/>
    <cellStyle name="Акцент6 2" xfId="43"/>
    <cellStyle name="Акцент6 2 2" xfId="322"/>
    <cellStyle name="Акцент6 3" xfId="269"/>
    <cellStyle name="Ввод  2" xfId="44"/>
    <cellStyle name="Ввод  2 2" xfId="323"/>
    <cellStyle name="Ввод  3" xfId="270"/>
    <cellStyle name="Вывод 2" xfId="45"/>
    <cellStyle name="Вывод 2 2" xfId="324"/>
    <cellStyle name="Вывод 3" xfId="271"/>
    <cellStyle name="Вычисление 2" xfId="46"/>
    <cellStyle name="Вычисление 2 2" xfId="325"/>
    <cellStyle name="Вычисление 3" xfId="272"/>
    <cellStyle name="Заголовок 1 2" xfId="47"/>
    <cellStyle name="Заголовок 1 2 2" xfId="326"/>
    <cellStyle name="Заголовок 1 3" xfId="273"/>
    <cellStyle name="Заголовок 2 2" xfId="48"/>
    <cellStyle name="Заголовок 2 2 2" xfId="327"/>
    <cellStyle name="Заголовок 2 3" xfId="274"/>
    <cellStyle name="Заголовок 3 2" xfId="49"/>
    <cellStyle name="Заголовок 3 2 2" xfId="328"/>
    <cellStyle name="Заголовок 3 3" xfId="275"/>
    <cellStyle name="Заголовок 4 2" xfId="50"/>
    <cellStyle name="Заголовок 4 2 2" xfId="329"/>
    <cellStyle name="Заголовок 4 3" xfId="276"/>
    <cellStyle name="Итог 2" xfId="51"/>
    <cellStyle name="Итог 2 2" xfId="330"/>
    <cellStyle name="Итог 3" xfId="277"/>
    <cellStyle name="Контрольная ячейка 2" xfId="52"/>
    <cellStyle name="Контрольная ячейка 2 2" xfId="331"/>
    <cellStyle name="Контрольная ячейка 3" xfId="278"/>
    <cellStyle name="Название 2" xfId="53"/>
    <cellStyle name="Название 2 2" xfId="332"/>
    <cellStyle name="Название 3" xfId="279"/>
    <cellStyle name="Нейтральный 2" xfId="54"/>
    <cellStyle name="Нейтральный 2 2" xfId="333"/>
    <cellStyle name="Нейтральный 3" xfId="280"/>
    <cellStyle name="Обычный" xfId="0" builtinId="0"/>
    <cellStyle name="Обычный 10" xfId="240"/>
    <cellStyle name="Обычный 12 2" xfId="55"/>
    <cellStyle name="Обычный 2" xfId="10"/>
    <cellStyle name="Обычный 2 2" xfId="14"/>
    <cellStyle name="Обычный 2 26 2" xfId="56"/>
    <cellStyle name="Обычный 2 26 2 2" xfId="345"/>
    <cellStyle name="Обычный 2 3" xfId="281"/>
    <cellStyle name="Обычный 3" xfId="1"/>
    <cellStyle name="Обычный 3 2" xfId="11"/>
    <cellStyle name="Обычный 3 2 2" xfId="57"/>
    <cellStyle name="Обычный 3 2 2 2" xfId="58"/>
    <cellStyle name="Обычный 3 21" xfId="59"/>
    <cellStyle name="Обычный 3 3" xfId="245"/>
    <cellStyle name="Обычный 4" xfId="4"/>
    <cellStyle name="Обычный 4 2" xfId="15"/>
    <cellStyle name="Обычный 4 2 2" xfId="60"/>
    <cellStyle name="Обычный 4 3" xfId="288"/>
    <cellStyle name="Обычный 5" xfId="12"/>
    <cellStyle name="Обычный 5 2" xfId="16"/>
    <cellStyle name="Обычный 5 3" xfId="289"/>
    <cellStyle name="Обычный 6" xfId="13"/>
    <cellStyle name="Обычный 6 2" xfId="61"/>
    <cellStyle name="Обычный 6 2 10" xfId="294"/>
    <cellStyle name="Обычный 6 2 2" xfId="62"/>
    <cellStyle name="Обычный 6 2 2 2" xfId="63"/>
    <cellStyle name="Обычный 6 2 2 2 2" xfId="64"/>
    <cellStyle name="Обычный 6 2 2 2 2 2" xfId="65"/>
    <cellStyle name="Обычный 6 2 2 2 2 2 2" xfId="66"/>
    <cellStyle name="Обычный 6 2 2 2 2 2 2 2" xfId="369"/>
    <cellStyle name="Обычный 6 2 2 2 2 2 3" xfId="67"/>
    <cellStyle name="Обычный 6 2 2 2 2 2 3 2" xfId="370"/>
    <cellStyle name="Обычный 6 2 2 2 2 2 4" xfId="368"/>
    <cellStyle name="Обычный 6 2 2 2 2 3" xfId="68"/>
    <cellStyle name="Обычный 6 2 2 2 2 3 2" xfId="371"/>
    <cellStyle name="Обычный 6 2 2 2 2 4" xfId="69"/>
    <cellStyle name="Обычный 6 2 2 2 2 4 2" xfId="372"/>
    <cellStyle name="Обычный 6 2 2 2 2 5" xfId="364"/>
    <cellStyle name="Обычный 6 2 2 2 3" xfId="70"/>
    <cellStyle name="Обычный 6 2 2 2 3 2" xfId="71"/>
    <cellStyle name="Обычный 6 2 2 2 3 2 2" xfId="373"/>
    <cellStyle name="Обычный 6 2 2 2 3 3" xfId="72"/>
    <cellStyle name="Обычный 6 2 2 2 3 3 2" xfId="374"/>
    <cellStyle name="Обычный 6 2 2 2 3 4" xfId="366"/>
    <cellStyle name="Обычный 6 2 2 2 4" xfId="73"/>
    <cellStyle name="Обычный 6 2 2 2 4 2" xfId="375"/>
    <cellStyle name="Обычный 6 2 2 2 5" xfId="74"/>
    <cellStyle name="Обычный 6 2 2 2 5 2" xfId="376"/>
    <cellStyle name="Обычный 6 2 2 2 6" xfId="347"/>
    <cellStyle name="Обычный 6 2 2 3" xfId="75"/>
    <cellStyle name="Обычный 6 2 2 3 2" xfId="76"/>
    <cellStyle name="Обычный 6 2 2 3 2 2" xfId="77"/>
    <cellStyle name="Обычный 6 2 2 3 2 2 2" xfId="378"/>
    <cellStyle name="Обычный 6 2 2 3 2 3" xfId="78"/>
    <cellStyle name="Обычный 6 2 2 3 2 3 2" xfId="379"/>
    <cellStyle name="Обычный 6 2 2 3 2 4" xfId="377"/>
    <cellStyle name="Обычный 6 2 2 3 3" xfId="79"/>
    <cellStyle name="Обычный 6 2 2 3 3 2" xfId="380"/>
    <cellStyle name="Обычный 6 2 2 3 4" xfId="80"/>
    <cellStyle name="Обычный 6 2 2 3 4 2" xfId="381"/>
    <cellStyle name="Обычный 6 2 2 3 5" xfId="359"/>
    <cellStyle name="Обычный 6 2 2 4" xfId="81"/>
    <cellStyle name="Обычный 6 2 2 4 2" xfId="82"/>
    <cellStyle name="Обычный 6 2 2 4 2 2" xfId="83"/>
    <cellStyle name="Обычный 6 2 2 4 2 2 2" xfId="383"/>
    <cellStyle name="Обычный 6 2 2 4 2 3" xfId="84"/>
    <cellStyle name="Обычный 6 2 2 4 2 3 2" xfId="384"/>
    <cellStyle name="Обычный 6 2 2 4 2 4" xfId="382"/>
    <cellStyle name="Обычный 6 2 2 4 3" xfId="85"/>
    <cellStyle name="Обычный 6 2 2 4 3 2" xfId="385"/>
    <cellStyle name="Обычный 6 2 2 4 4" xfId="86"/>
    <cellStyle name="Обычный 6 2 2 4 4 2" xfId="386"/>
    <cellStyle name="Обычный 6 2 2 4 5" xfId="352"/>
    <cellStyle name="Обычный 6 2 2 5" xfId="87"/>
    <cellStyle name="Обычный 6 2 2 5 2" xfId="88"/>
    <cellStyle name="Обычный 6 2 2 5 2 2" xfId="388"/>
    <cellStyle name="Обычный 6 2 2 5 3" xfId="89"/>
    <cellStyle name="Обычный 6 2 2 5 3 2" xfId="389"/>
    <cellStyle name="Обычный 6 2 2 5 4" xfId="387"/>
    <cellStyle name="Обычный 6 2 2 6" xfId="90"/>
    <cellStyle name="Обычный 6 2 2 6 2" xfId="390"/>
    <cellStyle name="Обычный 6 2 2 7" xfId="91"/>
    <cellStyle name="Обычный 6 2 2 7 2" xfId="391"/>
    <cellStyle name="Обычный 6 2 2 8" xfId="92"/>
    <cellStyle name="Обычный 6 2 2 8 2" xfId="392"/>
    <cellStyle name="Обычный 6 2 2 9" xfId="295"/>
    <cellStyle name="Обычный 6 2 3" xfId="17"/>
    <cellStyle name="Обычный 6 2 3 2" xfId="93"/>
    <cellStyle name="Обычный 6 2 3 2 2" xfId="94"/>
    <cellStyle name="Обычный 6 2 3 2 2 2" xfId="95"/>
    <cellStyle name="Обычный 6 2 3 2 2 2 2" xfId="96"/>
    <cellStyle name="Обычный 6 2 3 2 2 2 2 2" xfId="394"/>
    <cellStyle name="Обычный 6 2 3 2 2 2 3" xfId="97"/>
    <cellStyle name="Обычный 6 2 3 2 2 2 3 2" xfId="395"/>
    <cellStyle name="Обычный 6 2 3 2 2 2 4" xfId="393"/>
    <cellStyle name="Обычный 6 2 3 2 2 3" xfId="98"/>
    <cellStyle name="Обычный 6 2 3 2 2 3 2" xfId="396"/>
    <cellStyle name="Обычный 6 2 3 2 2 4" xfId="99"/>
    <cellStyle name="Обычный 6 2 3 2 2 4 2" xfId="397"/>
    <cellStyle name="Обычный 6 2 3 2 2 5" xfId="363"/>
    <cellStyle name="Обычный 6 2 3 2 3" xfId="100"/>
    <cellStyle name="Обычный 6 2 3 2 3 2" xfId="101"/>
    <cellStyle name="Обычный 6 2 3 2 3 2 2" xfId="398"/>
    <cellStyle name="Обычный 6 2 3 2 3 3" xfId="102"/>
    <cellStyle name="Обычный 6 2 3 2 3 3 2" xfId="399"/>
    <cellStyle name="Обычный 6 2 3 2 3 4" xfId="365"/>
    <cellStyle name="Обычный 6 2 3 2 4" xfId="103"/>
    <cellStyle name="Обычный 6 2 3 2 4 2" xfId="400"/>
    <cellStyle name="Обычный 6 2 3 2 5" xfId="104"/>
    <cellStyle name="Обычный 6 2 3 2 5 2" xfId="401"/>
    <cellStyle name="Обычный 6 2 3 2 6" xfId="346"/>
    <cellStyle name="Обычный 6 2 3 3" xfId="105"/>
    <cellStyle name="Обычный 6 2 3 3 2" xfId="106"/>
    <cellStyle name="Обычный 6 2 3 3 2 2" xfId="107"/>
    <cellStyle name="Обычный 6 2 3 3 2 2 2" xfId="403"/>
    <cellStyle name="Обычный 6 2 3 3 2 3" xfId="108"/>
    <cellStyle name="Обычный 6 2 3 3 2 3 2" xfId="404"/>
    <cellStyle name="Обычный 6 2 3 3 2 4" xfId="402"/>
    <cellStyle name="Обычный 6 2 3 3 3" xfId="109"/>
    <cellStyle name="Обычный 6 2 3 3 3 2" xfId="405"/>
    <cellStyle name="Обычный 6 2 3 3 4" xfId="110"/>
    <cellStyle name="Обычный 6 2 3 3 4 2" xfId="406"/>
    <cellStyle name="Обычный 6 2 3 3 5" xfId="361"/>
    <cellStyle name="Обычный 6 2 3 4" xfId="111"/>
    <cellStyle name="Обычный 6 2 3 4 2" xfId="112"/>
    <cellStyle name="Обычный 6 2 3 4 2 2" xfId="113"/>
    <cellStyle name="Обычный 6 2 3 4 2 2 2" xfId="408"/>
    <cellStyle name="Обычный 6 2 3 4 2 3" xfId="114"/>
    <cellStyle name="Обычный 6 2 3 4 2 3 2" xfId="409"/>
    <cellStyle name="Обычный 6 2 3 4 2 4" xfId="407"/>
    <cellStyle name="Обычный 6 2 3 4 3" xfId="115"/>
    <cellStyle name="Обычный 6 2 3 4 3 2" xfId="410"/>
    <cellStyle name="Обычный 6 2 3 4 4" xfId="116"/>
    <cellStyle name="Обычный 6 2 3 4 4 2" xfId="411"/>
    <cellStyle name="Обычный 6 2 3 4 5" xfId="354"/>
    <cellStyle name="Обычный 6 2 3 5" xfId="117"/>
    <cellStyle name="Обычный 6 2 3 5 2" xfId="118"/>
    <cellStyle name="Обычный 6 2 3 5 2 2" xfId="413"/>
    <cellStyle name="Обычный 6 2 3 5 3" xfId="119"/>
    <cellStyle name="Обычный 6 2 3 5 3 2" xfId="414"/>
    <cellStyle name="Обычный 6 2 3 5 4" xfId="412"/>
    <cellStyle name="Обычный 6 2 3 6" xfId="120"/>
    <cellStyle name="Обычный 6 2 3 6 2" xfId="415"/>
    <cellStyle name="Обычный 6 2 3 7" xfId="121"/>
    <cellStyle name="Обычный 6 2 3 7 2" xfId="416"/>
    <cellStyle name="Обычный 6 2 3 8" xfId="122"/>
    <cellStyle name="Обычный 6 2 3 8 2" xfId="417"/>
    <cellStyle name="Обычный 6 2 3 9" xfId="340"/>
    <cellStyle name="Обычный 6 2 4" xfId="123"/>
    <cellStyle name="Обычный 6 2 4 2" xfId="124"/>
    <cellStyle name="Обычный 6 2 4 2 2" xfId="125"/>
    <cellStyle name="Обычный 6 2 4 2 2 2" xfId="419"/>
    <cellStyle name="Обычный 6 2 4 2 3" xfId="126"/>
    <cellStyle name="Обычный 6 2 4 2 3 2" xfId="420"/>
    <cellStyle name="Обычный 6 2 4 2 4" xfId="418"/>
    <cellStyle name="Обычный 6 2 4 3" xfId="127"/>
    <cellStyle name="Обычный 6 2 4 3 2" xfId="421"/>
    <cellStyle name="Обычный 6 2 4 4" xfId="128"/>
    <cellStyle name="Обычный 6 2 4 4 2" xfId="422"/>
    <cellStyle name="Обычный 6 2 4 5" xfId="358"/>
    <cellStyle name="Обычный 6 2 5" xfId="129"/>
    <cellStyle name="Обычный 6 2 5 2" xfId="130"/>
    <cellStyle name="Обычный 6 2 5 2 2" xfId="131"/>
    <cellStyle name="Обычный 6 2 5 2 2 2" xfId="424"/>
    <cellStyle name="Обычный 6 2 5 2 3" xfId="132"/>
    <cellStyle name="Обычный 6 2 5 2 3 2" xfId="425"/>
    <cellStyle name="Обычный 6 2 5 2 4" xfId="423"/>
    <cellStyle name="Обычный 6 2 5 3" xfId="133"/>
    <cellStyle name="Обычный 6 2 5 3 2" xfId="426"/>
    <cellStyle name="Обычный 6 2 5 4" xfId="134"/>
    <cellStyle name="Обычный 6 2 5 4 2" xfId="427"/>
    <cellStyle name="Обычный 6 2 5 5" xfId="351"/>
    <cellStyle name="Обычный 6 2 6" xfId="135"/>
    <cellStyle name="Обычный 6 2 6 2" xfId="136"/>
    <cellStyle name="Обычный 6 2 6 2 2" xfId="429"/>
    <cellStyle name="Обычный 6 2 6 3" xfId="137"/>
    <cellStyle name="Обычный 6 2 6 3 2" xfId="430"/>
    <cellStyle name="Обычный 6 2 6 4" xfId="428"/>
    <cellStyle name="Обычный 6 2 7" xfId="138"/>
    <cellStyle name="Обычный 6 2 7 2" xfId="431"/>
    <cellStyle name="Обычный 6 2 8" xfId="139"/>
    <cellStyle name="Обычный 6 2 8 2" xfId="432"/>
    <cellStyle name="Обычный 6 2 9" xfId="140"/>
    <cellStyle name="Обычный 6 2 9 2" xfId="433"/>
    <cellStyle name="Обычный 6 3" xfId="141"/>
    <cellStyle name="Обычный 6 3 2" xfId="142"/>
    <cellStyle name="Обычный 6 3 2 2" xfId="143"/>
    <cellStyle name="Обычный 6 3 2 2 2" xfId="435"/>
    <cellStyle name="Обычный 6 3 2 3" xfId="144"/>
    <cellStyle name="Обычный 6 3 2 3 2" xfId="436"/>
    <cellStyle name="Обычный 6 3 2 4" xfId="434"/>
    <cellStyle name="Обычный 6 3 3" xfId="145"/>
    <cellStyle name="Обычный 6 3 3 2" xfId="437"/>
    <cellStyle name="Обычный 6 3 4" xfId="146"/>
    <cellStyle name="Обычный 6 3 4 2" xfId="438"/>
    <cellStyle name="Обычный 6 3 5" xfId="355"/>
    <cellStyle name="Обычный 6 4" xfId="147"/>
    <cellStyle name="Обычный 6 4 2" xfId="148"/>
    <cellStyle name="Обычный 6 4 2 2" xfId="149"/>
    <cellStyle name="Обычный 6 4 2 2 2" xfId="440"/>
    <cellStyle name="Обычный 6 4 2 3" xfId="150"/>
    <cellStyle name="Обычный 6 4 2 3 2" xfId="441"/>
    <cellStyle name="Обычный 6 4 2 4" xfId="439"/>
    <cellStyle name="Обычный 6 4 3" xfId="151"/>
    <cellStyle name="Обычный 6 4 3 2" xfId="442"/>
    <cellStyle name="Обычный 6 4 4" xfId="152"/>
    <cellStyle name="Обычный 6 4 4 2" xfId="443"/>
    <cellStyle name="Обычный 6 4 5" xfId="348"/>
    <cellStyle name="Обычный 6 5" xfId="153"/>
    <cellStyle name="Обычный 6 5 2" xfId="154"/>
    <cellStyle name="Обычный 6 5 2 2" xfId="445"/>
    <cellStyle name="Обычный 6 5 3" xfId="155"/>
    <cellStyle name="Обычный 6 5 3 2" xfId="446"/>
    <cellStyle name="Обычный 6 5 4" xfId="444"/>
    <cellStyle name="Обычный 6 6" xfId="156"/>
    <cellStyle name="Обычный 6 6 2" xfId="447"/>
    <cellStyle name="Обычный 6 7" xfId="157"/>
    <cellStyle name="Обычный 6 7 2" xfId="448"/>
    <cellStyle name="Обычный 6 8" xfId="158"/>
    <cellStyle name="Обычный 6 8 2" xfId="449"/>
    <cellStyle name="Обычный 6 9" xfId="290"/>
    <cellStyle name="Обычный 7" xfId="2"/>
    <cellStyle name="Обычный 7 2" xfId="3"/>
    <cellStyle name="Обычный 7 2 2" xfId="159"/>
    <cellStyle name="Обычный 7 2 2 2" xfId="160"/>
    <cellStyle name="Обычный 7 2 2 2 2" xfId="161"/>
    <cellStyle name="Обычный 7 2 2 2 2 2" xfId="451"/>
    <cellStyle name="Обычный 7 2 2 2 3" xfId="162"/>
    <cellStyle name="Обычный 7 2 2 2 3 2" xfId="452"/>
    <cellStyle name="Обычный 7 2 2 2 4" xfId="450"/>
    <cellStyle name="Обычный 7 2 2 3" xfId="163"/>
    <cellStyle name="Обычный 7 2 2 3 2" xfId="453"/>
    <cellStyle name="Обычный 7 2 2 4" xfId="164"/>
    <cellStyle name="Обычный 7 2 2 4 2" xfId="454"/>
    <cellStyle name="Обычный 7 2 2 5" xfId="360"/>
    <cellStyle name="Обычный 7 2 3" xfId="165"/>
    <cellStyle name="Обычный 7 2 3 2" xfId="166"/>
    <cellStyle name="Обычный 7 2 3 2 2" xfId="167"/>
    <cellStyle name="Обычный 7 2 3 2 2 2" xfId="456"/>
    <cellStyle name="Обычный 7 2 3 2 3" xfId="168"/>
    <cellStyle name="Обычный 7 2 3 2 3 2" xfId="457"/>
    <cellStyle name="Обычный 7 2 3 2 4" xfId="455"/>
    <cellStyle name="Обычный 7 2 3 3" xfId="169"/>
    <cellStyle name="Обычный 7 2 3 3 2" xfId="458"/>
    <cellStyle name="Обычный 7 2 3 4" xfId="170"/>
    <cellStyle name="Обычный 7 2 3 4 2" xfId="459"/>
    <cellStyle name="Обычный 7 2 3 5" xfId="353"/>
    <cellStyle name="Обычный 7 2 4" xfId="171"/>
    <cellStyle name="Обычный 7 2 4 2" xfId="172"/>
    <cellStyle name="Обычный 7 2 4 2 2" xfId="461"/>
    <cellStyle name="Обычный 7 2 4 3" xfId="173"/>
    <cellStyle name="Обычный 7 2 4 3 2" xfId="462"/>
    <cellStyle name="Обычный 7 2 4 4" xfId="460"/>
    <cellStyle name="Обычный 7 2 5" xfId="174"/>
    <cellStyle name="Обычный 7 2 5 2" xfId="463"/>
    <cellStyle name="Обычный 7 2 6" xfId="175"/>
    <cellStyle name="Обычный 7 2 6 2" xfId="464"/>
    <cellStyle name="Обычный 7 2 7" xfId="176"/>
    <cellStyle name="Обычный 7 2 7 2" xfId="465"/>
    <cellStyle name="Обычный 7 2 8" xfId="297"/>
    <cellStyle name="Обычный 7 3" xfId="296"/>
    <cellStyle name="Обычный 8" xfId="177"/>
    <cellStyle name="Обычный 9" xfId="178"/>
    <cellStyle name="Обычный 9 2" xfId="179"/>
    <cellStyle name="Обычный 9 2 2" xfId="180"/>
    <cellStyle name="Обычный 9 2 2 2" xfId="181"/>
    <cellStyle name="Обычный 9 2 2 2 2" xfId="467"/>
    <cellStyle name="Обычный 9 2 2 3" xfId="182"/>
    <cellStyle name="Обычный 9 2 2 3 2" xfId="468"/>
    <cellStyle name="Обычный 9 2 2 4" xfId="183"/>
    <cellStyle name="Обычный 9 2 2 4 2" xfId="469"/>
    <cellStyle name="Обычный 9 2 2 5" xfId="466"/>
    <cellStyle name="Обычный 9 2 3" xfId="184"/>
    <cellStyle name="Обычный 9 2 3 2" xfId="470"/>
    <cellStyle name="Обычный 9 2 4" xfId="185"/>
    <cellStyle name="Обычный 9 2 4 2" xfId="471"/>
    <cellStyle name="Обычный 9 2 5" xfId="362"/>
    <cellStyle name="Обычный 9 3" xfId="186"/>
    <cellStyle name="Обычный 9 3 2" xfId="187"/>
    <cellStyle name="Обычный 9 3 2 2" xfId="472"/>
    <cellStyle name="Обычный 9 3 3" xfId="188"/>
    <cellStyle name="Обычный 9 3 3 2" xfId="473"/>
    <cellStyle name="Обычный 9 3 4" xfId="189"/>
    <cellStyle name="Обычный 9 3 4 2" xfId="474"/>
    <cellStyle name="Обычный 9 3 5" xfId="367"/>
    <cellStyle name="Обычный 9 4" xfId="190"/>
    <cellStyle name="Обычный 9 4 2" xfId="475"/>
    <cellStyle name="Обычный 9 5" xfId="191"/>
    <cellStyle name="Обычный 9 5 2" xfId="476"/>
    <cellStyle name="Обычный 9 6" xfId="344"/>
    <cellStyle name="Плохой 2" xfId="192"/>
    <cellStyle name="Плохой 2 2" xfId="334"/>
    <cellStyle name="Плохой 3" xfId="282"/>
    <cellStyle name="Пояснение 2" xfId="193"/>
    <cellStyle name="Пояснение 2 2" xfId="335"/>
    <cellStyle name="Пояснение 3" xfId="283"/>
    <cellStyle name="Примечание 2" xfId="194"/>
    <cellStyle name="Примечание 2 2" xfId="336"/>
    <cellStyle name="Примечание 3" xfId="284"/>
    <cellStyle name="Процентный 2" xfId="195"/>
    <cellStyle name="Процентный 2 2" xfId="341"/>
    <cellStyle name="Процентный 3" xfId="196"/>
    <cellStyle name="Процентный 3 2" xfId="342"/>
    <cellStyle name="Связанная ячейка 2" xfId="197"/>
    <cellStyle name="Связанная ячейка 2 2" xfId="337"/>
    <cellStyle name="Связанная ячейка 3" xfId="285"/>
    <cellStyle name="Стиль 1" xfId="198"/>
    <cellStyle name="Стиль 1 2" xfId="343"/>
    <cellStyle name="Текст предупреждения 2" xfId="199"/>
    <cellStyle name="Текст предупреждения 2 2" xfId="338"/>
    <cellStyle name="Текст предупреждения 3" xfId="286"/>
    <cellStyle name="Финансовый 2" xfId="200"/>
    <cellStyle name="Финансовый 2 2" xfId="201"/>
    <cellStyle name="Финансовый 2 2 2" xfId="202"/>
    <cellStyle name="Финансовый 2 2 2 2" xfId="203"/>
    <cellStyle name="Финансовый 2 2 2 2 2" xfId="204"/>
    <cellStyle name="Финансовый 2 2 2 2 2 2" xfId="292"/>
    <cellStyle name="Финансовый 2 2 2 2 3" xfId="478"/>
    <cellStyle name="Финансовый 2 2 2 3" xfId="205"/>
    <cellStyle name="Финансовый 2 2 2 3 2" xfId="479"/>
    <cellStyle name="Финансовый 2 2 2 4" xfId="477"/>
    <cellStyle name="Финансовый 2 2 3" xfId="206"/>
    <cellStyle name="Финансовый 2 2 3 2" xfId="480"/>
    <cellStyle name="Финансовый 2 2 4" xfId="207"/>
    <cellStyle name="Финансовый 2 2 4 2" xfId="481"/>
    <cellStyle name="Финансовый 2 2 5" xfId="356"/>
    <cellStyle name="Финансовый 2 3" xfId="208"/>
    <cellStyle name="Финансовый 2 3 2" xfId="209"/>
    <cellStyle name="Финансовый 2 3 2 2" xfId="210"/>
    <cellStyle name="Финансовый 2 3 2 2 2" xfId="483"/>
    <cellStyle name="Финансовый 2 3 2 3" xfId="211"/>
    <cellStyle name="Финансовый 2 3 2 3 2" xfId="484"/>
    <cellStyle name="Финансовый 2 3 2 4" xfId="482"/>
    <cellStyle name="Финансовый 2 3 3" xfId="212"/>
    <cellStyle name="Финансовый 2 3 3 2" xfId="485"/>
    <cellStyle name="Финансовый 2 3 4" xfId="213"/>
    <cellStyle name="Финансовый 2 3 4 2" xfId="486"/>
    <cellStyle name="Финансовый 2 3 5" xfId="349"/>
    <cellStyle name="Финансовый 2 4" xfId="214"/>
    <cellStyle name="Финансовый 2 4 2" xfId="215"/>
    <cellStyle name="Финансовый 2 4 2 2" xfId="488"/>
    <cellStyle name="Финансовый 2 4 3" xfId="216"/>
    <cellStyle name="Финансовый 2 4 3 2" xfId="489"/>
    <cellStyle name="Финансовый 2 4 4" xfId="487"/>
    <cellStyle name="Финансовый 2 5" xfId="217"/>
    <cellStyle name="Финансовый 2 5 2" xfId="490"/>
    <cellStyle name="Финансовый 2 6" xfId="218"/>
    <cellStyle name="Финансовый 2 6 2" xfId="491"/>
    <cellStyle name="Финансовый 2 7" xfId="219"/>
    <cellStyle name="Финансовый 2 7 2" xfId="492"/>
    <cellStyle name="Финансовый 2 8" xfId="291"/>
    <cellStyle name="Финансовый 3" xfId="220"/>
    <cellStyle name="Финансовый 3 2" xfId="221"/>
    <cellStyle name="Финансовый 3 2 2" xfId="222"/>
    <cellStyle name="Финансовый 3 2 2 2" xfId="223"/>
    <cellStyle name="Финансовый 3 2 2 2 2" xfId="494"/>
    <cellStyle name="Финансовый 3 2 2 3" xfId="224"/>
    <cellStyle name="Финансовый 3 2 2 3 2" xfId="495"/>
    <cellStyle name="Финансовый 3 2 2 4" xfId="493"/>
    <cellStyle name="Финансовый 3 2 3" xfId="225"/>
    <cellStyle name="Финансовый 3 2 3 2" xfId="496"/>
    <cellStyle name="Финансовый 3 2 4" xfId="226"/>
    <cellStyle name="Финансовый 3 2 4 2" xfId="497"/>
    <cellStyle name="Финансовый 3 2 5" xfId="357"/>
    <cellStyle name="Финансовый 3 3" xfId="227"/>
    <cellStyle name="Финансовый 3 3 2" xfId="228"/>
    <cellStyle name="Финансовый 3 3 2 2" xfId="229"/>
    <cellStyle name="Финансовый 3 3 2 2 2" xfId="499"/>
    <cellStyle name="Финансовый 3 3 2 3" xfId="230"/>
    <cellStyle name="Финансовый 3 3 2 3 2" xfId="500"/>
    <cellStyle name="Финансовый 3 3 2 4" xfId="498"/>
    <cellStyle name="Финансовый 3 3 3" xfId="231"/>
    <cellStyle name="Финансовый 3 3 3 2" xfId="501"/>
    <cellStyle name="Финансовый 3 3 4" xfId="232"/>
    <cellStyle name="Финансовый 3 3 4 2" xfId="502"/>
    <cellStyle name="Финансовый 3 3 5" xfId="350"/>
    <cellStyle name="Финансовый 3 4" xfId="233"/>
    <cellStyle name="Финансовый 3 4 2" xfId="234"/>
    <cellStyle name="Финансовый 3 4 2 2" xfId="504"/>
    <cellStyle name="Финансовый 3 4 3" xfId="235"/>
    <cellStyle name="Финансовый 3 4 3 2" xfId="505"/>
    <cellStyle name="Финансовый 3 4 4" xfId="503"/>
    <cellStyle name="Финансовый 3 5" xfId="236"/>
    <cellStyle name="Финансовый 3 5 2" xfId="506"/>
    <cellStyle name="Финансовый 3 6" xfId="237"/>
    <cellStyle name="Финансовый 3 6 2" xfId="507"/>
    <cellStyle name="Финансовый 3 7" xfId="238"/>
    <cellStyle name="Финансовый 3 7 2" xfId="508"/>
    <cellStyle name="Финансовый 3 8" xfId="293"/>
    <cellStyle name="Хороший 2" xfId="239"/>
    <cellStyle name="Хороший 2 2" xfId="339"/>
    <cellStyle name="Хороший 3" xfId="2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480"/>
  <sheetViews>
    <sheetView tabSelected="1" view="pageBreakPreview" zoomScale="80" zoomScaleNormal="70" zoomScaleSheetLayoutView="80" workbookViewId="0">
      <selection sqref="A1:XFD1048576"/>
    </sheetView>
  </sheetViews>
  <sheetFormatPr defaultColWidth="9.140625" defaultRowHeight="15"/>
  <cols>
    <col min="1" max="1" width="9.140625" style="16" customWidth="1"/>
    <col min="2" max="2" width="69.7109375" style="16" customWidth="1"/>
    <col min="3" max="3" width="26.42578125" style="16" customWidth="1"/>
    <col min="4" max="11" width="7.85546875" style="16" customWidth="1"/>
    <col min="12" max="17" width="8.28515625" style="16" customWidth="1"/>
    <col min="18" max="24" width="8.140625" style="16" customWidth="1"/>
    <col min="25" max="27" width="7.85546875" style="16" customWidth="1"/>
    <col min="28" max="28" width="16.28515625" style="16" bestFit="1" customWidth="1"/>
    <col min="29" max="31" width="11.42578125" style="16" customWidth="1"/>
    <col min="32" max="37" width="9.140625" style="16" customWidth="1"/>
    <col min="38" max="38" width="13.140625" style="16" customWidth="1"/>
    <col min="39" max="39" width="11.5703125" style="16" customWidth="1"/>
    <col min="40" max="16384" width="9.140625" style="16"/>
  </cols>
  <sheetData>
    <row r="1" spans="1:54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 t="s">
        <v>322</v>
      </c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1:54" ht="18.75">
      <c r="A2" s="41"/>
      <c r="B2" s="41"/>
      <c r="C2" s="41"/>
      <c r="D2" s="41"/>
      <c r="E2" s="41"/>
      <c r="F2" s="41"/>
      <c r="G2" s="41"/>
      <c r="H2" s="41"/>
      <c r="I2" s="41"/>
      <c r="J2" s="58"/>
      <c r="K2" s="69"/>
      <c r="L2" s="69"/>
      <c r="M2" s="69"/>
      <c r="N2" s="69"/>
      <c r="O2" s="58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3" t="s">
        <v>323</v>
      </c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</row>
    <row r="3" spans="1:54" ht="18.75">
      <c r="A3" s="41"/>
      <c r="B3" s="41"/>
      <c r="C3" s="41"/>
      <c r="D3" s="41"/>
      <c r="E3" s="41"/>
      <c r="F3" s="41"/>
      <c r="G3" s="41"/>
      <c r="H3" s="41"/>
      <c r="I3" s="41"/>
      <c r="J3" s="44"/>
      <c r="K3" s="44"/>
      <c r="L3" s="44"/>
      <c r="M3" s="44"/>
      <c r="N3" s="44"/>
      <c r="O3" s="44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3" t="s">
        <v>324</v>
      </c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5" spans="1:54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54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0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0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54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8"/>
      <c r="V7" s="7"/>
      <c r="W7" s="7"/>
      <c r="X7" s="7"/>
      <c r="Y7" s="7"/>
      <c r="Z7" s="7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54" ht="15.75">
      <c r="A8" s="64" t="s">
        <v>201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1:54" ht="15.75">
      <c r="A9" s="63" t="s">
        <v>302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</row>
    <row r="10" spans="1:5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54" ht="18.75" customHeight="1">
      <c r="A11" s="65" t="s">
        <v>202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</row>
    <row r="12" spans="1:54" ht="18.75" customHeight="1">
      <c r="A12" s="66" t="s">
        <v>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</row>
    <row r="13" spans="1:54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54" ht="18.75" customHeight="1">
      <c r="A14" s="65" t="s">
        <v>303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</row>
    <row r="15" spans="1:54" s="40" customFormat="1" ht="15.75" customHeight="1">
      <c r="A15" s="71" t="s">
        <v>382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54" s="40" customFormat="1" ht="15.75" customHeight="1">
      <c r="A16" s="61" t="s">
        <v>321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15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9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5.75" customHeight="1">
      <c r="A18" s="67" t="s">
        <v>1</v>
      </c>
      <c r="B18" s="67" t="s">
        <v>2</v>
      </c>
      <c r="C18" s="67" t="s">
        <v>3</v>
      </c>
      <c r="D18" s="67" t="s">
        <v>203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ht="26.25" customHeight="1">
      <c r="A19" s="67"/>
      <c r="B19" s="67"/>
      <c r="C19" s="67"/>
      <c r="D19" s="67" t="s">
        <v>204</v>
      </c>
      <c r="E19" s="67"/>
      <c r="F19" s="67"/>
      <c r="G19" s="67"/>
      <c r="H19" s="67"/>
      <c r="I19" s="67"/>
      <c r="J19" s="67"/>
      <c r="K19" s="67"/>
      <c r="L19" s="67"/>
      <c r="M19" s="67"/>
      <c r="N19" s="67" t="s">
        <v>205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 t="s">
        <v>206</v>
      </c>
      <c r="AC19" s="67"/>
      <c r="AD19" s="67"/>
      <c r="AE19" s="67"/>
      <c r="AF19" s="67" t="s">
        <v>207</v>
      </c>
      <c r="AG19" s="67"/>
      <c r="AH19" s="67" t="s">
        <v>208</v>
      </c>
      <c r="AI19" s="67"/>
      <c r="AJ19" s="67" t="s">
        <v>209</v>
      </c>
      <c r="AK19" s="67"/>
      <c r="AL19" s="67" t="s">
        <v>210</v>
      </c>
      <c r="AM19" s="67"/>
    </row>
    <row r="20" spans="1:39" ht="106.5" customHeight="1">
      <c r="A20" s="67"/>
      <c r="B20" s="67"/>
      <c r="C20" s="67"/>
      <c r="D20" s="68" t="s">
        <v>211</v>
      </c>
      <c r="E20" s="68"/>
      <c r="F20" s="68" t="s">
        <v>212</v>
      </c>
      <c r="G20" s="68"/>
      <c r="H20" s="68" t="s">
        <v>213</v>
      </c>
      <c r="I20" s="68"/>
      <c r="J20" s="68" t="s">
        <v>214</v>
      </c>
      <c r="K20" s="68"/>
      <c r="L20" s="68" t="s">
        <v>215</v>
      </c>
      <c r="M20" s="68"/>
      <c r="N20" s="68" t="s">
        <v>216</v>
      </c>
      <c r="O20" s="68"/>
      <c r="P20" s="68" t="s">
        <v>217</v>
      </c>
      <c r="Q20" s="68"/>
      <c r="R20" s="68" t="s">
        <v>218</v>
      </c>
      <c r="S20" s="68"/>
      <c r="T20" s="68" t="s">
        <v>219</v>
      </c>
      <c r="U20" s="68"/>
      <c r="V20" s="68" t="s">
        <v>220</v>
      </c>
      <c r="W20" s="68"/>
      <c r="X20" s="68" t="s">
        <v>221</v>
      </c>
      <c r="Y20" s="68"/>
      <c r="Z20" s="68" t="s">
        <v>222</v>
      </c>
      <c r="AA20" s="68"/>
      <c r="AB20" s="68" t="s">
        <v>223</v>
      </c>
      <c r="AC20" s="68"/>
      <c r="AD20" s="68" t="s">
        <v>224</v>
      </c>
      <c r="AE20" s="68"/>
      <c r="AF20" s="68" t="s">
        <v>225</v>
      </c>
      <c r="AG20" s="68"/>
      <c r="AH20" s="70" t="s">
        <v>226</v>
      </c>
      <c r="AI20" s="70"/>
      <c r="AJ20" s="68" t="s">
        <v>227</v>
      </c>
      <c r="AK20" s="68"/>
      <c r="AL20" s="70" t="s">
        <v>228</v>
      </c>
      <c r="AM20" s="70"/>
    </row>
    <row r="21" spans="1:39" ht="49.5" customHeight="1">
      <c r="A21" s="67"/>
      <c r="B21" s="67"/>
      <c r="C21" s="67"/>
      <c r="D21" s="59" t="s">
        <v>229</v>
      </c>
      <c r="E21" s="59" t="s">
        <v>230</v>
      </c>
      <c r="F21" s="59" t="s">
        <v>231</v>
      </c>
      <c r="G21" s="59" t="s">
        <v>230</v>
      </c>
      <c r="H21" s="59" t="s">
        <v>231</v>
      </c>
      <c r="I21" s="59" t="s">
        <v>230</v>
      </c>
      <c r="J21" s="59" t="s">
        <v>232</v>
      </c>
      <c r="K21" s="59" t="s">
        <v>230</v>
      </c>
      <c r="L21" s="59" t="s">
        <v>229</v>
      </c>
      <c r="M21" s="59" t="s">
        <v>230</v>
      </c>
      <c r="N21" s="59" t="s">
        <v>232</v>
      </c>
      <c r="O21" s="59" t="s">
        <v>230</v>
      </c>
      <c r="P21" s="59" t="s">
        <v>232</v>
      </c>
      <c r="Q21" s="59" t="s">
        <v>230</v>
      </c>
      <c r="R21" s="59" t="s">
        <v>232</v>
      </c>
      <c r="S21" s="59" t="s">
        <v>230</v>
      </c>
      <c r="T21" s="59" t="s">
        <v>232</v>
      </c>
      <c r="U21" s="59" t="s">
        <v>230</v>
      </c>
      <c r="V21" s="59" t="s">
        <v>232</v>
      </c>
      <c r="W21" s="59" t="s">
        <v>230</v>
      </c>
      <c r="X21" s="59" t="s">
        <v>232</v>
      </c>
      <c r="Y21" s="59" t="s">
        <v>230</v>
      </c>
      <c r="Z21" s="59" t="s">
        <v>232</v>
      </c>
      <c r="AA21" s="59" t="s">
        <v>230</v>
      </c>
      <c r="AB21" s="59" t="s">
        <v>232</v>
      </c>
      <c r="AC21" s="59" t="s">
        <v>230</v>
      </c>
      <c r="AD21" s="59" t="s">
        <v>232</v>
      </c>
      <c r="AE21" s="59" t="s">
        <v>230</v>
      </c>
      <c r="AF21" s="59" t="s">
        <v>232</v>
      </c>
      <c r="AG21" s="59" t="s">
        <v>230</v>
      </c>
      <c r="AH21" s="59" t="s">
        <v>232</v>
      </c>
      <c r="AI21" s="59" t="s">
        <v>230</v>
      </c>
      <c r="AJ21" s="59" t="s">
        <v>232</v>
      </c>
      <c r="AK21" s="59" t="s">
        <v>230</v>
      </c>
      <c r="AL21" s="59" t="s">
        <v>231</v>
      </c>
      <c r="AM21" s="59" t="s">
        <v>230</v>
      </c>
    </row>
    <row r="22" spans="1:39" ht="15.75">
      <c r="A22" s="30">
        <v>1</v>
      </c>
      <c r="B22" s="18">
        <v>2</v>
      </c>
      <c r="C22" s="30">
        <v>3</v>
      </c>
      <c r="D22" s="10" t="s">
        <v>233</v>
      </c>
      <c r="E22" s="10" t="s">
        <v>234</v>
      </c>
      <c r="F22" s="10" t="s">
        <v>235</v>
      </c>
      <c r="G22" s="10" t="s">
        <v>236</v>
      </c>
      <c r="H22" s="10" t="s">
        <v>237</v>
      </c>
      <c r="I22" s="10" t="s">
        <v>238</v>
      </c>
      <c r="J22" s="10" t="s">
        <v>239</v>
      </c>
      <c r="K22" s="10" t="s">
        <v>240</v>
      </c>
      <c r="L22" s="10" t="s">
        <v>241</v>
      </c>
      <c r="M22" s="10" t="s">
        <v>242</v>
      </c>
      <c r="N22" s="10" t="s">
        <v>243</v>
      </c>
      <c r="O22" s="10" t="s">
        <v>244</v>
      </c>
      <c r="P22" s="10" t="s">
        <v>245</v>
      </c>
      <c r="Q22" s="10" t="s">
        <v>246</v>
      </c>
      <c r="R22" s="10" t="s">
        <v>247</v>
      </c>
      <c r="S22" s="10" t="s">
        <v>248</v>
      </c>
      <c r="T22" s="10" t="s">
        <v>249</v>
      </c>
      <c r="U22" s="11" t="s">
        <v>250</v>
      </c>
      <c r="V22" s="10" t="s">
        <v>251</v>
      </c>
      <c r="W22" s="10" t="s">
        <v>252</v>
      </c>
      <c r="X22" s="10" t="s">
        <v>253</v>
      </c>
      <c r="Y22" s="10" t="s">
        <v>254</v>
      </c>
      <c r="Z22" s="10" t="s">
        <v>255</v>
      </c>
      <c r="AA22" s="10" t="s">
        <v>256</v>
      </c>
      <c r="AB22" s="10" t="s">
        <v>257</v>
      </c>
      <c r="AC22" s="10" t="s">
        <v>258</v>
      </c>
      <c r="AD22" s="10" t="s">
        <v>259</v>
      </c>
      <c r="AE22" s="10" t="s">
        <v>260</v>
      </c>
      <c r="AF22" s="10" t="s">
        <v>261</v>
      </c>
      <c r="AG22" s="10" t="s">
        <v>262</v>
      </c>
      <c r="AH22" s="10" t="s">
        <v>263</v>
      </c>
      <c r="AI22" s="10" t="s">
        <v>264</v>
      </c>
      <c r="AJ22" s="10" t="s">
        <v>265</v>
      </c>
      <c r="AK22" s="10" t="s">
        <v>266</v>
      </c>
      <c r="AL22" s="10" t="s">
        <v>267</v>
      </c>
      <c r="AM22" s="10" t="s">
        <v>268</v>
      </c>
    </row>
    <row r="23" spans="1:39" s="3" customFormat="1" ht="15.75">
      <c r="A23" s="2" t="s">
        <v>4</v>
      </c>
      <c r="B23" s="19" t="s">
        <v>5</v>
      </c>
      <c r="C23" s="31" t="s">
        <v>304</v>
      </c>
      <c r="D23" s="13">
        <f t="shared" ref="D23:AM23" si="0">D24+D25+D26+D27+D28+D29</f>
        <v>0.27</v>
      </c>
      <c r="E23" s="13">
        <f t="shared" si="0"/>
        <v>0.36</v>
      </c>
      <c r="F23" s="13">
        <f t="shared" si="0"/>
        <v>9.1749999999999989</v>
      </c>
      <c r="G23" s="13">
        <f t="shared" si="0"/>
        <v>5.714999999999999</v>
      </c>
      <c r="H23" s="13">
        <f t="shared" si="0"/>
        <v>2.9</v>
      </c>
      <c r="I23" s="13">
        <f t="shared" si="0"/>
        <v>1.5589999999999999</v>
      </c>
      <c r="J23" s="13">
        <f t="shared" si="0"/>
        <v>9.375</v>
      </c>
      <c r="K23" s="13">
        <f t="shared" si="0"/>
        <v>7.6429999999999998</v>
      </c>
      <c r="L23" s="13">
        <f t="shared" si="0"/>
        <v>0</v>
      </c>
      <c r="M23" s="13">
        <f t="shared" si="0"/>
        <v>0</v>
      </c>
      <c r="N23" s="13">
        <f t="shared" si="0"/>
        <v>41.239000000000004</v>
      </c>
      <c r="O23" s="13">
        <f t="shared" si="0"/>
        <v>40.794000000000011</v>
      </c>
      <c r="P23" s="13">
        <f t="shared" si="0"/>
        <v>9.7590000000000003</v>
      </c>
      <c r="Q23" s="13">
        <f t="shared" si="0"/>
        <v>16.765000000000004</v>
      </c>
      <c r="R23" s="13">
        <f t="shared" si="0"/>
        <v>5.0900000000000007</v>
      </c>
      <c r="S23" s="13">
        <f t="shared" si="0"/>
        <v>4.33</v>
      </c>
      <c r="T23" s="13">
        <f t="shared" si="0"/>
        <v>5.7930000000000001</v>
      </c>
      <c r="U23" s="13">
        <f t="shared" si="0"/>
        <v>6.2729999999999997</v>
      </c>
      <c r="V23" s="13">
        <f t="shared" si="0"/>
        <v>60</v>
      </c>
      <c r="W23" s="13">
        <f t="shared" si="0"/>
        <v>50</v>
      </c>
      <c r="X23" s="13">
        <f t="shared" si="0"/>
        <v>20</v>
      </c>
      <c r="Y23" s="13">
        <f t="shared" si="0"/>
        <v>25</v>
      </c>
      <c r="Z23" s="13">
        <f t="shared" si="0"/>
        <v>0</v>
      </c>
      <c r="AA23" s="13">
        <f t="shared" si="0"/>
        <v>0</v>
      </c>
      <c r="AB23" s="51">
        <f t="shared" si="0"/>
        <v>-5.1888173865792656E-2</v>
      </c>
      <c r="AC23" s="13">
        <f t="shared" si="0"/>
        <v>0</v>
      </c>
      <c r="AD23" s="51">
        <f t="shared" si="0"/>
        <v>-1.772520174418454E-2</v>
      </c>
      <c r="AE23" s="13">
        <f t="shared" si="0"/>
        <v>0</v>
      </c>
      <c r="AF23" s="13">
        <f t="shared" si="0"/>
        <v>0</v>
      </c>
      <c r="AG23" s="13">
        <f t="shared" si="0"/>
        <v>0</v>
      </c>
      <c r="AH23" s="13">
        <f t="shared" si="0"/>
        <v>0</v>
      </c>
      <c r="AI23" s="13">
        <f t="shared" si="0"/>
        <v>0</v>
      </c>
      <c r="AJ23" s="13">
        <f t="shared" si="0"/>
        <v>0</v>
      </c>
      <c r="AK23" s="13">
        <f t="shared" si="0"/>
        <v>0</v>
      </c>
      <c r="AL23" s="13">
        <f t="shared" si="0"/>
        <v>0</v>
      </c>
      <c r="AM23" s="13">
        <f t="shared" si="0"/>
        <v>0</v>
      </c>
    </row>
    <row r="24" spans="1:39" ht="15.75">
      <c r="A24" s="15" t="s">
        <v>6</v>
      </c>
      <c r="B24" s="19" t="s">
        <v>7</v>
      </c>
      <c r="C24" s="1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</row>
    <row r="25" spans="1:39" ht="31.5">
      <c r="A25" s="15" t="s">
        <v>8</v>
      </c>
      <c r="B25" s="19" t="s">
        <v>9</v>
      </c>
      <c r="C25" s="1" t="s">
        <v>304</v>
      </c>
      <c r="D25" s="12">
        <f t="shared" ref="D25:AM25" si="1">D52</f>
        <v>0.27</v>
      </c>
      <c r="E25" s="12">
        <f t="shared" si="1"/>
        <v>0.10999999999999999</v>
      </c>
      <c r="F25" s="12">
        <f t="shared" si="1"/>
        <v>0.14499999999999996</v>
      </c>
      <c r="G25" s="12">
        <f t="shared" si="1"/>
        <v>0.13499999999999998</v>
      </c>
      <c r="H25" s="12">
        <f t="shared" si="1"/>
        <v>0</v>
      </c>
      <c r="I25" s="12">
        <f t="shared" si="1"/>
        <v>-6.0000000000000053E-2</v>
      </c>
      <c r="J25" s="12">
        <f t="shared" si="1"/>
        <v>0</v>
      </c>
      <c r="K25" s="12">
        <f t="shared" si="1"/>
        <v>0.70000000000000018</v>
      </c>
      <c r="L25" s="12">
        <f t="shared" si="1"/>
        <v>0</v>
      </c>
      <c r="M25" s="12">
        <f t="shared" si="1"/>
        <v>0</v>
      </c>
      <c r="N25" s="12">
        <f t="shared" si="1"/>
        <v>41.239000000000004</v>
      </c>
      <c r="O25" s="12">
        <f t="shared" si="1"/>
        <v>40.794000000000011</v>
      </c>
      <c r="P25" s="12">
        <f t="shared" si="1"/>
        <v>9.7590000000000003</v>
      </c>
      <c r="Q25" s="12">
        <f t="shared" si="1"/>
        <v>16.765000000000004</v>
      </c>
      <c r="R25" s="12">
        <f t="shared" si="1"/>
        <v>5.0900000000000007</v>
      </c>
      <c r="S25" s="12">
        <f t="shared" si="1"/>
        <v>4.33</v>
      </c>
      <c r="T25" s="12">
        <f t="shared" si="1"/>
        <v>5.7930000000000001</v>
      </c>
      <c r="U25" s="12">
        <f t="shared" si="1"/>
        <v>6.2729999999999997</v>
      </c>
      <c r="V25" s="12">
        <f t="shared" si="1"/>
        <v>60</v>
      </c>
      <c r="W25" s="12">
        <f t="shared" si="1"/>
        <v>50</v>
      </c>
      <c r="X25" s="12">
        <f t="shared" si="1"/>
        <v>20</v>
      </c>
      <c r="Y25" s="12">
        <f t="shared" si="1"/>
        <v>25</v>
      </c>
      <c r="Z25" s="12">
        <f t="shared" si="1"/>
        <v>0</v>
      </c>
      <c r="AA25" s="12">
        <f t="shared" si="1"/>
        <v>0</v>
      </c>
      <c r="AB25" s="53">
        <f t="shared" si="1"/>
        <v>-5.1888173865792656E-2</v>
      </c>
      <c r="AC25" s="12">
        <f t="shared" si="1"/>
        <v>0</v>
      </c>
      <c r="AD25" s="53">
        <f t="shared" si="1"/>
        <v>-1.772520174418454E-2</v>
      </c>
      <c r="AE25" s="12">
        <f t="shared" si="1"/>
        <v>0</v>
      </c>
      <c r="AF25" s="12">
        <f t="shared" si="1"/>
        <v>0</v>
      </c>
      <c r="AG25" s="12">
        <f t="shared" si="1"/>
        <v>0</v>
      </c>
      <c r="AH25" s="12">
        <f t="shared" si="1"/>
        <v>0</v>
      </c>
      <c r="AI25" s="12">
        <f t="shared" si="1"/>
        <v>0</v>
      </c>
      <c r="AJ25" s="12">
        <f t="shared" si="1"/>
        <v>0</v>
      </c>
      <c r="AK25" s="12">
        <f t="shared" si="1"/>
        <v>0</v>
      </c>
      <c r="AL25" s="12">
        <f t="shared" si="1"/>
        <v>0</v>
      </c>
      <c r="AM25" s="12">
        <f t="shared" si="1"/>
        <v>0</v>
      </c>
    </row>
    <row r="26" spans="1:39" ht="47.25">
      <c r="A26" s="15" t="s">
        <v>10</v>
      </c>
      <c r="B26" s="20" t="s">
        <v>11</v>
      </c>
      <c r="C26" s="1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</row>
    <row r="27" spans="1:39" s="3" customFormat="1" ht="31.5">
      <c r="A27" s="2" t="s">
        <v>12</v>
      </c>
      <c r="B27" s="19" t="s">
        <v>13</v>
      </c>
      <c r="C27" s="31" t="s">
        <v>304</v>
      </c>
      <c r="D27" s="13">
        <f>D408</f>
        <v>0</v>
      </c>
      <c r="E27" s="13">
        <f t="shared" ref="E27:AM27" si="2">E408</f>
        <v>0.25</v>
      </c>
      <c r="F27" s="13">
        <f t="shared" si="2"/>
        <v>9.0299999999999994</v>
      </c>
      <c r="G27" s="13">
        <f t="shared" si="2"/>
        <v>5.5799999999999992</v>
      </c>
      <c r="H27" s="13">
        <f t="shared" si="2"/>
        <v>2.9</v>
      </c>
      <c r="I27" s="13">
        <f t="shared" si="2"/>
        <v>1.619</v>
      </c>
      <c r="J27" s="13">
        <f t="shared" si="2"/>
        <v>9.375</v>
      </c>
      <c r="K27" s="13">
        <f t="shared" si="2"/>
        <v>6.9429999999999996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 t="shared" si="2"/>
        <v>0</v>
      </c>
      <c r="R27" s="13">
        <f t="shared" si="2"/>
        <v>0</v>
      </c>
      <c r="S27" s="13">
        <f t="shared" si="2"/>
        <v>0</v>
      </c>
      <c r="T27" s="13">
        <f t="shared" si="2"/>
        <v>0</v>
      </c>
      <c r="U27" s="13">
        <f t="shared" si="2"/>
        <v>0</v>
      </c>
      <c r="V27" s="13">
        <f t="shared" si="2"/>
        <v>0</v>
      </c>
      <c r="W27" s="13">
        <f t="shared" si="2"/>
        <v>0</v>
      </c>
      <c r="X27" s="13">
        <f t="shared" si="2"/>
        <v>0</v>
      </c>
      <c r="Y27" s="13">
        <f t="shared" si="2"/>
        <v>0</v>
      </c>
      <c r="Z27" s="13">
        <f t="shared" si="2"/>
        <v>0</v>
      </c>
      <c r="AA27" s="13">
        <f t="shared" si="2"/>
        <v>0</v>
      </c>
      <c r="AB27" s="13">
        <f t="shared" si="2"/>
        <v>0</v>
      </c>
      <c r="AC27" s="13">
        <f t="shared" si="2"/>
        <v>0</v>
      </c>
      <c r="AD27" s="13">
        <f t="shared" si="2"/>
        <v>0</v>
      </c>
      <c r="AE27" s="13">
        <f t="shared" si="2"/>
        <v>0</v>
      </c>
      <c r="AF27" s="13">
        <f t="shared" si="2"/>
        <v>0</v>
      </c>
      <c r="AG27" s="13">
        <f t="shared" si="2"/>
        <v>0</v>
      </c>
      <c r="AH27" s="13">
        <f t="shared" si="2"/>
        <v>0</v>
      </c>
      <c r="AI27" s="13">
        <f t="shared" si="2"/>
        <v>0</v>
      </c>
      <c r="AJ27" s="13">
        <f t="shared" si="2"/>
        <v>0</v>
      </c>
      <c r="AK27" s="13">
        <f t="shared" si="2"/>
        <v>0</v>
      </c>
      <c r="AL27" s="13">
        <f t="shared" si="2"/>
        <v>0</v>
      </c>
      <c r="AM27" s="13">
        <f t="shared" si="2"/>
        <v>0</v>
      </c>
    </row>
    <row r="28" spans="1:39" ht="31.5">
      <c r="A28" s="15" t="s">
        <v>14</v>
      </c>
      <c r="B28" s="19" t="s">
        <v>15</v>
      </c>
      <c r="C28" s="1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</row>
    <row r="29" spans="1:39" ht="15.75">
      <c r="A29" s="15" t="s">
        <v>16</v>
      </c>
      <c r="B29" s="20" t="s">
        <v>17</v>
      </c>
      <c r="C29" s="1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</row>
    <row r="30" spans="1:39" s="3" customFormat="1" ht="15.75">
      <c r="A30" s="2" t="s">
        <v>18</v>
      </c>
      <c r="B30" s="19" t="s">
        <v>19</v>
      </c>
      <c r="C30" s="31" t="s">
        <v>304</v>
      </c>
      <c r="D30" s="12">
        <f t="shared" ref="D30:AM30" si="3">D31+D52+D405+D408</f>
        <v>0.27</v>
      </c>
      <c r="E30" s="12">
        <f t="shared" si="3"/>
        <v>0.36</v>
      </c>
      <c r="F30" s="12">
        <f t="shared" si="3"/>
        <v>9.1749999999999989</v>
      </c>
      <c r="G30" s="12">
        <f t="shared" si="3"/>
        <v>5.714999999999999</v>
      </c>
      <c r="H30" s="12">
        <f t="shared" si="3"/>
        <v>2.9</v>
      </c>
      <c r="I30" s="12">
        <f t="shared" si="3"/>
        <v>1.5589999999999999</v>
      </c>
      <c r="J30" s="12">
        <f t="shared" si="3"/>
        <v>9.375</v>
      </c>
      <c r="K30" s="12">
        <f t="shared" si="3"/>
        <v>7.6429999999999998</v>
      </c>
      <c r="L30" s="12">
        <f t="shared" si="3"/>
        <v>0</v>
      </c>
      <c r="M30" s="12">
        <f t="shared" si="3"/>
        <v>0</v>
      </c>
      <c r="N30" s="12">
        <f t="shared" si="3"/>
        <v>41.239000000000004</v>
      </c>
      <c r="O30" s="12">
        <f t="shared" si="3"/>
        <v>40.794000000000011</v>
      </c>
      <c r="P30" s="12">
        <f t="shared" si="3"/>
        <v>9.7590000000000003</v>
      </c>
      <c r="Q30" s="12">
        <f t="shared" si="3"/>
        <v>16.765000000000004</v>
      </c>
      <c r="R30" s="12">
        <f t="shared" si="3"/>
        <v>5.0900000000000007</v>
      </c>
      <c r="S30" s="12">
        <f t="shared" si="3"/>
        <v>4.33</v>
      </c>
      <c r="T30" s="12">
        <f t="shared" si="3"/>
        <v>5.7930000000000001</v>
      </c>
      <c r="U30" s="12">
        <f t="shared" si="3"/>
        <v>6.2729999999999997</v>
      </c>
      <c r="V30" s="12">
        <f t="shared" si="3"/>
        <v>60</v>
      </c>
      <c r="W30" s="12">
        <f t="shared" si="3"/>
        <v>50</v>
      </c>
      <c r="X30" s="12">
        <f t="shared" si="3"/>
        <v>20</v>
      </c>
      <c r="Y30" s="12">
        <f t="shared" si="3"/>
        <v>25</v>
      </c>
      <c r="Z30" s="12">
        <f t="shared" si="3"/>
        <v>0</v>
      </c>
      <c r="AA30" s="12">
        <f t="shared" si="3"/>
        <v>0</v>
      </c>
      <c r="AB30" s="53">
        <f t="shared" si="3"/>
        <v>-5.1888173865792656E-2</v>
      </c>
      <c r="AC30" s="12">
        <f t="shared" si="3"/>
        <v>0</v>
      </c>
      <c r="AD30" s="53">
        <f t="shared" si="3"/>
        <v>-1.772520174418454E-2</v>
      </c>
      <c r="AE30" s="12">
        <f t="shared" si="3"/>
        <v>0</v>
      </c>
      <c r="AF30" s="12">
        <f t="shared" si="3"/>
        <v>0</v>
      </c>
      <c r="AG30" s="12">
        <f t="shared" si="3"/>
        <v>0</v>
      </c>
      <c r="AH30" s="12">
        <f t="shared" si="3"/>
        <v>0</v>
      </c>
      <c r="AI30" s="12">
        <f t="shared" si="3"/>
        <v>0</v>
      </c>
      <c r="AJ30" s="12">
        <f t="shared" si="3"/>
        <v>0</v>
      </c>
      <c r="AK30" s="12">
        <f t="shared" si="3"/>
        <v>0</v>
      </c>
      <c r="AL30" s="12">
        <f t="shared" si="3"/>
        <v>0</v>
      </c>
      <c r="AM30" s="12">
        <f t="shared" si="3"/>
        <v>0</v>
      </c>
    </row>
    <row r="31" spans="1:39" ht="15.75">
      <c r="A31" s="15" t="s">
        <v>20</v>
      </c>
      <c r="B31" s="19" t="s">
        <v>21</v>
      </c>
      <c r="C31" s="1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</row>
    <row r="32" spans="1:39" ht="31.5">
      <c r="A32" s="15" t="s">
        <v>22</v>
      </c>
      <c r="B32" s="19" t="s">
        <v>23</v>
      </c>
      <c r="C32" s="1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</row>
    <row r="33" spans="1:39" ht="47.25">
      <c r="A33" s="15" t="s">
        <v>24</v>
      </c>
      <c r="B33" s="19" t="s">
        <v>25</v>
      </c>
      <c r="C33" s="1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</row>
    <row r="34" spans="1:39" ht="47.25">
      <c r="A34" s="15" t="s">
        <v>26</v>
      </c>
      <c r="B34" s="19" t="s">
        <v>27</v>
      </c>
      <c r="C34" s="1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</row>
    <row r="35" spans="1:39" ht="31.5">
      <c r="A35" s="15" t="s">
        <v>28</v>
      </c>
      <c r="B35" s="19" t="s">
        <v>29</v>
      </c>
      <c r="C35" s="1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</row>
    <row r="36" spans="1:39" ht="31.5">
      <c r="A36" s="15" t="s">
        <v>30</v>
      </c>
      <c r="B36" s="19" t="s">
        <v>31</v>
      </c>
      <c r="C36" s="1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</row>
    <row r="37" spans="1:39" ht="47.25">
      <c r="A37" s="15" t="s">
        <v>32</v>
      </c>
      <c r="B37" s="19" t="s">
        <v>33</v>
      </c>
      <c r="C37" s="1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</row>
    <row r="38" spans="1:39" ht="31.5">
      <c r="A38" s="15" t="s">
        <v>34</v>
      </c>
      <c r="B38" s="19" t="s">
        <v>35</v>
      </c>
      <c r="C38" s="1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</row>
    <row r="39" spans="1:39" ht="31.5">
      <c r="A39" s="15" t="s">
        <v>36</v>
      </c>
      <c r="B39" s="19" t="s">
        <v>37</v>
      </c>
      <c r="C39" s="1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</row>
    <row r="40" spans="1:39" ht="31.5">
      <c r="A40" s="15" t="s">
        <v>38</v>
      </c>
      <c r="B40" s="19" t="s">
        <v>39</v>
      </c>
      <c r="C40" s="1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</row>
    <row r="41" spans="1:39" ht="78.75">
      <c r="A41" s="15" t="s">
        <v>38</v>
      </c>
      <c r="B41" s="19" t="s">
        <v>40</v>
      </c>
      <c r="C41" s="1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</row>
    <row r="42" spans="1:39" ht="63">
      <c r="A42" s="15" t="s">
        <v>38</v>
      </c>
      <c r="B42" s="19" t="s">
        <v>41</v>
      </c>
      <c r="C42" s="1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</row>
    <row r="43" spans="1:39" ht="63">
      <c r="A43" s="15" t="s">
        <v>38</v>
      </c>
      <c r="B43" s="19" t="s">
        <v>42</v>
      </c>
      <c r="C43" s="1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</row>
    <row r="44" spans="1:39" ht="31.5">
      <c r="A44" s="15" t="s">
        <v>43</v>
      </c>
      <c r="B44" s="19" t="s">
        <v>39</v>
      </c>
      <c r="C44" s="1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</row>
    <row r="45" spans="1:39" ht="78.75">
      <c r="A45" s="15" t="s">
        <v>43</v>
      </c>
      <c r="B45" s="19" t="s">
        <v>40</v>
      </c>
      <c r="C45" s="1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</row>
    <row r="46" spans="1:39" ht="63">
      <c r="A46" s="15" t="s">
        <v>43</v>
      </c>
      <c r="B46" s="19" t="s">
        <v>41</v>
      </c>
      <c r="C46" s="1"/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</row>
    <row r="47" spans="1:39" ht="15.75">
      <c r="A47" s="15" t="s">
        <v>43</v>
      </c>
      <c r="B47" s="21" t="s">
        <v>44</v>
      </c>
      <c r="C47" s="1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</row>
    <row r="48" spans="1:39" ht="63">
      <c r="A48" s="15" t="s">
        <v>43</v>
      </c>
      <c r="B48" s="19" t="s">
        <v>45</v>
      </c>
      <c r="C48" s="1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</row>
    <row r="49" spans="1:39" ht="63">
      <c r="A49" s="15" t="s">
        <v>46</v>
      </c>
      <c r="B49" s="19" t="s">
        <v>47</v>
      </c>
      <c r="C49" s="1"/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</row>
    <row r="50" spans="1:39" ht="47.25">
      <c r="A50" s="15" t="s">
        <v>48</v>
      </c>
      <c r="B50" s="19" t="s">
        <v>49</v>
      </c>
      <c r="C50" s="1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</row>
    <row r="51" spans="1:39" ht="63">
      <c r="A51" s="15" t="s">
        <v>50</v>
      </c>
      <c r="B51" s="19" t="s">
        <v>51</v>
      </c>
      <c r="C51" s="1"/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</row>
    <row r="52" spans="1:39" ht="31.5">
      <c r="A52" s="15" t="s">
        <v>52</v>
      </c>
      <c r="B52" s="19" t="s">
        <v>53</v>
      </c>
      <c r="C52" s="1" t="s">
        <v>304</v>
      </c>
      <c r="D52" s="12">
        <f>D53+D167+D271+D360</f>
        <v>0.27</v>
      </c>
      <c r="E52" s="12">
        <f t="shared" ref="E52:AM52" si="4">E53+E167+E271+E360</f>
        <v>0.10999999999999999</v>
      </c>
      <c r="F52" s="12">
        <f t="shared" si="4"/>
        <v>0.14499999999999996</v>
      </c>
      <c r="G52" s="12">
        <f t="shared" si="4"/>
        <v>0.13499999999999998</v>
      </c>
      <c r="H52" s="12">
        <f t="shared" si="4"/>
        <v>0</v>
      </c>
      <c r="I52" s="12">
        <f t="shared" si="4"/>
        <v>-6.0000000000000053E-2</v>
      </c>
      <c r="J52" s="12">
        <f t="shared" si="4"/>
        <v>0</v>
      </c>
      <c r="K52" s="12">
        <f t="shared" si="4"/>
        <v>0.70000000000000018</v>
      </c>
      <c r="L52" s="12">
        <f t="shared" si="4"/>
        <v>0</v>
      </c>
      <c r="M52" s="12">
        <f t="shared" si="4"/>
        <v>0</v>
      </c>
      <c r="N52" s="12">
        <f t="shared" si="4"/>
        <v>41.239000000000004</v>
      </c>
      <c r="O52" s="12">
        <f t="shared" si="4"/>
        <v>40.794000000000011</v>
      </c>
      <c r="P52" s="12">
        <f t="shared" si="4"/>
        <v>9.7590000000000003</v>
      </c>
      <c r="Q52" s="12">
        <f t="shared" si="4"/>
        <v>16.765000000000004</v>
      </c>
      <c r="R52" s="12">
        <f t="shared" si="4"/>
        <v>5.0900000000000007</v>
      </c>
      <c r="S52" s="12">
        <f t="shared" si="4"/>
        <v>4.33</v>
      </c>
      <c r="T52" s="12">
        <f t="shared" si="4"/>
        <v>5.7930000000000001</v>
      </c>
      <c r="U52" s="12">
        <f t="shared" si="4"/>
        <v>6.2729999999999997</v>
      </c>
      <c r="V52" s="12">
        <f t="shared" si="4"/>
        <v>60</v>
      </c>
      <c r="W52" s="12">
        <f t="shared" si="4"/>
        <v>50</v>
      </c>
      <c r="X52" s="12">
        <f t="shared" si="4"/>
        <v>20</v>
      </c>
      <c r="Y52" s="12">
        <f t="shared" si="4"/>
        <v>25</v>
      </c>
      <c r="Z52" s="12">
        <f t="shared" si="4"/>
        <v>0</v>
      </c>
      <c r="AA52" s="12">
        <f t="shared" si="4"/>
        <v>0</v>
      </c>
      <c r="AB52" s="12">
        <f t="shared" si="4"/>
        <v>-5.1888173865792656E-2</v>
      </c>
      <c r="AC52" s="12">
        <f t="shared" si="4"/>
        <v>0</v>
      </c>
      <c r="AD52" s="12">
        <f t="shared" si="4"/>
        <v>-1.772520174418454E-2</v>
      </c>
      <c r="AE52" s="12">
        <f t="shared" si="4"/>
        <v>0</v>
      </c>
      <c r="AF52" s="12">
        <f t="shared" si="4"/>
        <v>0</v>
      </c>
      <c r="AG52" s="12">
        <f t="shared" si="4"/>
        <v>0</v>
      </c>
      <c r="AH52" s="12">
        <f t="shared" si="4"/>
        <v>0</v>
      </c>
      <c r="AI52" s="12">
        <f t="shared" si="4"/>
        <v>0</v>
      </c>
      <c r="AJ52" s="12">
        <f t="shared" si="4"/>
        <v>0</v>
      </c>
      <c r="AK52" s="12">
        <f t="shared" si="4"/>
        <v>0</v>
      </c>
      <c r="AL52" s="12">
        <f t="shared" si="4"/>
        <v>0</v>
      </c>
      <c r="AM52" s="12">
        <f t="shared" si="4"/>
        <v>0</v>
      </c>
    </row>
    <row r="53" spans="1:39" ht="47.25">
      <c r="A53" s="15" t="s">
        <v>54</v>
      </c>
      <c r="B53" s="19" t="s">
        <v>55</v>
      </c>
      <c r="C53" s="1" t="s">
        <v>304</v>
      </c>
      <c r="D53" s="12">
        <f>D54+D64</f>
        <v>0.27</v>
      </c>
      <c r="E53" s="12">
        <f t="shared" ref="E53:F53" si="5">E54+E64</f>
        <v>0.10999999999999999</v>
      </c>
      <c r="F53" s="12">
        <f t="shared" si="5"/>
        <v>0.14499999999999996</v>
      </c>
      <c r="G53" s="12">
        <f>G54+G64</f>
        <v>0.13499999999999998</v>
      </c>
      <c r="H53" s="12">
        <f t="shared" ref="H53:AA53" si="6">H54+H64</f>
        <v>0</v>
      </c>
      <c r="I53" s="12">
        <f t="shared" si="6"/>
        <v>0</v>
      </c>
      <c r="J53" s="12">
        <f t="shared" si="6"/>
        <v>0</v>
      </c>
      <c r="K53" s="12">
        <f t="shared" si="6"/>
        <v>0</v>
      </c>
      <c r="L53" s="12">
        <f t="shared" si="6"/>
        <v>0</v>
      </c>
      <c r="M53" s="12">
        <f t="shared" si="6"/>
        <v>0</v>
      </c>
      <c r="N53" s="12">
        <f t="shared" si="6"/>
        <v>0</v>
      </c>
      <c r="O53" s="12">
        <f t="shared" si="6"/>
        <v>0</v>
      </c>
      <c r="P53" s="12">
        <f t="shared" si="6"/>
        <v>0</v>
      </c>
      <c r="Q53" s="12">
        <f t="shared" si="6"/>
        <v>0</v>
      </c>
      <c r="R53" s="12">
        <f t="shared" si="6"/>
        <v>5.0900000000000007</v>
      </c>
      <c r="S53" s="12">
        <f t="shared" si="6"/>
        <v>4.33</v>
      </c>
      <c r="T53" s="12">
        <f t="shared" si="6"/>
        <v>5.7930000000000001</v>
      </c>
      <c r="U53" s="12">
        <f t="shared" si="6"/>
        <v>6.2729999999999997</v>
      </c>
      <c r="V53" s="12">
        <f t="shared" si="6"/>
        <v>60</v>
      </c>
      <c r="W53" s="12">
        <f t="shared" si="6"/>
        <v>50</v>
      </c>
      <c r="X53" s="12">
        <f t="shared" si="6"/>
        <v>20</v>
      </c>
      <c r="Y53" s="12">
        <f t="shared" si="6"/>
        <v>25</v>
      </c>
      <c r="Z53" s="12">
        <f t="shared" si="6"/>
        <v>0</v>
      </c>
      <c r="AA53" s="12">
        <f t="shared" si="6"/>
        <v>0</v>
      </c>
      <c r="AB53" s="12">
        <f t="shared" ref="AB53:AE53" si="7">AB54+AB74</f>
        <v>0</v>
      </c>
      <c r="AC53" s="12">
        <f t="shared" si="7"/>
        <v>0</v>
      </c>
      <c r="AD53" s="12">
        <f t="shared" si="7"/>
        <v>0</v>
      </c>
      <c r="AE53" s="12">
        <f t="shared" si="7"/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</row>
    <row r="54" spans="1:39" ht="31.5">
      <c r="A54" s="15" t="s">
        <v>56</v>
      </c>
      <c r="B54" s="19" t="s">
        <v>57</v>
      </c>
      <c r="C54" s="1" t="s">
        <v>304</v>
      </c>
      <c r="D54" s="12">
        <f t="shared" ref="D54:AE54" si="8">D55</f>
        <v>7.0000000000000007E-2</v>
      </c>
      <c r="E54" s="12">
        <f t="shared" si="8"/>
        <v>-0.16000000000000003</v>
      </c>
      <c r="F54" s="12">
        <f t="shared" si="8"/>
        <v>0</v>
      </c>
      <c r="G54" s="12">
        <f t="shared" si="8"/>
        <v>0.22000000000000003</v>
      </c>
      <c r="H54" s="12">
        <f t="shared" si="8"/>
        <v>0</v>
      </c>
      <c r="I54" s="12">
        <f t="shared" si="8"/>
        <v>0</v>
      </c>
      <c r="J54" s="12">
        <f t="shared" si="8"/>
        <v>0</v>
      </c>
      <c r="K54" s="12">
        <f t="shared" si="8"/>
        <v>0</v>
      </c>
      <c r="L54" s="12">
        <f t="shared" si="8"/>
        <v>0</v>
      </c>
      <c r="M54" s="12">
        <f t="shared" si="8"/>
        <v>0</v>
      </c>
      <c r="N54" s="12">
        <f t="shared" si="8"/>
        <v>0</v>
      </c>
      <c r="O54" s="12">
        <f t="shared" si="8"/>
        <v>0</v>
      </c>
      <c r="P54" s="12">
        <f t="shared" si="8"/>
        <v>0</v>
      </c>
      <c r="Q54" s="12">
        <f t="shared" si="8"/>
        <v>0</v>
      </c>
      <c r="R54" s="12">
        <f t="shared" si="8"/>
        <v>0.25</v>
      </c>
      <c r="S54" s="12">
        <f t="shared" si="8"/>
        <v>0.4</v>
      </c>
      <c r="T54" s="12">
        <f t="shared" si="8"/>
        <v>0.16</v>
      </c>
      <c r="U54" s="12">
        <f t="shared" si="8"/>
        <v>0.56000000000000005</v>
      </c>
      <c r="V54" s="12">
        <f t="shared" si="8"/>
        <v>3</v>
      </c>
      <c r="W54" s="12">
        <f t="shared" si="8"/>
        <v>3</v>
      </c>
      <c r="X54" s="12">
        <f t="shared" si="8"/>
        <v>3</v>
      </c>
      <c r="Y54" s="12">
        <f t="shared" si="8"/>
        <v>6</v>
      </c>
      <c r="Z54" s="12">
        <f t="shared" si="8"/>
        <v>0</v>
      </c>
      <c r="AA54" s="12">
        <f t="shared" si="8"/>
        <v>0</v>
      </c>
      <c r="AB54" s="12">
        <f t="shared" si="8"/>
        <v>0</v>
      </c>
      <c r="AC54" s="12">
        <f t="shared" si="8"/>
        <v>0</v>
      </c>
      <c r="AD54" s="12">
        <f t="shared" si="8"/>
        <v>0</v>
      </c>
      <c r="AE54" s="12">
        <f t="shared" si="8"/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</row>
    <row r="55" spans="1:39" s="3" customFormat="1" ht="31.5">
      <c r="A55" s="2" t="s">
        <v>56</v>
      </c>
      <c r="B55" s="20" t="s">
        <v>58</v>
      </c>
      <c r="C55" s="34" t="s">
        <v>305</v>
      </c>
      <c r="D55" s="13">
        <f>SUM(D57:D63)</f>
        <v>7.0000000000000007E-2</v>
      </c>
      <c r="E55" s="13">
        <f t="shared" ref="E55:AM55" si="9">SUM(E57:E63)</f>
        <v>-0.16000000000000003</v>
      </c>
      <c r="F55" s="13">
        <f t="shared" si="9"/>
        <v>0</v>
      </c>
      <c r="G55" s="13">
        <f t="shared" si="9"/>
        <v>0.22000000000000003</v>
      </c>
      <c r="H55" s="13">
        <f t="shared" si="9"/>
        <v>0</v>
      </c>
      <c r="I55" s="13">
        <f t="shared" si="9"/>
        <v>0</v>
      </c>
      <c r="J55" s="13">
        <f t="shared" si="9"/>
        <v>0</v>
      </c>
      <c r="K55" s="13">
        <f t="shared" si="9"/>
        <v>0</v>
      </c>
      <c r="L55" s="13">
        <f t="shared" si="9"/>
        <v>0</v>
      </c>
      <c r="M55" s="13">
        <f t="shared" si="9"/>
        <v>0</v>
      </c>
      <c r="N55" s="13">
        <f t="shared" si="9"/>
        <v>0</v>
      </c>
      <c r="O55" s="13">
        <f t="shared" si="9"/>
        <v>0</v>
      </c>
      <c r="P55" s="13">
        <f t="shared" si="9"/>
        <v>0</v>
      </c>
      <c r="Q55" s="13">
        <f t="shared" si="9"/>
        <v>0</v>
      </c>
      <c r="R55" s="13">
        <f t="shared" si="9"/>
        <v>0.25</v>
      </c>
      <c r="S55" s="13">
        <f t="shared" si="9"/>
        <v>0.4</v>
      </c>
      <c r="T55" s="13">
        <f t="shared" si="9"/>
        <v>0.16</v>
      </c>
      <c r="U55" s="13">
        <f t="shared" si="9"/>
        <v>0.56000000000000005</v>
      </c>
      <c r="V55" s="13">
        <f t="shared" si="9"/>
        <v>3</v>
      </c>
      <c r="W55" s="13">
        <f t="shared" si="9"/>
        <v>3</v>
      </c>
      <c r="X55" s="13">
        <f t="shared" si="9"/>
        <v>3</v>
      </c>
      <c r="Y55" s="13">
        <f t="shared" si="9"/>
        <v>6</v>
      </c>
      <c r="Z55" s="13">
        <f t="shared" si="9"/>
        <v>0</v>
      </c>
      <c r="AA55" s="13">
        <f t="shared" si="9"/>
        <v>0</v>
      </c>
      <c r="AB55" s="13">
        <f t="shared" si="9"/>
        <v>0</v>
      </c>
      <c r="AC55" s="13">
        <f t="shared" si="9"/>
        <v>0</v>
      </c>
      <c r="AD55" s="13">
        <f t="shared" si="9"/>
        <v>0</v>
      </c>
      <c r="AE55" s="13">
        <f t="shared" si="9"/>
        <v>0</v>
      </c>
      <c r="AF55" s="13">
        <f t="shared" si="9"/>
        <v>0</v>
      </c>
      <c r="AG55" s="13">
        <f t="shared" si="9"/>
        <v>0</v>
      </c>
      <c r="AH55" s="13">
        <f t="shared" si="9"/>
        <v>0</v>
      </c>
      <c r="AI55" s="13">
        <f t="shared" si="9"/>
        <v>0</v>
      </c>
      <c r="AJ55" s="13">
        <f t="shared" si="9"/>
        <v>0</v>
      </c>
      <c r="AK55" s="13">
        <f t="shared" si="9"/>
        <v>0</v>
      </c>
      <c r="AL55" s="13">
        <f t="shared" si="9"/>
        <v>0</v>
      </c>
      <c r="AM55" s="13">
        <f t="shared" si="9"/>
        <v>0</v>
      </c>
    </row>
    <row r="56" spans="1:39" ht="15.75">
      <c r="A56" s="15"/>
      <c r="B56" s="17" t="s">
        <v>59</v>
      </c>
      <c r="C56" s="3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31.5">
      <c r="A57" s="15"/>
      <c r="B57" s="56" t="s">
        <v>352</v>
      </c>
      <c r="C57" s="32" t="s">
        <v>305</v>
      </c>
      <c r="D57" s="12">
        <f>0.32-0.25</f>
        <v>7.0000000000000007E-2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0.25</v>
      </c>
      <c r="S57" s="12">
        <v>0</v>
      </c>
      <c r="T57" s="12">
        <v>0</v>
      </c>
      <c r="U57" s="12">
        <v>0</v>
      </c>
      <c r="V57" s="12">
        <v>3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</row>
    <row r="58" spans="1:39" ht="15.75">
      <c r="A58" s="15"/>
      <c r="B58" s="17" t="s">
        <v>69</v>
      </c>
      <c r="C58" s="3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31.5">
      <c r="A59" s="15"/>
      <c r="B59" s="56" t="s">
        <v>383</v>
      </c>
      <c r="C59" s="32" t="s">
        <v>305</v>
      </c>
      <c r="D59" s="12">
        <v>0</v>
      </c>
      <c r="E59" s="12">
        <v>0</v>
      </c>
      <c r="F59" s="12">
        <v>0</v>
      </c>
      <c r="G59" s="12">
        <f>0.4-0.18</f>
        <v>0.22000000000000003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0.4</v>
      </c>
      <c r="V59" s="12">
        <v>0</v>
      </c>
      <c r="W59" s="12">
        <v>0</v>
      </c>
      <c r="X59" s="12">
        <v>0</v>
      </c>
      <c r="Y59" s="12">
        <v>3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</row>
    <row r="60" spans="1:39" ht="15.75">
      <c r="A60" s="15"/>
      <c r="B60" s="17" t="s">
        <v>70</v>
      </c>
      <c r="C60" s="3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ht="31.5">
      <c r="A61" s="15"/>
      <c r="B61" s="56" t="s">
        <v>384</v>
      </c>
      <c r="C61" s="32" t="s">
        <v>305</v>
      </c>
      <c r="D61" s="12">
        <v>0</v>
      </c>
      <c r="E61" s="12">
        <f>0.4-0.56</f>
        <v>-0.16000000000000003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0.4</v>
      </c>
      <c r="T61" s="12">
        <v>0</v>
      </c>
      <c r="U61" s="12">
        <v>0</v>
      </c>
      <c r="V61" s="12">
        <v>0</v>
      </c>
      <c r="W61" s="12">
        <v>3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</row>
    <row r="62" spans="1:39" ht="15.75">
      <c r="A62" s="15"/>
      <c r="B62" s="17" t="s">
        <v>61</v>
      </c>
      <c r="C62" s="3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ht="47.25">
      <c r="A63" s="15"/>
      <c r="B63" s="56" t="s">
        <v>385</v>
      </c>
      <c r="C63" s="32" t="s">
        <v>305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0.16</v>
      </c>
      <c r="U63" s="12">
        <v>0.16</v>
      </c>
      <c r="V63" s="12">
        <v>0</v>
      </c>
      <c r="W63" s="12">
        <v>0</v>
      </c>
      <c r="X63" s="12">
        <v>3</v>
      </c>
      <c r="Y63" s="12">
        <v>3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</row>
    <row r="64" spans="1:39" ht="47.25">
      <c r="A64" s="2" t="s">
        <v>66</v>
      </c>
      <c r="B64" s="19" t="s">
        <v>67</v>
      </c>
      <c r="C64" s="31" t="s">
        <v>304</v>
      </c>
      <c r="D64" s="12">
        <f>D65+D76+D113+D145+D153</f>
        <v>0.20000000000000004</v>
      </c>
      <c r="E64" s="12">
        <f t="shared" ref="E64:AA64" si="10">E65+E76+E113+E145+E153</f>
        <v>0.27</v>
      </c>
      <c r="F64" s="12">
        <f t="shared" si="10"/>
        <v>0.14499999999999996</v>
      </c>
      <c r="G64" s="12">
        <f t="shared" si="10"/>
        <v>-8.5000000000000048E-2</v>
      </c>
      <c r="H64" s="12">
        <f t="shared" si="10"/>
        <v>0</v>
      </c>
      <c r="I64" s="12">
        <f t="shared" si="10"/>
        <v>0</v>
      </c>
      <c r="J64" s="12">
        <f t="shared" si="10"/>
        <v>0</v>
      </c>
      <c r="K64" s="12">
        <f t="shared" si="10"/>
        <v>0</v>
      </c>
      <c r="L64" s="12">
        <f t="shared" si="10"/>
        <v>0</v>
      </c>
      <c r="M64" s="12">
        <f t="shared" si="10"/>
        <v>0</v>
      </c>
      <c r="N64" s="12">
        <f t="shared" si="10"/>
        <v>0</v>
      </c>
      <c r="O64" s="12">
        <f t="shared" si="10"/>
        <v>0</v>
      </c>
      <c r="P64" s="12">
        <f t="shared" si="10"/>
        <v>0</v>
      </c>
      <c r="Q64" s="12">
        <f t="shared" si="10"/>
        <v>0</v>
      </c>
      <c r="R64" s="12">
        <f t="shared" si="10"/>
        <v>4.8400000000000007</v>
      </c>
      <c r="S64" s="12">
        <f t="shared" si="10"/>
        <v>3.9299999999999997</v>
      </c>
      <c r="T64" s="12">
        <f t="shared" si="10"/>
        <v>5.633</v>
      </c>
      <c r="U64" s="12">
        <f t="shared" si="10"/>
        <v>5.7130000000000001</v>
      </c>
      <c r="V64" s="12">
        <f t="shared" si="10"/>
        <v>57</v>
      </c>
      <c r="W64" s="12">
        <f t="shared" si="10"/>
        <v>47</v>
      </c>
      <c r="X64" s="12">
        <f t="shared" si="10"/>
        <v>17</v>
      </c>
      <c r="Y64" s="12">
        <f t="shared" si="10"/>
        <v>19</v>
      </c>
      <c r="Z64" s="12">
        <f t="shared" si="10"/>
        <v>0</v>
      </c>
      <c r="AA64" s="12">
        <f t="shared" si="10"/>
        <v>0</v>
      </c>
      <c r="AB64" s="12">
        <f t="shared" ref="AB64:AM64" si="11">AB65+AB76+AB113+AB145+AB153</f>
        <v>0</v>
      </c>
      <c r="AC64" s="12">
        <f t="shared" si="11"/>
        <v>0</v>
      </c>
      <c r="AD64" s="12">
        <f t="shared" si="11"/>
        <v>0</v>
      </c>
      <c r="AE64" s="12">
        <f t="shared" si="11"/>
        <v>0</v>
      </c>
      <c r="AF64" s="12">
        <f t="shared" si="11"/>
        <v>0</v>
      </c>
      <c r="AG64" s="12">
        <f t="shared" si="11"/>
        <v>0</v>
      </c>
      <c r="AH64" s="12">
        <f t="shared" si="11"/>
        <v>0</v>
      </c>
      <c r="AI64" s="12">
        <f t="shared" si="11"/>
        <v>0</v>
      </c>
      <c r="AJ64" s="12">
        <f t="shared" si="11"/>
        <v>0</v>
      </c>
      <c r="AK64" s="12">
        <f t="shared" si="11"/>
        <v>0</v>
      </c>
      <c r="AL64" s="12">
        <f t="shared" si="11"/>
        <v>0</v>
      </c>
      <c r="AM64" s="12">
        <f t="shared" si="11"/>
        <v>0</v>
      </c>
    </row>
    <row r="65" spans="1:39" ht="31.5">
      <c r="A65" s="2" t="s">
        <v>66</v>
      </c>
      <c r="B65" s="23" t="s">
        <v>68</v>
      </c>
      <c r="C65" s="34" t="s">
        <v>306</v>
      </c>
      <c r="D65" s="12">
        <f>SUM(D67:D75)</f>
        <v>0</v>
      </c>
      <c r="E65" s="12">
        <f t="shared" ref="E65:AM65" si="12">SUM(E67:E75)</f>
        <v>0</v>
      </c>
      <c r="F65" s="12">
        <f t="shared" si="12"/>
        <v>0</v>
      </c>
      <c r="G65" s="12">
        <f t="shared" si="12"/>
        <v>0</v>
      </c>
      <c r="H65" s="12">
        <f t="shared" si="12"/>
        <v>0</v>
      </c>
      <c r="I65" s="12">
        <f t="shared" si="12"/>
        <v>0</v>
      </c>
      <c r="J65" s="12">
        <f t="shared" si="12"/>
        <v>0</v>
      </c>
      <c r="K65" s="12">
        <f t="shared" si="12"/>
        <v>0</v>
      </c>
      <c r="L65" s="12">
        <f t="shared" si="12"/>
        <v>0</v>
      </c>
      <c r="M65" s="12">
        <f t="shared" si="12"/>
        <v>0</v>
      </c>
      <c r="N65" s="12">
        <f t="shared" si="12"/>
        <v>0</v>
      </c>
      <c r="O65" s="12">
        <f t="shared" si="12"/>
        <v>0</v>
      </c>
      <c r="P65" s="12">
        <f t="shared" si="12"/>
        <v>0</v>
      </c>
      <c r="Q65" s="12">
        <f t="shared" si="12"/>
        <v>0</v>
      </c>
      <c r="R65" s="12">
        <f t="shared" si="12"/>
        <v>0</v>
      </c>
      <c r="S65" s="12">
        <f t="shared" si="12"/>
        <v>0</v>
      </c>
      <c r="T65" s="12">
        <f t="shared" si="12"/>
        <v>0</v>
      </c>
      <c r="U65" s="12">
        <f t="shared" si="12"/>
        <v>0</v>
      </c>
      <c r="V65" s="12">
        <f t="shared" si="12"/>
        <v>21</v>
      </c>
      <c r="W65" s="12">
        <f t="shared" si="12"/>
        <v>18</v>
      </c>
      <c r="X65" s="12">
        <f t="shared" si="12"/>
        <v>4</v>
      </c>
      <c r="Y65" s="12">
        <f t="shared" si="12"/>
        <v>4</v>
      </c>
      <c r="Z65" s="12">
        <f t="shared" si="12"/>
        <v>0</v>
      </c>
      <c r="AA65" s="12">
        <f t="shared" si="12"/>
        <v>0</v>
      </c>
      <c r="AB65" s="12">
        <f t="shared" si="12"/>
        <v>0</v>
      </c>
      <c r="AC65" s="12">
        <f t="shared" si="12"/>
        <v>0</v>
      </c>
      <c r="AD65" s="12">
        <f t="shared" si="12"/>
        <v>0</v>
      </c>
      <c r="AE65" s="12">
        <f t="shared" si="12"/>
        <v>0</v>
      </c>
      <c r="AF65" s="12">
        <f t="shared" si="12"/>
        <v>0</v>
      </c>
      <c r="AG65" s="12">
        <f t="shared" si="12"/>
        <v>0</v>
      </c>
      <c r="AH65" s="12">
        <f t="shared" si="12"/>
        <v>0</v>
      </c>
      <c r="AI65" s="12">
        <f t="shared" si="12"/>
        <v>0</v>
      </c>
      <c r="AJ65" s="12">
        <f t="shared" si="12"/>
        <v>0</v>
      </c>
      <c r="AK65" s="12">
        <f t="shared" si="12"/>
        <v>0</v>
      </c>
      <c r="AL65" s="12">
        <f t="shared" si="12"/>
        <v>0</v>
      </c>
      <c r="AM65" s="12">
        <f t="shared" si="12"/>
        <v>0</v>
      </c>
    </row>
    <row r="66" spans="1:39" ht="15.75">
      <c r="A66" s="15"/>
      <c r="B66" s="17" t="s">
        <v>59</v>
      </c>
      <c r="C66" s="3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ht="30">
      <c r="A67" s="15"/>
      <c r="B67" s="54" t="s">
        <v>503</v>
      </c>
      <c r="C67" s="32" t="s">
        <v>306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8</v>
      </c>
      <c r="W67" s="12">
        <v>5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</row>
    <row r="68" spans="1:39" ht="30">
      <c r="A68" s="15"/>
      <c r="B68" s="54" t="s">
        <v>126</v>
      </c>
      <c r="C68" s="32" t="s">
        <v>306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4</v>
      </c>
      <c r="W68" s="12">
        <v>4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</row>
    <row r="69" spans="1:39" ht="30">
      <c r="A69" s="15"/>
      <c r="B69" s="54" t="s">
        <v>269</v>
      </c>
      <c r="C69" s="32" t="s">
        <v>306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8</v>
      </c>
      <c r="W69" s="12">
        <v>8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</row>
    <row r="70" spans="1:39" ht="30">
      <c r="A70" s="15"/>
      <c r="B70" s="54" t="s">
        <v>504</v>
      </c>
      <c r="C70" s="32" t="s">
        <v>306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4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</row>
    <row r="71" spans="1:39" ht="30">
      <c r="A71" s="15"/>
      <c r="B71" s="54" t="s">
        <v>326</v>
      </c>
      <c r="C71" s="32" t="s">
        <v>306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1</v>
      </c>
      <c r="W71" s="13">
        <v>1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</row>
    <row r="72" spans="1:39" ht="15.75">
      <c r="A72" s="15"/>
      <c r="B72" s="17" t="s">
        <v>69</v>
      </c>
      <c r="C72" s="3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ht="30">
      <c r="A73" s="15"/>
      <c r="B73" s="54" t="s">
        <v>140</v>
      </c>
      <c r="C73" s="32" t="s">
        <v>306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1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</row>
    <row r="74" spans="1:39" s="3" customFormat="1" ht="30">
      <c r="A74" s="15"/>
      <c r="B74" s="54" t="s">
        <v>141</v>
      </c>
      <c r="C74" s="32" t="s">
        <v>306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1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</row>
    <row r="75" spans="1:39" s="3" customFormat="1" ht="30">
      <c r="A75" s="15"/>
      <c r="B75" s="54" t="s">
        <v>325</v>
      </c>
      <c r="C75" s="32" t="s">
        <v>306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2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</row>
    <row r="76" spans="1:39" ht="31.5">
      <c r="A76" s="2" t="s">
        <v>66</v>
      </c>
      <c r="B76" s="23" t="s">
        <v>71</v>
      </c>
      <c r="C76" s="34" t="s">
        <v>307</v>
      </c>
      <c r="D76" s="12">
        <f>SUM(D78:D112)</f>
        <v>0.20000000000000004</v>
      </c>
      <c r="E76" s="12">
        <f t="shared" ref="E76:AM76" si="13">SUM(E78:E112)</f>
        <v>0.27</v>
      </c>
      <c r="F76" s="12">
        <f t="shared" si="13"/>
        <v>0.14499999999999996</v>
      </c>
      <c r="G76" s="12">
        <f t="shared" si="13"/>
        <v>-8.5000000000000048E-2</v>
      </c>
      <c r="H76" s="12">
        <f t="shared" si="13"/>
        <v>0</v>
      </c>
      <c r="I76" s="12">
        <f t="shared" si="13"/>
        <v>0</v>
      </c>
      <c r="J76" s="12">
        <f t="shared" si="13"/>
        <v>0</v>
      </c>
      <c r="K76" s="12">
        <f t="shared" si="13"/>
        <v>0</v>
      </c>
      <c r="L76" s="12">
        <f t="shared" si="13"/>
        <v>0</v>
      </c>
      <c r="M76" s="12">
        <f t="shared" si="13"/>
        <v>0</v>
      </c>
      <c r="N76" s="12">
        <f t="shared" si="13"/>
        <v>0</v>
      </c>
      <c r="O76" s="12">
        <f t="shared" si="13"/>
        <v>0</v>
      </c>
      <c r="P76" s="12">
        <f t="shared" si="13"/>
        <v>0</v>
      </c>
      <c r="Q76" s="12">
        <f t="shared" si="13"/>
        <v>0</v>
      </c>
      <c r="R76" s="12">
        <f t="shared" si="13"/>
        <v>4.8400000000000007</v>
      </c>
      <c r="S76" s="12">
        <f t="shared" si="13"/>
        <v>3.9299999999999997</v>
      </c>
      <c r="T76" s="12">
        <f t="shared" si="13"/>
        <v>5.633</v>
      </c>
      <c r="U76" s="12">
        <f t="shared" si="13"/>
        <v>5.7130000000000001</v>
      </c>
      <c r="V76" s="12">
        <f t="shared" si="13"/>
        <v>0</v>
      </c>
      <c r="W76" s="12">
        <f t="shared" si="13"/>
        <v>0</v>
      </c>
      <c r="X76" s="12">
        <f t="shared" si="13"/>
        <v>0</v>
      </c>
      <c r="Y76" s="12">
        <f t="shared" si="13"/>
        <v>0</v>
      </c>
      <c r="Z76" s="12">
        <f t="shared" si="13"/>
        <v>0</v>
      </c>
      <c r="AA76" s="12">
        <f t="shared" si="13"/>
        <v>0</v>
      </c>
      <c r="AB76" s="12">
        <f t="shared" si="13"/>
        <v>0</v>
      </c>
      <c r="AC76" s="12">
        <f t="shared" si="13"/>
        <v>0</v>
      </c>
      <c r="AD76" s="12">
        <f t="shared" si="13"/>
        <v>0</v>
      </c>
      <c r="AE76" s="12">
        <f t="shared" si="13"/>
        <v>0</v>
      </c>
      <c r="AF76" s="12">
        <f t="shared" si="13"/>
        <v>0</v>
      </c>
      <c r="AG76" s="12">
        <f t="shared" si="13"/>
        <v>0</v>
      </c>
      <c r="AH76" s="12">
        <f t="shared" si="13"/>
        <v>0</v>
      </c>
      <c r="AI76" s="12">
        <f t="shared" si="13"/>
        <v>0</v>
      </c>
      <c r="AJ76" s="12">
        <f t="shared" si="13"/>
        <v>0</v>
      </c>
      <c r="AK76" s="12">
        <f t="shared" si="13"/>
        <v>0</v>
      </c>
      <c r="AL76" s="12">
        <f t="shared" si="13"/>
        <v>0</v>
      </c>
      <c r="AM76" s="12">
        <f t="shared" si="13"/>
        <v>0</v>
      </c>
    </row>
    <row r="77" spans="1:39" ht="15.75">
      <c r="A77" s="15"/>
      <c r="B77" s="17" t="s">
        <v>59</v>
      </c>
      <c r="C77" s="3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ht="31.5">
      <c r="A78" s="15"/>
      <c r="B78" s="56" t="s">
        <v>386</v>
      </c>
      <c r="C78" s="32" t="s">
        <v>307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0.16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</row>
    <row r="79" spans="1:39" ht="31.5">
      <c r="A79" s="15"/>
      <c r="B79" s="56" t="s">
        <v>387</v>
      </c>
      <c r="C79" s="32" t="s">
        <v>307</v>
      </c>
      <c r="D79" s="12">
        <f>(0.25-0.18)*2</f>
        <v>0.14000000000000001</v>
      </c>
      <c r="E79" s="12">
        <f>(0.25-0.18)*3</f>
        <v>0.21000000000000002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0.5</v>
      </c>
      <c r="S79" s="12">
        <v>0.75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</row>
    <row r="80" spans="1:39" ht="31.5">
      <c r="A80" s="15"/>
      <c r="B80" s="56" t="s">
        <v>388</v>
      </c>
      <c r="C80" s="32" t="s">
        <v>307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1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</row>
    <row r="81" spans="1:39" ht="31.5">
      <c r="A81" s="15"/>
      <c r="B81" s="56" t="s">
        <v>389</v>
      </c>
      <c r="C81" s="32" t="s">
        <v>307</v>
      </c>
      <c r="D81" s="12">
        <f>(0.4-0.32)</f>
        <v>8.0000000000000016E-2</v>
      </c>
      <c r="E81" s="12">
        <f>0.4-0.32</f>
        <v>8.0000000000000016E-2</v>
      </c>
      <c r="F81" s="12">
        <f>(0.4-0.32)</f>
        <v>8.0000000000000016E-2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0.4</v>
      </c>
      <c r="S81" s="12">
        <v>0.4</v>
      </c>
      <c r="T81" s="12">
        <v>0.4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</row>
    <row r="82" spans="1:39" ht="31.5">
      <c r="A82" s="15"/>
      <c r="B82" s="56" t="s">
        <v>390</v>
      </c>
      <c r="C82" s="32" t="s">
        <v>307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f>3*0.4</f>
        <v>1.2000000000000002</v>
      </c>
      <c r="S82" s="13">
        <v>1.2</v>
      </c>
      <c r="T82" s="13">
        <v>0.4</v>
      </c>
      <c r="U82" s="13">
        <v>0.4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</row>
    <row r="83" spans="1:39" ht="31.5">
      <c r="A83" s="15"/>
      <c r="B83" s="56" t="s">
        <v>295</v>
      </c>
      <c r="C83" s="32" t="s">
        <v>307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f>2*0.63</f>
        <v>1.26</v>
      </c>
      <c r="S83" s="12">
        <v>1.26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</row>
    <row r="84" spans="1:39" ht="31.5">
      <c r="A84" s="15"/>
      <c r="B84" s="56" t="s">
        <v>391</v>
      </c>
      <c r="C84" s="32" t="s">
        <v>307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0.63</v>
      </c>
      <c r="U84" s="12">
        <v>1.26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</row>
    <row r="85" spans="1:39" ht="15.75">
      <c r="A85" s="15"/>
      <c r="B85" s="17" t="s">
        <v>69</v>
      </c>
      <c r="C85" s="3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s="3" customFormat="1" ht="31.5">
      <c r="A86" s="15"/>
      <c r="B86" s="56" t="s">
        <v>198</v>
      </c>
      <c r="C86" s="32" t="s">
        <v>307</v>
      </c>
      <c r="D86" s="12">
        <v>0</v>
      </c>
      <c r="E86" s="12">
        <v>0</v>
      </c>
      <c r="F86" s="12">
        <f>0.25-0.16</f>
        <v>0.09</v>
      </c>
      <c r="G86" s="12">
        <v>0.09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0.25</v>
      </c>
      <c r="U86" s="12">
        <v>0.25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</row>
    <row r="87" spans="1:39" ht="31.5">
      <c r="A87" s="15"/>
      <c r="B87" s="56" t="s">
        <v>196</v>
      </c>
      <c r="C87" s="32" t="s">
        <v>307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0.4</v>
      </c>
      <c r="U87" s="12">
        <v>0.4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</row>
    <row r="88" spans="1:39" ht="31.5">
      <c r="A88" s="15"/>
      <c r="B88" s="56" t="s">
        <v>197</v>
      </c>
      <c r="C88" s="32" t="s">
        <v>307</v>
      </c>
      <c r="D88" s="12">
        <v>0</v>
      </c>
      <c r="E88" s="12">
        <v>0</v>
      </c>
      <c r="F88" s="12">
        <f>0.4-0.315</f>
        <v>8.500000000000002E-2</v>
      </c>
      <c r="G88" s="12">
        <v>8.5000000000000006E-2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0.4</v>
      </c>
      <c r="U88" s="12">
        <v>0.4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</row>
    <row r="89" spans="1:39" ht="15.75">
      <c r="A89" s="15"/>
      <c r="B89" s="17" t="s">
        <v>72</v>
      </c>
      <c r="C89" s="3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ht="47.25">
      <c r="A90" s="15"/>
      <c r="B90" s="56" t="s">
        <v>392</v>
      </c>
      <c r="C90" s="32" t="s">
        <v>307</v>
      </c>
      <c r="D90" s="12">
        <v>0</v>
      </c>
      <c r="E90" s="12">
        <v>0</v>
      </c>
      <c r="F90" s="12">
        <f>0.4-0.25</f>
        <v>0.15000000000000002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0.4</v>
      </c>
      <c r="U90" s="12">
        <v>0.25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</row>
    <row r="91" spans="1:39" ht="31.5">
      <c r="A91" s="15"/>
      <c r="B91" s="56" t="s">
        <v>127</v>
      </c>
      <c r="C91" s="32" t="s">
        <v>307</v>
      </c>
      <c r="D91" s="12">
        <v>0</v>
      </c>
      <c r="E91" s="12">
        <v>0</v>
      </c>
      <c r="F91" s="12">
        <f>0.16-0.1</f>
        <v>0.06</v>
      </c>
      <c r="G91" s="12">
        <v>0.06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0.16</v>
      </c>
      <c r="U91" s="12">
        <v>0.16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</row>
    <row r="92" spans="1:39" ht="31.5">
      <c r="A92" s="15"/>
      <c r="B92" s="56" t="s">
        <v>128</v>
      </c>
      <c r="C92" s="32" t="s">
        <v>307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0.4</v>
      </c>
      <c r="U92" s="12">
        <v>0.4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</row>
    <row r="93" spans="1:39" ht="15.75">
      <c r="A93" s="15"/>
      <c r="B93" s="17" t="s">
        <v>60</v>
      </c>
      <c r="C93" s="3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ht="31.5">
      <c r="A94" s="15"/>
      <c r="B94" s="56" t="s">
        <v>129</v>
      </c>
      <c r="C94" s="32" t="s">
        <v>307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0.16</v>
      </c>
      <c r="U94" s="12">
        <v>0.16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</row>
    <row r="95" spans="1:39" ht="15.75">
      <c r="A95" s="15"/>
      <c r="B95" s="17" t="s">
        <v>70</v>
      </c>
      <c r="C95" s="3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ht="31.5">
      <c r="A96" s="15"/>
      <c r="B96" s="56" t="s">
        <v>130</v>
      </c>
      <c r="C96" s="32" t="s">
        <v>307</v>
      </c>
      <c r="D96" s="12">
        <f>0.16-0.18</f>
        <v>-1.999999999999999E-2</v>
      </c>
      <c r="E96" s="12">
        <f>0.16-0.18</f>
        <v>-1.999999999999999E-2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0.16</v>
      </c>
      <c r="S96" s="12">
        <v>0.16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</row>
    <row r="97" spans="1:39" ht="31.5">
      <c r="A97" s="15"/>
      <c r="B97" s="56" t="s">
        <v>131</v>
      </c>
      <c r="C97" s="32" t="s">
        <v>307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0.16</v>
      </c>
      <c r="S97" s="12">
        <v>0.16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</row>
    <row r="98" spans="1:39" ht="31.5">
      <c r="A98" s="15"/>
      <c r="B98" s="56" t="s">
        <v>132</v>
      </c>
      <c r="C98" s="32" t="s">
        <v>307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0.4</v>
      </c>
      <c r="U98" s="12">
        <v>0.4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</row>
    <row r="99" spans="1:39" ht="15.75">
      <c r="A99" s="15"/>
      <c r="B99" s="17" t="s">
        <v>62</v>
      </c>
      <c r="C99" s="3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31.5">
      <c r="A100" s="15" t="s">
        <v>152</v>
      </c>
      <c r="B100" s="56" t="s">
        <v>133</v>
      </c>
      <c r="C100" s="32" t="s">
        <v>307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6.3E-2</v>
      </c>
      <c r="U100" s="12">
        <v>6.3E-2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</row>
    <row r="101" spans="1:39" ht="31.5">
      <c r="A101" s="15"/>
      <c r="B101" s="56" t="s">
        <v>134</v>
      </c>
      <c r="C101" s="32" t="s">
        <v>307</v>
      </c>
      <c r="D101" s="12">
        <v>0</v>
      </c>
      <c r="E101" s="12">
        <v>0</v>
      </c>
      <c r="F101" s="12">
        <f>0.16-0.25</f>
        <v>-0.09</v>
      </c>
      <c r="G101" s="12">
        <f>0.16-0.25</f>
        <v>-0.09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0.16</v>
      </c>
      <c r="U101" s="12">
        <v>0.16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</row>
    <row r="102" spans="1:39" ht="15.75">
      <c r="A102" s="15"/>
      <c r="B102" s="17" t="s">
        <v>61</v>
      </c>
      <c r="C102" s="3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47.25">
      <c r="A103" s="15"/>
      <c r="B103" s="56" t="s">
        <v>393</v>
      </c>
      <c r="C103" s="32" t="s">
        <v>307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0.25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</row>
    <row r="104" spans="1:39" ht="31.5">
      <c r="A104" s="15"/>
      <c r="B104" s="56" t="s">
        <v>327</v>
      </c>
      <c r="C104" s="32" t="s">
        <v>307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0.25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</row>
    <row r="105" spans="1:39" ht="15.75">
      <c r="A105" s="15"/>
      <c r="B105" s="17" t="s">
        <v>63</v>
      </c>
      <c r="C105" s="3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31.5">
      <c r="A106" s="15"/>
      <c r="B106" s="56" t="s">
        <v>135</v>
      </c>
      <c r="C106" s="32" t="s">
        <v>307</v>
      </c>
      <c r="D106" s="12">
        <v>0</v>
      </c>
      <c r="E106" s="12">
        <v>0</v>
      </c>
      <c r="F106" s="12">
        <f>0.25-0.18</f>
        <v>7.0000000000000007E-2</v>
      </c>
      <c r="G106" s="12">
        <v>7.0000000000000007E-2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0.25</v>
      </c>
      <c r="U106" s="12">
        <v>0.25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</row>
    <row r="107" spans="1:39" ht="15.75">
      <c r="A107" s="15"/>
      <c r="B107" s="17" t="s">
        <v>73</v>
      </c>
      <c r="C107" s="3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31.5">
      <c r="A108" s="15"/>
      <c r="B108" s="56" t="s">
        <v>138</v>
      </c>
      <c r="C108" s="32" t="s">
        <v>307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0.25</v>
      </c>
      <c r="U108" s="12">
        <v>0.25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</row>
    <row r="109" spans="1:39" ht="31.5">
      <c r="A109" s="15"/>
      <c r="B109" s="56" t="s">
        <v>139</v>
      </c>
      <c r="C109" s="32" t="s">
        <v>307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0.16</v>
      </c>
      <c r="U109" s="12">
        <v>0.16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</row>
    <row r="110" spans="1:39" ht="15.75">
      <c r="A110" s="15"/>
      <c r="B110" s="17" t="s">
        <v>65</v>
      </c>
      <c r="C110" s="3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31.5">
      <c r="A111" s="15"/>
      <c r="B111" s="56" t="s">
        <v>136</v>
      </c>
      <c r="C111" s="32" t="s">
        <v>307</v>
      </c>
      <c r="D111" s="12">
        <v>0</v>
      </c>
      <c r="E111" s="12">
        <v>0</v>
      </c>
      <c r="F111" s="12">
        <f>0.25-0.4</f>
        <v>-0.15000000000000002</v>
      </c>
      <c r="G111" s="12">
        <f>0.25-0.4</f>
        <v>-0.15000000000000002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0.25</v>
      </c>
      <c r="U111" s="12">
        <v>0.25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</row>
    <row r="112" spans="1:39" ht="31.5">
      <c r="A112" s="15"/>
      <c r="B112" s="56" t="s">
        <v>137</v>
      </c>
      <c r="C112" s="32" t="s">
        <v>307</v>
      </c>
      <c r="D112" s="12">
        <v>0</v>
      </c>
      <c r="E112" s="12">
        <v>0</v>
      </c>
      <c r="F112" s="12">
        <f>0.25-0.4</f>
        <v>-0.15000000000000002</v>
      </c>
      <c r="G112" s="12">
        <f>0.25-0.4</f>
        <v>-0.15000000000000002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0.25</v>
      </c>
      <c r="U112" s="12">
        <v>0.25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</row>
    <row r="113" spans="1:39" ht="15.75">
      <c r="A113" s="2" t="s">
        <v>66</v>
      </c>
      <c r="B113" s="23" t="s">
        <v>74</v>
      </c>
      <c r="C113" s="34" t="s">
        <v>308</v>
      </c>
      <c r="D113" s="12">
        <f>SUM(D115:D144)</f>
        <v>0</v>
      </c>
      <c r="E113" s="12">
        <f t="shared" ref="E113:AM113" si="14">SUM(E115:E144)</f>
        <v>0</v>
      </c>
      <c r="F113" s="12">
        <f t="shared" si="14"/>
        <v>0</v>
      </c>
      <c r="G113" s="12">
        <f t="shared" si="14"/>
        <v>0</v>
      </c>
      <c r="H113" s="12">
        <f t="shared" si="14"/>
        <v>0</v>
      </c>
      <c r="I113" s="12">
        <f t="shared" si="14"/>
        <v>0</v>
      </c>
      <c r="J113" s="12">
        <f t="shared" si="14"/>
        <v>0</v>
      </c>
      <c r="K113" s="12">
        <f t="shared" si="14"/>
        <v>0</v>
      </c>
      <c r="L113" s="12">
        <f t="shared" si="14"/>
        <v>0</v>
      </c>
      <c r="M113" s="12">
        <f t="shared" si="14"/>
        <v>0</v>
      </c>
      <c r="N113" s="12">
        <f t="shared" si="14"/>
        <v>0</v>
      </c>
      <c r="O113" s="12">
        <f t="shared" si="14"/>
        <v>0</v>
      </c>
      <c r="P113" s="12">
        <f t="shared" si="14"/>
        <v>0</v>
      </c>
      <c r="Q113" s="12">
        <f t="shared" si="14"/>
        <v>0</v>
      </c>
      <c r="R113" s="12">
        <f t="shared" si="14"/>
        <v>0</v>
      </c>
      <c r="S113" s="12">
        <f t="shared" si="14"/>
        <v>0</v>
      </c>
      <c r="T113" s="12">
        <f t="shared" si="14"/>
        <v>0</v>
      </c>
      <c r="U113" s="12">
        <f t="shared" si="14"/>
        <v>0</v>
      </c>
      <c r="V113" s="12">
        <f t="shared" si="14"/>
        <v>36</v>
      </c>
      <c r="W113" s="12">
        <f t="shared" si="14"/>
        <v>29</v>
      </c>
      <c r="X113" s="12">
        <f t="shared" si="14"/>
        <v>13</v>
      </c>
      <c r="Y113" s="12">
        <f t="shared" si="14"/>
        <v>15</v>
      </c>
      <c r="Z113" s="12">
        <f t="shared" si="14"/>
        <v>0</v>
      </c>
      <c r="AA113" s="12">
        <f t="shared" si="14"/>
        <v>0</v>
      </c>
      <c r="AB113" s="12">
        <f t="shared" si="14"/>
        <v>0</v>
      </c>
      <c r="AC113" s="12">
        <f t="shared" si="14"/>
        <v>0</v>
      </c>
      <c r="AD113" s="12">
        <f t="shared" si="14"/>
        <v>0</v>
      </c>
      <c r="AE113" s="12">
        <f t="shared" si="14"/>
        <v>0</v>
      </c>
      <c r="AF113" s="12">
        <f t="shared" si="14"/>
        <v>0</v>
      </c>
      <c r="AG113" s="12">
        <f t="shared" si="14"/>
        <v>0</v>
      </c>
      <c r="AH113" s="12">
        <f t="shared" si="14"/>
        <v>0</v>
      </c>
      <c r="AI113" s="12">
        <f t="shared" si="14"/>
        <v>0</v>
      </c>
      <c r="AJ113" s="12">
        <f t="shared" si="14"/>
        <v>0</v>
      </c>
      <c r="AK113" s="12">
        <f t="shared" si="14"/>
        <v>0</v>
      </c>
      <c r="AL113" s="12">
        <f t="shared" si="14"/>
        <v>0</v>
      </c>
      <c r="AM113" s="12">
        <f t="shared" si="14"/>
        <v>0</v>
      </c>
    </row>
    <row r="114" spans="1:39" ht="15.75">
      <c r="A114" s="15"/>
      <c r="B114" s="17" t="s">
        <v>59</v>
      </c>
      <c r="C114" s="3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ht="31.5">
      <c r="A115" s="15"/>
      <c r="B115" s="56" t="s">
        <v>394</v>
      </c>
      <c r="C115" s="32" t="s">
        <v>308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</row>
    <row r="116" spans="1:39" ht="31.5">
      <c r="A116" s="15"/>
      <c r="B116" s="56" t="s">
        <v>395</v>
      </c>
      <c r="C116" s="32" t="s">
        <v>308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2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</row>
    <row r="117" spans="1:39" ht="15.75">
      <c r="A117" s="15"/>
      <c r="B117" s="56" t="s">
        <v>379</v>
      </c>
      <c r="C117" s="32" t="s">
        <v>308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8</v>
      </c>
      <c r="W117" s="12">
        <v>8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</row>
    <row r="118" spans="1:39" ht="31.5">
      <c r="A118" s="15"/>
      <c r="B118" s="56" t="s">
        <v>396</v>
      </c>
      <c r="C118" s="32" t="s">
        <v>308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8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</row>
    <row r="119" spans="1:39" ht="15.75">
      <c r="A119" s="15"/>
      <c r="B119" s="56" t="s">
        <v>380</v>
      </c>
      <c r="C119" s="32" t="s">
        <v>308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6</v>
      </c>
      <c r="W119" s="12">
        <v>6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</row>
    <row r="120" spans="1:39" ht="15.75">
      <c r="A120" s="15"/>
      <c r="B120" s="56" t="s">
        <v>381</v>
      </c>
      <c r="C120" s="32" t="s">
        <v>308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6</v>
      </c>
      <c r="W120" s="12">
        <v>6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</row>
    <row r="121" spans="1:39" ht="15.75">
      <c r="A121" s="15"/>
      <c r="B121" s="17" t="s">
        <v>69</v>
      </c>
      <c r="C121" s="3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ht="31.5">
      <c r="A122" s="15"/>
      <c r="B122" s="56" t="s">
        <v>272</v>
      </c>
      <c r="C122" s="32" t="s">
        <v>308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6</v>
      </c>
      <c r="Y122" s="12">
        <v>6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</row>
    <row r="123" spans="1:39" ht="31.5">
      <c r="A123" s="15"/>
      <c r="B123" s="56" t="s">
        <v>298</v>
      </c>
      <c r="C123" s="32" t="s">
        <v>308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</row>
    <row r="124" spans="1:39" ht="15.75">
      <c r="A124" s="15"/>
      <c r="B124" s="17" t="s">
        <v>72</v>
      </c>
      <c r="C124" s="3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</row>
    <row r="125" spans="1:39" ht="15.75">
      <c r="A125" s="15"/>
      <c r="B125" s="56" t="s">
        <v>142</v>
      </c>
      <c r="C125" s="32" t="s">
        <v>308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</row>
    <row r="126" spans="1:39" ht="15.75">
      <c r="A126" s="15"/>
      <c r="B126" s="17" t="s">
        <v>70</v>
      </c>
      <c r="C126" s="3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s="3" customFormat="1" ht="31.5">
      <c r="A127" s="15"/>
      <c r="B127" s="56" t="s">
        <v>397</v>
      </c>
      <c r="C127" s="32" t="s">
        <v>308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3</v>
      </c>
      <c r="W127" s="12">
        <v>4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</row>
    <row r="128" spans="1:39" ht="31.5">
      <c r="A128" s="15"/>
      <c r="B128" s="56" t="s">
        <v>398</v>
      </c>
      <c r="C128" s="32" t="s">
        <v>308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</row>
    <row r="129" spans="1:39" ht="31.5">
      <c r="A129" s="15"/>
      <c r="B129" s="56" t="s">
        <v>399</v>
      </c>
      <c r="C129" s="32" t="s">
        <v>308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3</v>
      </c>
      <c r="W129" s="12">
        <v>5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</row>
    <row r="130" spans="1:39" ht="15.75">
      <c r="A130" s="15"/>
      <c r="B130" s="24" t="s">
        <v>300</v>
      </c>
      <c r="C130" s="32" t="s">
        <v>308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</row>
    <row r="131" spans="1:39" ht="15.75">
      <c r="A131" s="15"/>
      <c r="B131" s="24" t="s">
        <v>301</v>
      </c>
      <c r="C131" s="32" t="s">
        <v>308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</row>
    <row r="132" spans="1:39" ht="15.75">
      <c r="A132" s="15"/>
      <c r="B132" s="17" t="s">
        <v>62</v>
      </c>
      <c r="C132" s="3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ht="15.75">
      <c r="A133" s="15"/>
      <c r="B133" s="56" t="s">
        <v>143</v>
      </c>
      <c r="C133" s="32" t="s">
        <v>308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3</v>
      </c>
      <c r="Y133" s="12">
        <v>3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</row>
    <row r="134" spans="1:39" ht="15.75">
      <c r="A134" s="15"/>
      <c r="B134" s="17" t="s">
        <v>61</v>
      </c>
      <c r="C134" s="3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5.75">
      <c r="A135" s="15"/>
      <c r="B135" s="56" t="s">
        <v>144</v>
      </c>
      <c r="C135" s="32" t="s">
        <v>308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1</v>
      </c>
      <c r="Y135" s="12">
        <v>1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</row>
    <row r="136" spans="1:39" ht="31.5">
      <c r="A136" s="15"/>
      <c r="B136" s="56" t="s">
        <v>145</v>
      </c>
      <c r="C136" s="32" t="s">
        <v>308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2</v>
      </c>
      <c r="Y136" s="12">
        <v>2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</row>
    <row r="137" spans="1:39" ht="31.5">
      <c r="A137" s="15"/>
      <c r="B137" s="56" t="s">
        <v>146</v>
      </c>
      <c r="C137" s="32" t="s">
        <v>308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1</v>
      </c>
      <c r="Y137" s="12">
        <v>1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</row>
    <row r="138" spans="1:39" ht="15.75">
      <c r="A138" s="15"/>
      <c r="B138" s="17" t="s">
        <v>63</v>
      </c>
      <c r="C138" s="3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31.5">
      <c r="A139" s="15"/>
      <c r="B139" s="56" t="s">
        <v>328</v>
      </c>
      <c r="C139" s="32" t="s">
        <v>308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1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</row>
    <row r="140" spans="1:39" ht="15.75">
      <c r="A140" s="15"/>
      <c r="B140" s="17" t="s">
        <v>73</v>
      </c>
      <c r="C140" s="3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5.75">
      <c r="A141" s="15"/>
      <c r="B141" s="56" t="s">
        <v>147</v>
      </c>
      <c r="C141" s="32" t="s">
        <v>308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</row>
    <row r="142" spans="1:39" ht="15.75">
      <c r="A142" s="15"/>
      <c r="B142" s="17" t="s">
        <v>65</v>
      </c>
      <c r="C142" s="3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31.5">
      <c r="A143" s="15"/>
      <c r="B143" s="56" t="s">
        <v>329</v>
      </c>
      <c r="C143" s="32" t="s">
        <v>308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1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</row>
    <row r="144" spans="1:39" ht="15.75">
      <c r="A144" s="15"/>
      <c r="B144" s="56" t="s">
        <v>148</v>
      </c>
      <c r="C144" s="32" t="s">
        <v>308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</row>
    <row r="145" spans="1:39" ht="31.5">
      <c r="A145" s="2" t="s">
        <v>66</v>
      </c>
      <c r="B145" s="23" t="s">
        <v>75</v>
      </c>
      <c r="C145" s="34" t="s">
        <v>309</v>
      </c>
      <c r="D145" s="12">
        <f>SUM(D147:D152)</f>
        <v>0</v>
      </c>
      <c r="E145" s="12">
        <f t="shared" ref="E145:AM145" si="15">SUM(E147:E152)</f>
        <v>0</v>
      </c>
      <c r="F145" s="12">
        <f t="shared" si="15"/>
        <v>0</v>
      </c>
      <c r="G145" s="12">
        <f t="shared" si="15"/>
        <v>0</v>
      </c>
      <c r="H145" s="12">
        <f t="shared" si="15"/>
        <v>0</v>
      </c>
      <c r="I145" s="12">
        <f t="shared" si="15"/>
        <v>0</v>
      </c>
      <c r="J145" s="12">
        <f t="shared" si="15"/>
        <v>0</v>
      </c>
      <c r="K145" s="12">
        <f t="shared" si="15"/>
        <v>0</v>
      </c>
      <c r="L145" s="12">
        <f t="shared" si="15"/>
        <v>0</v>
      </c>
      <c r="M145" s="12">
        <f t="shared" si="15"/>
        <v>0</v>
      </c>
      <c r="N145" s="12">
        <f t="shared" si="15"/>
        <v>0</v>
      </c>
      <c r="O145" s="12">
        <f t="shared" si="15"/>
        <v>0</v>
      </c>
      <c r="P145" s="12">
        <f t="shared" si="15"/>
        <v>0</v>
      </c>
      <c r="Q145" s="12">
        <f t="shared" si="15"/>
        <v>0</v>
      </c>
      <c r="R145" s="12">
        <f t="shared" si="15"/>
        <v>0</v>
      </c>
      <c r="S145" s="12">
        <f t="shared" si="15"/>
        <v>0</v>
      </c>
      <c r="T145" s="12">
        <f t="shared" si="15"/>
        <v>0</v>
      </c>
      <c r="U145" s="12">
        <f t="shared" si="15"/>
        <v>0</v>
      </c>
      <c r="V145" s="12">
        <f t="shared" si="15"/>
        <v>0</v>
      </c>
      <c r="W145" s="12">
        <f t="shared" si="15"/>
        <v>0</v>
      </c>
      <c r="X145" s="12">
        <f t="shared" si="15"/>
        <v>0</v>
      </c>
      <c r="Y145" s="12">
        <f t="shared" si="15"/>
        <v>0</v>
      </c>
      <c r="Z145" s="12">
        <f t="shared" si="15"/>
        <v>0</v>
      </c>
      <c r="AA145" s="12">
        <f t="shared" si="15"/>
        <v>0</v>
      </c>
      <c r="AB145" s="12">
        <f t="shared" si="15"/>
        <v>0</v>
      </c>
      <c r="AC145" s="12">
        <f t="shared" si="15"/>
        <v>0</v>
      </c>
      <c r="AD145" s="12">
        <f t="shared" si="15"/>
        <v>0</v>
      </c>
      <c r="AE145" s="12">
        <f t="shared" si="15"/>
        <v>0</v>
      </c>
      <c r="AF145" s="12">
        <f t="shared" si="15"/>
        <v>0</v>
      </c>
      <c r="AG145" s="12">
        <f t="shared" si="15"/>
        <v>0</v>
      </c>
      <c r="AH145" s="12">
        <f t="shared" si="15"/>
        <v>0</v>
      </c>
      <c r="AI145" s="12">
        <f t="shared" si="15"/>
        <v>0</v>
      </c>
      <c r="AJ145" s="12">
        <f t="shared" si="15"/>
        <v>0</v>
      </c>
      <c r="AK145" s="12">
        <f t="shared" si="15"/>
        <v>0</v>
      </c>
      <c r="AL145" s="12">
        <f t="shared" si="15"/>
        <v>0</v>
      </c>
      <c r="AM145" s="12">
        <f t="shared" si="15"/>
        <v>0</v>
      </c>
    </row>
    <row r="146" spans="1:39" ht="15.75">
      <c r="A146" s="2"/>
      <c r="B146" s="17" t="s">
        <v>59</v>
      </c>
      <c r="C146" s="3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47.25">
      <c r="A147" s="15"/>
      <c r="B147" s="56" t="s">
        <v>505</v>
      </c>
      <c r="C147" s="32" t="s">
        <v>309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</row>
    <row r="148" spans="1:39" ht="63">
      <c r="A148" s="15"/>
      <c r="B148" s="55" t="s">
        <v>506</v>
      </c>
      <c r="C148" s="32" t="s">
        <v>309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</row>
    <row r="149" spans="1:39" ht="47.25">
      <c r="A149" s="15"/>
      <c r="B149" s="55" t="s">
        <v>507</v>
      </c>
      <c r="C149" s="32" t="s">
        <v>309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</row>
    <row r="150" spans="1:39" ht="47.25">
      <c r="A150" s="15"/>
      <c r="B150" s="55" t="s">
        <v>508</v>
      </c>
      <c r="C150" s="32" t="s">
        <v>309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</row>
    <row r="151" spans="1:39" ht="47.25">
      <c r="A151" s="15"/>
      <c r="B151" s="55" t="s">
        <v>509</v>
      </c>
      <c r="C151" s="32" t="s">
        <v>309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</row>
    <row r="152" spans="1:39" ht="47.25">
      <c r="A152" s="15"/>
      <c r="B152" s="55" t="s">
        <v>510</v>
      </c>
      <c r="C152" s="32" t="s">
        <v>309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</row>
    <row r="153" spans="1:39" ht="31.5">
      <c r="A153" s="2" t="s">
        <v>66</v>
      </c>
      <c r="B153" s="23" t="s">
        <v>76</v>
      </c>
      <c r="C153" s="34" t="s">
        <v>310</v>
      </c>
      <c r="D153" s="12">
        <f>SUM(D155:D166)</f>
        <v>0</v>
      </c>
      <c r="E153" s="12">
        <f t="shared" ref="E153:AM153" si="16">SUM(E155:E166)</f>
        <v>0</v>
      </c>
      <c r="F153" s="12">
        <f t="shared" si="16"/>
        <v>0</v>
      </c>
      <c r="G153" s="12">
        <f t="shared" si="16"/>
        <v>0</v>
      </c>
      <c r="H153" s="12">
        <f t="shared" si="16"/>
        <v>0</v>
      </c>
      <c r="I153" s="12">
        <f t="shared" si="16"/>
        <v>0</v>
      </c>
      <c r="J153" s="12">
        <f t="shared" si="16"/>
        <v>0</v>
      </c>
      <c r="K153" s="12">
        <f t="shared" si="16"/>
        <v>0</v>
      </c>
      <c r="L153" s="12">
        <f t="shared" si="16"/>
        <v>0</v>
      </c>
      <c r="M153" s="12">
        <f t="shared" si="16"/>
        <v>0</v>
      </c>
      <c r="N153" s="12">
        <f t="shared" si="16"/>
        <v>0</v>
      </c>
      <c r="O153" s="12">
        <f t="shared" si="16"/>
        <v>0</v>
      </c>
      <c r="P153" s="12">
        <f t="shared" si="16"/>
        <v>0</v>
      </c>
      <c r="Q153" s="12">
        <f t="shared" si="16"/>
        <v>0</v>
      </c>
      <c r="R153" s="12">
        <f t="shared" si="16"/>
        <v>0</v>
      </c>
      <c r="S153" s="12">
        <f t="shared" si="16"/>
        <v>0</v>
      </c>
      <c r="T153" s="12">
        <f t="shared" si="16"/>
        <v>0</v>
      </c>
      <c r="U153" s="12">
        <f t="shared" si="16"/>
        <v>0</v>
      </c>
      <c r="V153" s="12">
        <f t="shared" si="16"/>
        <v>0</v>
      </c>
      <c r="W153" s="12">
        <f t="shared" si="16"/>
        <v>0</v>
      </c>
      <c r="X153" s="12">
        <f t="shared" si="16"/>
        <v>0</v>
      </c>
      <c r="Y153" s="12">
        <f t="shared" si="16"/>
        <v>0</v>
      </c>
      <c r="Z153" s="12">
        <f t="shared" si="16"/>
        <v>0</v>
      </c>
      <c r="AA153" s="12">
        <f t="shared" si="16"/>
        <v>0</v>
      </c>
      <c r="AB153" s="12">
        <f t="shared" si="16"/>
        <v>0</v>
      </c>
      <c r="AC153" s="12">
        <f t="shared" si="16"/>
        <v>0</v>
      </c>
      <c r="AD153" s="12">
        <f t="shared" si="16"/>
        <v>0</v>
      </c>
      <c r="AE153" s="12">
        <f t="shared" si="16"/>
        <v>0</v>
      </c>
      <c r="AF153" s="12">
        <f t="shared" si="16"/>
        <v>0</v>
      </c>
      <c r="AG153" s="12">
        <f t="shared" si="16"/>
        <v>0</v>
      </c>
      <c r="AH153" s="12">
        <f t="shared" si="16"/>
        <v>0</v>
      </c>
      <c r="AI153" s="12">
        <f t="shared" si="16"/>
        <v>0</v>
      </c>
      <c r="AJ153" s="12">
        <f t="shared" si="16"/>
        <v>0</v>
      </c>
      <c r="AK153" s="12">
        <f t="shared" si="16"/>
        <v>0</v>
      </c>
      <c r="AL153" s="12">
        <f t="shared" si="16"/>
        <v>0</v>
      </c>
      <c r="AM153" s="12">
        <f t="shared" si="16"/>
        <v>0</v>
      </c>
    </row>
    <row r="154" spans="1:39" ht="15.75">
      <c r="A154" s="15"/>
      <c r="B154" s="17" t="s">
        <v>59</v>
      </c>
      <c r="C154" s="3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ht="47.25">
      <c r="A155" s="15"/>
      <c r="B155" s="56" t="s">
        <v>511</v>
      </c>
      <c r="C155" s="32" t="s">
        <v>310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</row>
    <row r="156" spans="1:39" ht="47.25">
      <c r="A156" s="15"/>
      <c r="B156" s="56" t="s">
        <v>149</v>
      </c>
      <c r="C156" s="32" t="s">
        <v>310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</row>
    <row r="157" spans="1:39" ht="47.25">
      <c r="A157" s="15"/>
      <c r="B157" s="56" t="s">
        <v>512</v>
      </c>
      <c r="C157" s="32" t="s">
        <v>310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</row>
    <row r="158" spans="1:39" ht="47.25">
      <c r="A158" s="15"/>
      <c r="B158" s="56" t="s">
        <v>513</v>
      </c>
      <c r="C158" s="32" t="s">
        <v>310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</row>
    <row r="159" spans="1:39" ht="47.25">
      <c r="A159" s="15"/>
      <c r="B159" s="56" t="s">
        <v>514</v>
      </c>
      <c r="C159" s="32" t="s">
        <v>310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</row>
    <row r="160" spans="1:39" ht="47.25">
      <c r="A160" s="15"/>
      <c r="B160" s="57" t="s">
        <v>522</v>
      </c>
      <c r="C160" s="32" t="s">
        <v>310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</row>
    <row r="161" spans="1:39" s="3" customFormat="1" ht="15.75">
      <c r="A161" s="15"/>
      <c r="B161" s="17" t="s">
        <v>69</v>
      </c>
      <c r="C161" s="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s="3" customFormat="1" ht="31.5">
      <c r="A162" s="15"/>
      <c r="B162" s="24" t="s">
        <v>150</v>
      </c>
      <c r="C162" s="32" t="s">
        <v>310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</row>
    <row r="163" spans="1:39" ht="31.5">
      <c r="A163" s="15"/>
      <c r="B163" s="24" t="s">
        <v>151</v>
      </c>
      <c r="C163" s="32" t="s">
        <v>310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</row>
    <row r="164" spans="1:39" ht="31.5">
      <c r="A164" s="15"/>
      <c r="B164" s="24" t="s">
        <v>199</v>
      </c>
      <c r="C164" s="32" t="s">
        <v>310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</row>
    <row r="165" spans="1:39" ht="31.5">
      <c r="A165" s="15"/>
      <c r="B165" s="24" t="s">
        <v>200</v>
      </c>
      <c r="C165" s="32" t="s">
        <v>310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</row>
    <row r="166" spans="1:39" ht="31.5">
      <c r="A166" s="15"/>
      <c r="B166" s="24" t="s">
        <v>299</v>
      </c>
      <c r="C166" s="32" t="s">
        <v>310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</row>
    <row r="167" spans="1:39" ht="31.5">
      <c r="A167" s="2" t="s">
        <v>77</v>
      </c>
      <c r="B167" s="25" t="s">
        <v>78</v>
      </c>
      <c r="C167" s="31" t="s">
        <v>304</v>
      </c>
      <c r="D167" s="12">
        <f>D168+D259</f>
        <v>0</v>
      </c>
      <c r="E167" s="12">
        <f t="shared" ref="E167:AM167" si="17">E168+E259</f>
        <v>0</v>
      </c>
      <c r="F167" s="12">
        <f t="shared" si="17"/>
        <v>0</v>
      </c>
      <c r="G167" s="12">
        <f t="shared" si="17"/>
        <v>0</v>
      </c>
      <c r="H167" s="12">
        <f t="shared" si="17"/>
        <v>0</v>
      </c>
      <c r="I167" s="12">
        <f t="shared" si="17"/>
        <v>-6.0000000000000053E-2</v>
      </c>
      <c r="J167" s="12">
        <f t="shared" si="17"/>
        <v>0</v>
      </c>
      <c r="K167" s="12">
        <f t="shared" si="17"/>
        <v>0.70000000000000018</v>
      </c>
      <c r="L167" s="12">
        <f t="shared" si="17"/>
        <v>0</v>
      </c>
      <c r="M167" s="12">
        <f t="shared" si="17"/>
        <v>0</v>
      </c>
      <c r="N167" s="12">
        <f t="shared" si="17"/>
        <v>41.239000000000004</v>
      </c>
      <c r="O167" s="12">
        <f t="shared" si="17"/>
        <v>40.794000000000011</v>
      </c>
      <c r="P167" s="12">
        <f t="shared" si="17"/>
        <v>9.7590000000000003</v>
      </c>
      <c r="Q167" s="12">
        <f t="shared" si="17"/>
        <v>16.765000000000004</v>
      </c>
      <c r="R167" s="12">
        <f t="shared" si="17"/>
        <v>0</v>
      </c>
      <c r="S167" s="12">
        <f t="shared" si="17"/>
        <v>0</v>
      </c>
      <c r="T167" s="12">
        <f t="shared" si="17"/>
        <v>0</v>
      </c>
      <c r="U167" s="12">
        <f t="shared" si="17"/>
        <v>0</v>
      </c>
      <c r="V167" s="12">
        <f t="shared" si="17"/>
        <v>0</v>
      </c>
      <c r="W167" s="12">
        <f t="shared" si="17"/>
        <v>0</v>
      </c>
      <c r="X167" s="12">
        <f t="shared" si="17"/>
        <v>0</v>
      </c>
      <c r="Y167" s="12">
        <f t="shared" si="17"/>
        <v>0</v>
      </c>
      <c r="Z167" s="12">
        <f t="shared" si="17"/>
        <v>0</v>
      </c>
      <c r="AA167" s="12">
        <f t="shared" si="17"/>
        <v>0</v>
      </c>
      <c r="AB167" s="12">
        <f t="shared" si="17"/>
        <v>-5.1888173865792656E-2</v>
      </c>
      <c r="AC167" s="12">
        <f t="shared" si="17"/>
        <v>0</v>
      </c>
      <c r="AD167" s="12">
        <f t="shared" si="17"/>
        <v>-1.772520174418454E-2</v>
      </c>
      <c r="AE167" s="12">
        <f t="shared" si="17"/>
        <v>0</v>
      </c>
      <c r="AF167" s="12">
        <f t="shared" si="17"/>
        <v>0</v>
      </c>
      <c r="AG167" s="12">
        <f t="shared" si="17"/>
        <v>0</v>
      </c>
      <c r="AH167" s="12">
        <f t="shared" si="17"/>
        <v>0</v>
      </c>
      <c r="AI167" s="12">
        <f t="shared" si="17"/>
        <v>0</v>
      </c>
      <c r="AJ167" s="12">
        <f t="shared" si="17"/>
        <v>0</v>
      </c>
      <c r="AK167" s="12">
        <f t="shared" si="17"/>
        <v>0</v>
      </c>
      <c r="AL167" s="12">
        <f t="shared" si="17"/>
        <v>0</v>
      </c>
      <c r="AM167" s="12">
        <f t="shared" si="17"/>
        <v>0</v>
      </c>
    </row>
    <row r="168" spans="1:39" ht="15.75">
      <c r="A168" s="2" t="s">
        <v>79</v>
      </c>
      <c r="B168" s="25" t="s">
        <v>80</v>
      </c>
      <c r="C168" s="31" t="s">
        <v>304</v>
      </c>
      <c r="D168" s="12">
        <f>D169+D236</f>
        <v>0</v>
      </c>
      <c r="E168" s="12">
        <f t="shared" ref="E168:AM168" si="18">E169+E236</f>
        <v>0</v>
      </c>
      <c r="F168" s="12">
        <f t="shared" si="18"/>
        <v>0</v>
      </c>
      <c r="G168" s="12">
        <f t="shared" si="18"/>
        <v>0</v>
      </c>
      <c r="H168" s="12">
        <f t="shared" si="18"/>
        <v>0</v>
      </c>
      <c r="I168" s="12">
        <f t="shared" si="18"/>
        <v>-6.0000000000000053E-2</v>
      </c>
      <c r="J168" s="12">
        <f t="shared" si="18"/>
        <v>0</v>
      </c>
      <c r="K168" s="12">
        <f t="shared" si="18"/>
        <v>0.70000000000000018</v>
      </c>
      <c r="L168" s="12">
        <f t="shared" si="18"/>
        <v>0</v>
      </c>
      <c r="M168" s="12">
        <f t="shared" si="18"/>
        <v>0</v>
      </c>
      <c r="N168" s="12">
        <f t="shared" si="18"/>
        <v>41.239000000000004</v>
      </c>
      <c r="O168" s="12">
        <f t="shared" si="18"/>
        <v>40.794000000000011</v>
      </c>
      <c r="P168" s="12">
        <f t="shared" si="18"/>
        <v>9.7590000000000003</v>
      </c>
      <c r="Q168" s="12">
        <f t="shared" si="18"/>
        <v>16.765000000000004</v>
      </c>
      <c r="R168" s="12">
        <f t="shared" si="18"/>
        <v>0</v>
      </c>
      <c r="S168" s="12">
        <f t="shared" si="18"/>
        <v>0</v>
      </c>
      <c r="T168" s="12">
        <f t="shared" si="18"/>
        <v>0</v>
      </c>
      <c r="U168" s="12">
        <f t="shared" si="18"/>
        <v>0</v>
      </c>
      <c r="V168" s="12">
        <f t="shared" si="18"/>
        <v>0</v>
      </c>
      <c r="W168" s="12">
        <f t="shared" si="18"/>
        <v>0</v>
      </c>
      <c r="X168" s="12">
        <f t="shared" si="18"/>
        <v>0</v>
      </c>
      <c r="Y168" s="12">
        <f t="shared" si="18"/>
        <v>0</v>
      </c>
      <c r="Z168" s="12">
        <f t="shared" si="18"/>
        <v>0</v>
      </c>
      <c r="AA168" s="12">
        <f t="shared" si="18"/>
        <v>0</v>
      </c>
      <c r="AB168" s="12">
        <f t="shared" si="18"/>
        <v>-5.1888173865792656E-2</v>
      </c>
      <c r="AC168" s="12">
        <f t="shared" si="18"/>
        <v>0</v>
      </c>
      <c r="AD168" s="12">
        <f t="shared" si="18"/>
        <v>-1.772520174418454E-2</v>
      </c>
      <c r="AE168" s="12">
        <f t="shared" si="18"/>
        <v>0</v>
      </c>
      <c r="AF168" s="12">
        <f t="shared" si="18"/>
        <v>0</v>
      </c>
      <c r="AG168" s="12">
        <f t="shared" si="18"/>
        <v>0</v>
      </c>
      <c r="AH168" s="12">
        <f t="shared" si="18"/>
        <v>0</v>
      </c>
      <c r="AI168" s="12">
        <f t="shared" si="18"/>
        <v>0</v>
      </c>
      <c r="AJ168" s="12">
        <f t="shared" si="18"/>
        <v>0</v>
      </c>
      <c r="AK168" s="12">
        <f t="shared" si="18"/>
        <v>0</v>
      </c>
      <c r="AL168" s="12">
        <f t="shared" si="18"/>
        <v>0</v>
      </c>
      <c r="AM168" s="12">
        <f t="shared" si="18"/>
        <v>0</v>
      </c>
    </row>
    <row r="169" spans="1:39" ht="31.5">
      <c r="A169" s="2" t="s">
        <v>79</v>
      </c>
      <c r="B169" s="23" t="s">
        <v>81</v>
      </c>
      <c r="C169" s="34" t="s">
        <v>311</v>
      </c>
      <c r="D169" s="12">
        <f>SUM(D171:D235)</f>
        <v>0</v>
      </c>
      <c r="E169" s="12">
        <f t="shared" ref="E169:AA169" si="19">SUM(E171:E235)</f>
        <v>0</v>
      </c>
      <c r="F169" s="12">
        <f t="shared" si="19"/>
        <v>0</v>
      </c>
      <c r="G169" s="12">
        <f t="shared" si="19"/>
        <v>0</v>
      </c>
      <c r="H169" s="12">
        <f t="shared" si="19"/>
        <v>0</v>
      </c>
      <c r="I169" s="12">
        <f t="shared" si="19"/>
        <v>-6.0000000000000053E-2</v>
      </c>
      <c r="J169" s="12">
        <f t="shared" si="19"/>
        <v>0</v>
      </c>
      <c r="K169" s="12">
        <f t="shared" si="19"/>
        <v>0.70000000000000018</v>
      </c>
      <c r="L169" s="12">
        <f t="shared" si="19"/>
        <v>0</v>
      </c>
      <c r="M169" s="12">
        <f t="shared" si="19"/>
        <v>0</v>
      </c>
      <c r="N169" s="12">
        <f t="shared" si="19"/>
        <v>40.379000000000005</v>
      </c>
      <c r="O169" s="12">
        <f t="shared" si="19"/>
        <v>40.794000000000011</v>
      </c>
      <c r="P169" s="12">
        <f t="shared" si="19"/>
        <v>2.5499999999999998</v>
      </c>
      <c r="Q169" s="12">
        <f t="shared" si="19"/>
        <v>9.9000000000000021</v>
      </c>
      <c r="R169" s="12">
        <f t="shared" si="19"/>
        <v>0</v>
      </c>
      <c r="S169" s="12">
        <f t="shared" si="19"/>
        <v>0</v>
      </c>
      <c r="T169" s="12">
        <f t="shared" si="19"/>
        <v>0</v>
      </c>
      <c r="U169" s="12">
        <f t="shared" si="19"/>
        <v>0</v>
      </c>
      <c r="V169" s="12">
        <f t="shared" si="19"/>
        <v>0</v>
      </c>
      <c r="W169" s="12">
        <f t="shared" si="19"/>
        <v>0</v>
      </c>
      <c r="X169" s="12">
        <f t="shared" si="19"/>
        <v>0</v>
      </c>
      <c r="Y169" s="12">
        <f t="shared" si="19"/>
        <v>0</v>
      </c>
      <c r="Z169" s="12">
        <f t="shared" si="19"/>
        <v>0</v>
      </c>
      <c r="AA169" s="12">
        <f t="shared" si="19"/>
        <v>0</v>
      </c>
      <c r="AB169" s="12">
        <v>-4.6730690663002498E-2</v>
      </c>
      <c r="AC169" s="12">
        <v>0</v>
      </c>
      <c r="AD169" s="12">
        <v>-1.1482439958886601E-2</v>
      </c>
      <c r="AE169" s="12">
        <v>0</v>
      </c>
      <c r="AF169" s="12">
        <f t="shared" ref="AF169:AM169" si="20">SUM(AF171:AF235)</f>
        <v>0</v>
      </c>
      <c r="AG169" s="12">
        <f t="shared" si="20"/>
        <v>0</v>
      </c>
      <c r="AH169" s="12">
        <f t="shared" si="20"/>
        <v>0</v>
      </c>
      <c r="AI169" s="12">
        <f t="shared" si="20"/>
        <v>0</v>
      </c>
      <c r="AJ169" s="12">
        <f t="shared" si="20"/>
        <v>0</v>
      </c>
      <c r="AK169" s="12">
        <f t="shared" si="20"/>
        <v>0</v>
      </c>
      <c r="AL169" s="12">
        <f t="shared" si="20"/>
        <v>0</v>
      </c>
      <c r="AM169" s="12">
        <f t="shared" si="20"/>
        <v>0</v>
      </c>
    </row>
    <row r="170" spans="1:39" ht="15.75">
      <c r="A170" s="15"/>
      <c r="B170" s="17" t="s">
        <v>59</v>
      </c>
      <c r="C170" s="3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s="3" customFormat="1" ht="31.5">
      <c r="A171" s="15"/>
      <c r="B171" s="56" t="s">
        <v>400</v>
      </c>
      <c r="C171" s="32" t="s">
        <v>311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1.3</v>
      </c>
      <c r="O171" s="12">
        <v>0.68100000000000005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</row>
    <row r="172" spans="1:39" ht="31.5">
      <c r="A172" s="15"/>
      <c r="B172" s="56" t="s">
        <v>401</v>
      </c>
      <c r="C172" s="32" t="s">
        <v>311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0.95</v>
      </c>
      <c r="O172" s="12">
        <v>0.95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</row>
    <row r="173" spans="1:39" ht="31.5">
      <c r="A173" s="15"/>
      <c r="B173" s="56" t="s">
        <v>402</v>
      </c>
      <c r="C173" s="32" t="s">
        <v>311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0.45</v>
      </c>
      <c r="O173" s="12">
        <v>0.45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</row>
    <row r="174" spans="1:39" ht="31.5">
      <c r="A174" s="15"/>
      <c r="B174" s="56" t="s">
        <v>403</v>
      </c>
      <c r="C174" s="32" t="s">
        <v>311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1.1499999999999999</v>
      </c>
      <c r="O174" s="12">
        <v>1.1499999999999999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</row>
    <row r="175" spans="1:39" ht="47.25">
      <c r="A175" s="47"/>
      <c r="B175" s="57" t="s">
        <v>404</v>
      </c>
      <c r="C175" s="35" t="s">
        <v>311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0.3</v>
      </c>
      <c r="Q175" s="12">
        <v>0.3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</row>
    <row r="176" spans="1:39" ht="47.25">
      <c r="A176" s="15"/>
      <c r="B176" s="56" t="s">
        <v>405</v>
      </c>
      <c r="C176" s="32" t="s">
        <v>311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1.8</v>
      </c>
      <c r="O176" s="12">
        <v>1.8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</row>
    <row r="177" spans="1:39" ht="31.5">
      <c r="A177" s="15"/>
      <c r="B177" s="56" t="s">
        <v>406</v>
      </c>
      <c r="C177" s="32" t="s">
        <v>311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f>0.94-1</f>
        <v>-6.0000000000000053E-2</v>
      </c>
      <c r="J177" s="12">
        <v>0</v>
      </c>
      <c r="K177" s="12">
        <v>0</v>
      </c>
      <c r="L177" s="12">
        <v>0</v>
      </c>
      <c r="M177" s="12">
        <v>0</v>
      </c>
      <c r="N177" s="12">
        <v>1</v>
      </c>
      <c r="O177" s="12">
        <v>0.94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</row>
    <row r="178" spans="1:39" ht="31.5">
      <c r="A178" s="15"/>
      <c r="B178" s="56" t="s">
        <v>407</v>
      </c>
      <c r="C178" s="32" t="s">
        <v>311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1.1000000000000001</v>
      </c>
      <c r="O178" s="12">
        <v>1.1000000000000001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</row>
    <row r="179" spans="1:39" ht="31.5">
      <c r="A179" s="15"/>
      <c r="B179" s="56" t="s">
        <v>408</v>
      </c>
      <c r="C179" s="32" t="s">
        <v>311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0.4</v>
      </c>
      <c r="O179" s="12">
        <v>0.4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</row>
    <row r="180" spans="1:39" ht="47.25">
      <c r="A180" s="15"/>
      <c r="B180" s="56" t="s">
        <v>409</v>
      </c>
      <c r="C180" s="32" t="s">
        <v>311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2.141</v>
      </c>
      <c r="O180" s="12">
        <v>2.141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</row>
    <row r="181" spans="1:39" ht="15.75">
      <c r="A181" s="15"/>
      <c r="B181" s="56" t="s">
        <v>353</v>
      </c>
      <c r="C181" s="32" t="s">
        <v>311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3">
        <v>0.25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</row>
    <row r="182" spans="1:39" ht="31.5">
      <c r="A182" s="15"/>
      <c r="B182" s="56" t="s">
        <v>410</v>
      </c>
      <c r="C182" s="32" t="s">
        <v>311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3">
        <v>0.2</v>
      </c>
      <c r="O182" s="13">
        <v>0.2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</row>
    <row r="183" spans="1:39" ht="31.5">
      <c r="A183" s="15"/>
      <c r="B183" s="56" t="s">
        <v>411</v>
      </c>
      <c r="C183" s="32" t="s">
        <v>311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3">
        <v>0</v>
      </c>
      <c r="O183" s="13">
        <v>0.15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</row>
    <row r="184" spans="1:39" ht="15.75">
      <c r="A184" s="15"/>
      <c r="B184" s="17" t="s">
        <v>72</v>
      </c>
      <c r="C184" s="3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spans="1:39" s="3" customFormat="1" ht="31.5">
      <c r="A185" s="15"/>
      <c r="B185" s="56" t="s">
        <v>412</v>
      </c>
      <c r="C185" s="32" t="s">
        <v>311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1</v>
      </c>
      <c r="Q185" s="12">
        <v>1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</row>
    <row r="186" spans="1:39" s="3" customFormat="1" ht="31.5">
      <c r="A186" s="15"/>
      <c r="B186" s="56" t="s">
        <v>191</v>
      </c>
      <c r="C186" s="32" t="s">
        <v>311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1.3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</row>
    <row r="187" spans="1:39" s="3" customFormat="1" ht="31.5">
      <c r="A187" s="15"/>
      <c r="B187" s="56" t="s">
        <v>413</v>
      </c>
      <c r="C187" s="32" t="s">
        <v>311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0.25</v>
      </c>
      <c r="O187" s="12">
        <v>0.25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</row>
    <row r="188" spans="1:39" ht="31.5">
      <c r="A188" s="15"/>
      <c r="B188" s="56" t="s">
        <v>525</v>
      </c>
      <c r="C188" s="32" t="s">
        <v>311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0.7</v>
      </c>
      <c r="O188" s="12">
        <v>0.7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</row>
    <row r="189" spans="1:39" ht="31.5">
      <c r="A189" s="15"/>
      <c r="B189" s="56" t="s">
        <v>414</v>
      </c>
      <c r="C189" s="32" t="s">
        <v>311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</row>
    <row r="190" spans="1:39" ht="15.75">
      <c r="A190" s="15"/>
      <c r="B190" s="17" t="s">
        <v>330</v>
      </c>
      <c r="C190" s="3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47.25">
      <c r="A191" s="15" t="s">
        <v>152</v>
      </c>
      <c r="B191" s="56" t="s">
        <v>523</v>
      </c>
      <c r="C191" s="32" t="s">
        <v>311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f>3.2-2.5</f>
        <v>0.70000000000000018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3.2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</row>
    <row r="192" spans="1:39" ht="47.25">
      <c r="A192" s="15"/>
      <c r="B192" s="56" t="s">
        <v>524</v>
      </c>
      <c r="C192" s="32" t="s">
        <v>311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0.21</v>
      </c>
      <c r="P192" s="12">
        <v>0</v>
      </c>
      <c r="Q192" s="12">
        <v>2.4700000000000002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</row>
    <row r="193" spans="1:39" ht="15.75">
      <c r="A193" s="15"/>
      <c r="B193" s="17" t="s">
        <v>70</v>
      </c>
      <c r="C193" s="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ht="31.5">
      <c r="A194" s="15"/>
      <c r="B194" s="56" t="s">
        <v>415</v>
      </c>
      <c r="C194" s="32" t="s">
        <v>311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0.36</v>
      </c>
      <c r="O194" s="12">
        <v>0.36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</row>
    <row r="195" spans="1:39" ht="31.5">
      <c r="A195" s="15"/>
      <c r="B195" s="56" t="s">
        <v>416</v>
      </c>
      <c r="C195" s="32" t="s">
        <v>311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0.74</v>
      </c>
      <c r="O195" s="12">
        <v>0.74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</row>
    <row r="196" spans="1:39" ht="31.5">
      <c r="A196" s="15"/>
      <c r="B196" s="56" t="s">
        <v>417</v>
      </c>
      <c r="C196" s="32" t="s">
        <v>311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0.9</v>
      </c>
      <c r="O196" s="12">
        <v>0.87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</row>
    <row r="197" spans="1:39" ht="31.5">
      <c r="A197" s="15"/>
      <c r="B197" s="56" t="s">
        <v>418</v>
      </c>
      <c r="C197" s="32" t="s">
        <v>311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0.66</v>
      </c>
      <c r="O197" s="12">
        <v>0.66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</row>
    <row r="198" spans="1:39" ht="31.5">
      <c r="A198" s="15"/>
      <c r="B198" s="56" t="s">
        <v>419</v>
      </c>
      <c r="C198" s="32" t="s">
        <v>311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0.75</v>
      </c>
      <c r="O198" s="12">
        <v>0.7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</row>
    <row r="199" spans="1:39" ht="31.5">
      <c r="A199" s="15"/>
      <c r="B199" s="56" t="s">
        <v>420</v>
      </c>
      <c r="C199" s="32" t="s">
        <v>311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0.32</v>
      </c>
      <c r="O199" s="12">
        <v>0.32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</row>
    <row r="200" spans="1:39" ht="31.5">
      <c r="A200" s="15"/>
      <c r="B200" s="56" t="s">
        <v>421</v>
      </c>
      <c r="C200" s="32" t="s">
        <v>311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0.55000000000000004</v>
      </c>
      <c r="O200" s="12">
        <v>0.55000000000000004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</row>
    <row r="201" spans="1:39" ht="63">
      <c r="A201" s="15"/>
      <c r="B201" s="56" t="s">
        <v>422</v>
      </c>
      <c r="C201" s="32" t="s">
        <v>311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0.73</v>
      </c>
      <c r="O201" s="12">
        <v>0.73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</row>
    <row r="202" spans="1:39" ht="31.5">
      <c r="A202" s="15"/>
      <c r="B202" s="56" t="s">
        <v>423</v>
      </c>
      <c r="C202" s="32" t="s">
        <v>311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1.48</v>
      </c>
      <c r="O202" s="12">
        <v>1.68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</row>
    <row r="203" spans="1:39" ht="31.5">
      <c r="A203" s="15"/>
      <c r="B203" s="56" t="s">
        <v>424</v>
      </c>
      <c r="C203" s="32" t="s">
        <v>311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0.88</v>
      </c>
      <c r="O203" s="12">
        <v>0.77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</row>
    <row r="204" spans="1:39" ht="31.5">
      <c r="A204" s="15"/>
      <c r="B204" s="56" t="s">
        <v>425</v>
      </c>
      <c r="C204" s="32" t="s">
        <v>311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0.62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</row>
    <row r="205" spans="1:39" ht="31.5">
      <c r="A205" s="15"/>
      <c r="B205" s="57" t="s">
        <v>426</v>
      </c>
      <c r="C205" s="32" t="s">
        <v>311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0.6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</row>
    <row r="206" spans="1:39" ht="15.75">
      <c r="A206" s="15"/>
      <c r="B206" s="17" t="s">
        <v>62</v>
      </c>
      <c r="C206" s="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31.5">
      <c r="A207" s="15"/>
      <c r="B207" s="56" t="s">
        <v>187</v>
      </c>
      <c r="C207" s="32" t="s">
        <v>311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1.25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</row>
    <row r="208" spans="1:39" ht="31.5">
      <c r="A208" s="15"/>
      <c r="B208" s="56" t="s">
        <v>427</v>
      </c>
      <c r="C208" s="32" t="s">
        <v>311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1.05</v>
      </c>
      <c r="O208" s="12">
        <v>1.05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</row>
    <row r="209" spans="1:39" ht="31.5">
      <c r="A209" s="15"/>
      <c r="B209" s="56" t="s">
        <v>428</v>
      </c>
      <c r="C209" s="32" t="s">
        <v>311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0.69</v>
      </c>
      <c r="O209" s="12">
        <v>0.69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</row>
    <row r="210" spans="1:39" ht="31.5">
      <c r="A210" s="15"/>
      <c r="B210" s="56" t="s">
        <v>429</v>
      </c>
      <c r="C210" s="32" t="s">
        <v>311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0.76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</row>
    <row r="211" spans="1:39" ht="31.5">
      <c r="A211" s="15"/>
      <c r="B211" s="56" t="s">
        <v>430</v>
      </c>
      <c r="C211" s="32" t="s">
        <v>311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0.52300000000000002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</row>
    <row r="212" spans="1:39" ht="31.5">
      <c r="A212" s="15"/>
      <c r="B212" s="56" t="s">
        <v>431</v>
      </c>
      <c r="C212" s="32" t="s">
        <v>311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0.59099999999999997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</row>
    <row r="213" spans="1:39" ht="15.75">
      <c r="A213" s="15"/>
      <c r="B213" s="17" t="s">
        <v>61</v>
      </c>
      <c r="C213" s="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ht="31.5">
      <c r="A214" s="15"/>
      <c r="B214" s="56" t="s">
        <v>432</v>
      </c>
      <c r="C214" s="32" t="s">
        <v>311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0.73</v>
      </c>
      <c r="O214" s="12">
        <v>0.73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</row>
    <row r="215" spans="1:39" ht="47.25">
      <c r="A215" s="15"/>
      <c r="B215" s="56" t="s">
        <v>433</v>
      </c>
      <c r="C215" s="32" t="s">
        <v>311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1.8</v>
      </c>
      <c r="O215" s="12">
        <v>1.2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</row>
    <row r="216" spans="1:39" ht="31.5">
      <c r="A216" s="15"/>
      <c r="B216" s="56" t="s">
        <v>434</v>
      </c>
      <c r="C216" s="32" t="s">
        <v>311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0.68799999999999994</v>
      </c>
      <c r="O216" s="12">
        <v>0.68799999999999994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</row>
    <row r="217" spans="1:39" ht="31.5">
      <c r="A217" s="15"/>
      <c r="B217" s="56" t="s">
        <v>435</v>
      </c>
      <c r="C217" s="32" t="s">
        <v>311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0.8</v>
      </c>
      <c r="O217" s="12">
        <v>0.8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</row>
    <row r="218" spans="1:39" ht="31.5">
      <c r="A218" s="15"/>
      <c r="B218" s="56" t="s">
        <v>436</v>
      </c>
      <c r="C218" s="32" t="s">
        <v>311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0.3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</row>
    <row r="219" spans="1:39" ht="15.75">
      <c r="A219" s="15"/>
      <c r="B219" s="17" t="s">
        <v>63</v>
      </c>
      <c r="C219" s="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ht="31.5">
      <c r="A220" s="15"/>
      <c r="B220" s="56" t="s">
        <v>437</v>
      </c>
      <c r="C220" s="32" t="s">
        <v>311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2</v>
      </c>
      <c r="O220" s="12">
        <v>2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</row>
    <row r="221" spans="1:39" ht="31.5">
      <c r="A221" s="15"/>
      <c r="B221" s="56" t="s">
        <v>438</v>
      </c>
      <c r="C221" s="32" t="s">
        <v>311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1.36</v>
      </c>
      <c r="O221" s="12">
        <v>1.36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</row>
    <row r="222" spans="1:39" ht="47.25">
      <c r="A222" s="15"/>
      <c r="B222" s="56" t="s">
        <v>439</v>
      </c>
      <c r="C222" s="32" t="s">
        <v>311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2.5</v>
      </c>
      <c r="O222" s="12">
        <v>2.5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</row>
    <row r="223" spans="1:39" ht="47.25">
      <c r="A223" s="15"/>
      <c r="B223" s="56" t="s">
        <v>440</v>
      </c>
      <c r="C223" s="32" t="s">
        <v>311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0.6</v>
      </c>
      <c r="O223" s="12">
        <v>0.6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</row>
    <row r="224" spans="1:39" ht="15.75">
      <c r="A224" s="15"/>
      <c r="B224" s="17" t="s">
        <v>73</v>
      </c>
      <c r="C224" s="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31.5">
      <c r="A225" s="15"/>
      <c r="B225" s="56" t="s">
        <v>441</v>
      </c>
      <c r="C225" s="32" t="s">
        <v>311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0.53</v>
      </c>
      <c r="O225" s="12">
        <v>0.53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</row>
    <row r="226" spans="1:39" ht="31.5">
      <c r="A226" s="15"/>
      <c r="B226" s="56" t="s">
        <v>442</v>
      </c>
      <c r="C226" s="32" t="s">
        <v>311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0.8</v>
      </c>
      <c r="O226" s="12">
        <v>0.8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</row>
    <row r="227" spans="1:39" ht="31.5">
      <c r="A227" s="15"/>
      <c r="B227" s="56" t="s">
        <v>443</v>
      </c>
      <c r="C227" s="32" t="s">
        <v>311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1.23</v>
      </c>
      <c r="O227" s="12">
        <v>1.23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</row>
    <row r="228" spans="1:39" ht="31.5">
      <c r="A228" s="15"/>
      <c r="B228" s="56" t="s">
        <v>444</v>
      </c>
      <c r="C228" s="32" t="s">
        <v>311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0.6</v>
      </c>
      <c r="O228" s="12">
        <v>0.6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</row>
    <row r="229" spans="1:39" ht="31.5">
      <c r="A229" s="15"/>
      <c r="B229" s="56" t="s">
        <v>445</v>
      </c>
      <c r="C229" s="32" t="s">
        <v>311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0.34</v>
      </c>
      <c r="O229" s="12">
        <v>0.34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</row>
    <row r="230" spans="1:39" ht="31.5">
      <c r="A230" s="15"/>
      <c r="B230" s="56" t="s">
        <v>446</v>
      </c>
      <c r="C230" s="32" t="s">
        <v>311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1.41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</row>
    <row r="231" spans="1:39" ht="15.75">
      <c r="A231" s="15"/>
      <c r="B231" s="17" t="s">
        <v>65</v>
      </c>
      <c r="C231" s="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ht="31.5">
      <c r="A232" s="15"/>
      <c r="B232" s="56" t="s">
        <v>447</v>
      </c>
      <c r="C232" s="32" t="s">
        <v>311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1.4</v>
      </c>
      <c r="O232" s="12">
        <v>1.4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</row>
    <row r="233" spans="1:39" ht="31.5">
      <c r="A233" s="15"/>
      <c r="B233" s="56" t="s">
        <v>448</v>
      </c>
      <c r="C233" s="32" t="s">
        <v>311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0.6</v>
      </c>
      <c r="O233" s="12">
        <v>0.6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</row>
    <row r="234" spans="1:39" ht="31.5">
      <c r="A234" s="15"/>
      <c r="B234" s="56" t="s">
        <v>449</v>
      </c>
      <c r="C234" s="32" t="s">
        <v>311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1.6</v>
      </c>
      <c r="O234" s="12">
        <v>1.6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</row>
    <row r="235" spans="1:39" ht="31.5">
      <c r="A235" s="15"/>
      <c r="B235" s="56" t="s">
        <v>450</v>
      </c>
      <c r="C235" s="32" t="s">
        <v>311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0.7</v>
      </c>
      <c r="O235" s="12">
        <v>0.7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</row>
    <row r="236" spans="1:39" ht="15.75">
      <c r="A236" s="2" t="s">
        <v>79</v>
      </c>
      <c r="B236" s="23" t="s">
        <v>82</v>
      </c>
      <c r="C236" s="34" t="s">
        <v>312</v>
      </c>
      <c r="D236" s="12">
        <f>SUM(D238:D258)</f>
        <v>0</v>
      </c>
      <c r="E236" s="12">
        <f t="shared" ref="E236:AM236" si="21">SUM(E238:E258)</f>
        <v>0</v>
      </c>
      <c r="F236" s="12">
        <f t="shared" si="21"/>
        <v>0</v>
      </c>
      <c r="G236" s="12">
        <f t="shared" si="21"/>
        <v>0</v>
      </c>
      <c r="H236" s="12">
        <f t="shared" si="21"/>
        <v>0</v>
      </c>
      <c r="I236" s="12">
        <f t="shared" si="21"/>
        <v>0</v>
      </c>
      <c r="J236" s="12">
        <f t="shared" si="21"/>
        <v>0</v>
      </c>
      <c r="K236" s="12">
        <f t="shared" si="21"/>
        <v>0</v>
      </c>
      <c r="L236" s="12">
        <f t="shared" si="21"/>
        <v>0</v>
      </c>
      <c r="M236" s="12">
        <f t="shared" si="21"/>
        <v>0</v>
      </c>
      <c r="N236" s="12">
        <f t="shared" si="21"/>
        <v>0.86</v>
      </c>
      <c r="O236" s="12">
        <f t="shared" si="21"/>
        <v>0</v>
      </c>
      <c r="P236" s="12">
        <f t="shared" si="21"/>
        <v>7.2090000000000005</v>
      </c>
      <c r="Q236" s="12">
        <f t="shared" si="21"/>
        <v>6.865000000000002</v>
      </c>
      <c r="R236" s="12">
        <f t="shared" si="21"/>
        <v>0</v>
      </c>
      <c r="S236" s="12">
        <f t="shared" si="21"/>
        <v>0</v>
      </c>
      <c r="T236" s="12">
        <f t="shared" si="21"/>
        <v>0</v>
      </c>
      <c r="U236" s="12">
        <f t="shared" si="21"/>
        <v>0</v>
      </c>
      <c r="V236" s="12">
        <f t="shared" si="21"/>
        <v>0</v>
      </c>
      <c r="W236" s="12">
        <f t="shared" si="21"/>
        <v>0</v>
      </c>
      <c r="X236" s="12">
        <f t="shared" si="21"/>
        <v>0</v>
      </c>
      <c r="Y236" s="12">
        <f t="shared" si="21"/>
        <v>0</v>
      </c>
      <c r="Z236" s="12">
        <f t="shared" si="21"/>
        <v>0</v>
      </c>
      <c r="AA236" s="12">
        <f t="shared" si="21"/>
        <v>0</v>
      </c>
      <c r="AB236" s="12">
        <v>-5.1574832027901597E-3</v>
      </c>
      <c r="AC236" s="12">
        <v>0</v>
      </c>
      <c r="AD236" s="12">
        <v>-6.2427617852979398E-3</v>
      </c>
      <c r="AE236" s="12">
        <v>0</v>
      </c>
      <c r="AF236" s="12">
        <f t="shared" si="21"/>
        <v>0</v>
      </c>
      <c r="AG236" s="12">
        <f t="shared" si="21"/>
        <v>0</v>
      </c>
      <c r="AH236" s="12">
        <f t="shared" si="21"/>
        <v>0</v>
      </c>
      <c r="AI236" s="12">
        <f t="shared" si="21"/>
        <v>0</v>
      </c>
      <c r="AJ236" s="12">
        <f t="shared" si="21"/>
        <v>0</v>
      </c>
      <c r="AK236" s="12">
        <f t="shared" si="21"/>
        <v>0</v>
      </c>
      <c r="AL236" s="12">
        <f t="shared" si="21"/>
        <v>0</v>
      </c>
      <c r="AM236" s="12">
        <f t="shared" si="21"/>
        <v>0</v>
      </c>
    </row>
    <row r="237" spans="1:39" ht="15.75">
      <c r="A237" s="15"/>
      <c r="B237" s="17" t="s">
        <v>59</v>
      </c>
      <c r="C237" s="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ht="15.75">
      <c r="A238" s="15"/>
      <c r="B238" s="56" t="s">
        <v>354</v>
      </c>
      <c r="C238" s="32" t="s">
        <v>312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1.254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</row>
    <row r="239" spans="1:39" ht="31.5">
      <c r="A239" s="15"/>
      <c r="B239" s="56" t="s">
        <v>355</v>
      </c>
      <c r="C239" s="32" t="s">
        <v>312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1.1599999999999999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</row>
    <row r="240" spans="1:39" ht="31.5">
      <c r="A240" s="15"/>
      <c r="B240" s="56" t="s">
        <v>451</v>
      </c>
      <c r="C240" s="32" t="s">
        <v>312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2.8</v>
      </c>
      <c r="Q240" s="12">
        <v>1.8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</row>
    <row r="241" spans="1:39" ht="31.5">
      <c r="A241" s="15"/>
      <c r="B241" s="56" t="s">
        <v>331</v>
      </c>
      <c r="C241" s="32" t="s">
        <v>312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0.38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</row>
    <row r="242" spans="1:39" ht="31.5">
      <c r="A242" s="15"/>
      <c r="B242" s="56" t="s">
        <v>332</v>
      </c>
      <c r="C242" s="32" t="s">
        <v>312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0.48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</row>
    <row r="243" spans="1:39" ht="31.5">
      <c r="A243" s="15"/>
      <c r="B243" s="56" t="s">
        <v>452</v>
      </c>
      <c r="C243" s="32" t="s">
        <v>312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0.92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</row>
    <row r="244" spans="1:39" ht="31.5">
      <c r="A244" s="15"/>
      <c r="B244" s="56" t="s">
        <v>453</v>
      </c>
      <c r="C244" s="32" t="s">
        <v>312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0.92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</row>
    <row r="245" spans="1:39" ht="15.75">
      <c r="A245" s="15"/>
      <c r="B245" s="17" t="s">
        <v>69</v>
      </c>
      <c r="C245" s="3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31.5">
      <c r="A246" s="15"/>
      <c r="B246" s="56" t="s">
        <v>454</v>
      </c>
      <c r="C246" s="32" t="s">
        <v>312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0.35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</row>
    <row r="247" spans="1:39" ht="31.5">
      <c r="A247" s="15"/>
      <c r="B247" s="56" t="s">
        <v>455</v>
      </c>
      <c r="C247" s="32" t="s">
        <v>312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0.33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</row>
    <row r="248" spans="1:39" ht="31.5">
      <c r="A248" s="15"/>
      <c r="B248" s="56" t="s">
        <v>456</v>
      </c>
      <c r="C248" s="32" t="s">
        <v>312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0.33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</row>
    <row r="249" spans="1:39" ht="15.75">
      <c r="A249" s="15"/>
      <c r="B249" s="17" t="s">
        <v>61</v>
      </c>
      <c r="C249" s="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ht="31.5">
      <c r="A250" s="15"/>
      <c r="B250" s="24" t="s">
        <v>457</v>
      </c>
      <c r="C250" s="32" t="s">
        <v>312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7.4999999999999997E-2</v>
      </c>
      <c r="Q250" s="12">
        <v>7.4999999999999997E-2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</row>
    <row r="251" spans="1:39" ht="15.75">
      <c r="A251" s="15"/>
      <c r="B251" s="17" t="s">
        <v>70</v>
      </c>
      <c r="C251" s="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31.5">
      <c r="A252" s="15"/>
      <c r="B252" s="56" t="s">
        <v>458</v>
      </c>
      <c r="C252" s="32" t="s">
        <v>312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0.4</v>
      </c>
      <c r="Q252" s="12">
        <v>0.4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</row>
    <row r="253" spans="1:39" ht="31.5">
      <c r="A253" s="15"/>
      <c r="B253" s="56" t="s">
        <v>459</v>
      </c>
      <c r="C253" s="32" t="s">
        <v>312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0.2</v>
      </c>
      <c r="Q253" s="12">
        <v>0.2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</row>
    <row r="254" spans="1:39" ht="31.5">
      <c r="A254" s="15"/>
      <c r="B254" s="56" t="s">
        <v>460</v>
      </c>
      <c r="C254" s="32" t="s">
        <v>312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0.62</v>
      </c>
      <c r="Q254" s="13">
        <v>0.73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</row>
    <row r="255" spans="1:39" ht="31.5">
      <c r="A255" s="15"/>
      <c r="B255" s="56" t="s">
        <v>461</v>
      </c>
      <c r="C255" s="32" t="s">
        <v>312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0.7</v>
      </c>
      <c r="Q255" s="12">
        <v>0.7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</row>
    <row r="256" spans="1:39" ht="15.75">
      <c r="A256" s="15"/>
      <c r="B256" s="17" t="s">
        <v>63</v>
      </c>
      <c r="C256" s="3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s="3" customFormat="1" ht="31.5">
      <c r="A257" s="15"/>
      <c r="B257" s="56" t="s">
        <v>462</v>
      </c>
      <c r="C257" s="32" t="s">
        <v>312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7.0000000000000007E-2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</row>
    <row r="258" spans="1:39" ht="31.5">
      <c r="A258" s="15"/>
      <c r="B258" s="56" t="s">
        <v>463</v>
      </c>
      <c r="C258" s="32" t="s">
        <v>312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0.04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</row>
    <row r="259" spans="1:39" ht="31.5">
      <c r="A259" s="2" t="s">
        <v>83</v>
      </c>
      <c r="B259" s="25" t="s">
        <v>84</v>
      </c>
      <c r="C259" s="31" t="s">
        <v>304</v>
      </c>
      <c r="D259" s="12">
        <f>D260</f>
        <v>0</v>
      </c>
      <c r="E259" s="12">
        <f t="shared" ref="E259:AM259" si="22">E260</f>
        <v>0</v>
      </c>
      <c r="F259" s="12">
        <f t="shared" si="22"/>
        <v>0</v>
      </c>
      <c r="G259" s="12">
        <f t="shared" si="22"/>
        <v>0</v>
      </c>
      <c r="H259" s="12">
        <f t="shared" si="22"/>
        <v>0</v>
      </c>
      <c r="I259" s="12">
        <f t="shared" si="22"/>
        <v>0</v>
      </c>
      <c r="J259" s="12">
        <f t="shared" si="22"/>
        <v>0</v>
      </c>
      <c r="K259" s="12">
        <f t="shared" si="22"/>
        <v>0</v>
      </c>
      <c r="L259" s="12">
        <f t="shared" si="22"/>
        <v>0</v>
      </c>
      <c r="M259" s="12">
        <f t="shared" si="22"/>
        <v>0</v>
      </c>
      <c r="N259" s="12">
        <f t="shared" si="22"/>
        <v>0</v>
      </c>
      <c r="O259" s="12">
        <f t="shared" si="22"/>
        <v>0</v>
      </c>
      <c r="P259" s="12">
        <f t="shared" si="22"/>
        <v>0</v>
      </c>
      <c r="Q259" s="12">
        <f t="shared" si="22"/>
        <v>0</v>
      </c>
      <c r="R259" s="12">
        <f t="shared" si="22"/>
        <v>0</v>
      </c>
      <c r="S259" s="12">
        <f t="shared" si="22"/>
        <v>0</v>
      </c>
      <c r="T259" s="12">
        <f t="shared" si="22"/>
        <v>0</v>
      </c>
      <c r="U259" s="12">
        <f t="shared" si="22"/>
        <v>0</v>
      </c>
      <c r="V259" s="12">
        <f t="shared" si="22"/>
        <v>0</v>
      </c>
      <c r="W259" s="12">
        <f t="shared" si="22"/>
        <v>0</v>
      </c>
      <c r="X259" s="12">
        <f t="shared" si="22"/>
        <v>0</v>
      </c>
      <c r="Y259" s="12">
        <f t="shared" si="22"/>
        <v>0</v>
      </c>
      <c r="Z259" s="12">
        <f t="shared" si="22"/>
        <v>0</v>
      </c>
      <c r="AA259" s="12">
        <f t="shared" si="22"/>
        <v>0</v>
      </c>
      <c r="AB259" s="12">
        <f t="shared" si="22"/>
        <v>0</v>
      </c>
      <c r="AC259" s="12">
        <f t="shared" si="22"/>
        <v>0</v>
      </c>
      <c r="AD259" s="12">
        <f t="shared" si="22"/>
        <v>0</v>
      </c>
      <c r="AE259" s="12">
        <f t="shared" si="22"/>
        <v>0</v>
      </c>
      <c r="AF259" s="12">
        <f t="shared" si="22"/>
        <v>0</v>
      </c>
      <c r="AG259" s="12">
        <f t="shared" si="22"/>
        <v>0</v>
      </c>
      <c r="AH259" s="12">
        <f t="shared" si="22"/>
        <v>0</v>
      </c>
      <c r="AI259" s="12">
        <f t="shared" si="22"/>
        <v>0</v>
      </c>
      <c r="AJ259" s="12">
        <f t="shared" si="22"/>
        <v>0</v>
      </c>
      <c r="AK259" s="12">
        <f t="shared" si="22"/>
        <v>0</v>
      </c>
      <c r="AL259" s="12">
        <f t="shared" si="22"/>
        <v>0</v>
      </c>
      <c r="AM259" s="12">
        <f t="shared" si="22"/>
        <v>0</v>
      </c>
    </row>
    <row r="260" spans="1:39" ht="31.5">
      <c r="A260" s="2" t="s">
        <v>83</v>
      </c>
      <c r="B260" s="26" t="s">
        <v>85</v>
      </c>
      <c r="C260" s="34" t="s">
        <v>313</v>
      </c>
      <c r="D260" s="12">
        <f>SUM(D262:D270)</f>
        <v>0</v>
      </c>
      <c r="E260" s="12">
        <f t="shared" ref="E260:AM260" si="23">SUM(E262:E270)</f>
        <v>0</v>
      </c>
      <c r="F260" s="12">
        <f t="shared" si="23"/>
        <v>0</v>
      </c>
      <c r="G260" s="12">
        <f t="shared" si="23"/>
        <v>0</v>
      </c>
      <c r="H260" s="12">
        <f t="shared" si="23"/>
        <v>0</v>
      </c>
      <c r="I260" s="12">
        <f t="shared" si="23"/>
        <v>0</v>
      </c>
      <c r="J260" s="12">
        <f t="shared" si="23"/>
        <v>0</v>
      </c>
      <c r="K260" s="12">
        <f t="shared" si="23"/>
        <v>0</v>
      </c>
      <c r="L260" s="12">
        <f t="shared" si="23"/>
        <v>0</v>
      </c>
      <c r="M260" s="12">
        <f t="shared" si="23"/>
        <v>0</v>
      </c>
      <c r="N260" s="12">
        <f t="shared" si="23"/>
        <v>0</v>
      </c>
      <c r="O260" s="12">
        <f t="shared" si="23"/>
        <v>0</v>
      </c>
      <c r="P260" s="12">
        <f t="shared" si="23"/>
        <v>0</v>
      </c>
      <c r="Q260" s="12">
        <f t="shared" si="23"/>
        <v>0</v>
      </c>
      <c r="R260" s="12">
        <f t="shared" si="23"/>
        <v>0</v>
      </c>
      <c r="S260" s="12">
        <f t="shared" si="23"/>
        <v>0</v>
      </c>
      <c r="T260" s="12">
        <f t="shared" si="23"/>
        <v>0</v>
      </c>
      <c r="U260" s="12">
        <f t="shared" si="23"/>
        <v>0</v>
      </c>
      <c r="V260" s="12">
        <f t="shared" si="23"/>
        <v>0</v>
      </c>
      <c r="W260" s="12">
        <f t="shared" si="23"/>
        <v>0</v>
      </c>
      <c r="X260" s="12">
        <f t="shared" si="23"/>
        <v>0</v>
      </c>
      <c r="Y260" s="12">
        <f t="shared" si="23"/>
        <v>0</v>
      </c>
      <c r="Z260" s="12">
        <f t="shared" si="23"/>
        <v>0</v>
      </c>
      <c r="AA260" s="12">
        <f t="shared" si="23"/>
        <v>0</v>
      </c>
      <c r="AB260" s="12">
        <f t="shared" si="23"/>
        <v>0</v>
      </c>
      <c r="AC260" s="12">
        <f t="shared" si="23"/>
        <v>0</v>
      </c>
      <c r="AD260" s="12">
        <f t="shared" si="23"/>
        <v>0</v>
      </c>
      <c r="AE260" s="12">
        <f t="shared" si="23"/>
        <v>0</v>
      </c>
      <c r="AF260" s="12">
        <f t="shared" si="23"/>
        <v>0</v>
      </c>
      <c r="AG260" s="12">
        <f t="shared" si="23"/>
        <v>0</v>
      </c>
      <c r="AH260" s="12">
        <f t="shared" si="23"/>
        <v>0</v>
      </c>
      <c r="AI260" s="12">
        <f t="shared" si="23"/>
        <v>0</v>
      </c>
      <c r="AJ260" s="12">
        <f t="shared" si="23"/>
        <v>0</v>
      </c>
      <c r="AK260" s="12">
        <f t="shared" si="23"/>
        <v>0</v>
      </c>
      <c r="AL260" s="12">
        <f t="shared" si="23"/>
        <v>0</v>
      </c>
      <c r="AM260" s="12">
        <f t="shared" si="23"/>
        <v>0</v>
      </c>
    </row>
    <row r="261" spans="1:39" ht="15.75">
      <c r="A261" s="29"/>
      <c r="B261" s="17" t="s">
        <v>70</v>
      </c>
      <c r="C261" s="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ht="63">
      <c r="A262" s="29"/>
      <c r="B262" s="22" t="s">
        <v>185</v>
      </c>
      <c r="C262" s="1" t="s">
        <v>313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</row>
    <row r="263" spans="1:39" ht="15.75">
      <c r="A263" s="29"/>
      <c r="B263" s="17" t="s">
        <v>61</v>
      </c>
      <c r="C263" s="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47.25">
      <c r="A264" s="29"/>
      <c r="B264" s="22" t="s">
        <v>153</v>
      </c>
      <c r="C264" s="1" t="s">
        <v>313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</row>
    <row r="265" spans="1:39" ht="15.75">
      <c r="A265" s="29"/>
      <c r="B265" s="17" t="s">
        <v>73</v>
      </c>
      <c r="C265" s="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ht="47.25">
      <c r="A266" s="29"/>
      <c r="B266" s="22" t="s">
        <v>154</v>
      </c>
      <c r="C266" s="1" t="s">
        <v>313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</row>
    <row r="267" spans="1:39" ht="15.75">
      <c r="A267" s="15"/>
      <c r="B267" s="17" t="s">
        <v>62</v>
      </c>
      <c r="C267" s="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ht="47.25">
      <c r="A268" s="15"/>
      <c r="B268" s="22" t="s">
        <v>155</v>
      </c>
      <c r="C268" s="32" t="s">
        <v>313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</row>
    <row r="269" spans="1:39" ht="15.75">
      <c r="A269" s="15"/>
      <c r="B269" s="17" t="s">
        <v>65</v>
      </c>
      <c r="C269" s="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47.25">
      <c r="A270" s="15"/>
      <c r="B270" s="22" t="s">
        <v>156</v>
      </c>
      <c r="C270" s="32" t="s">
        <v>313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</row>
    <row r="271" spans="1:39" ht="31.5">
      <c r="A271" s="2" t="s">
        <v>86</v>
      </c>
      <c r="B271" s="25" t="s">
        <v>87</v>
      </c>
      <c r="C271" s="31"/>
      <c r="D271" s="12">
        <f>D277+D338</f>
        <v>0</v>
      </c>
      <c r="E271" s="12">
        <f t="shared" ref="E271:AM271" si="24">E277+E338</f>
        <v>0</v>
      </c>
      <c r="F271" s="12">
        <f t="shared" si="24"/>
        <v>0</v>
      </c>
      <c r="G271" s="12">
        <f t="shared" si="24"/>
        <v>0</v>
      </c>
      <c r="H271" s="12">
        <f t="shared" si="24"/>
        <v>0</v>
      </c>
      <c r="I271" s="12">
        <f t="shared" si="24"/>
        <v>0</v>
      </c>
      <c r="J271" s="12">
        <f t="shared" si="24"/>
        <v>0</v>
      </c>
      <c r="K271" s="12">
        <f t="shared" si="24"/>
        <v>0</v>
      </c>
      <c r="L271" s="12">
        <f t="shared" si="24"/>
        <v>0</v>
      </c>
      <c r="M271" s="12">
        <f t="shared" si="24"/>
        <v>0</v>
      </c>
      <c r="N271" s="12">
        <f t="shared" si="24"/>
        <v>0</v>
      </c>
      <c r="O271" s="12">
        <f t="shared" si="24"/>
        <v>0</v>
      </c>
      <c r="P271" s="12">
        <f t="shared" si="24"/>
        <v>0</v>
      </c>
      <c r="Q271" s="12">
        <f t="shared" si="24"/>
        <v>0</v>
      </c>
      <c r="R271" s="12">
        <f t="shared" si="24"/>
        <v>0</v>
      </c>
      <c r="S271" s="12">
        <f t="shared" si="24"/>
        <v>0</v>
      </c>
      <c r="T271" s="12">
        <f t="shared" si="24"/>
        <v>0</v>
      </c>
      <c r="U271" s="12">
        <f t="shared" si="24"/>
        <v>0</v>
      </c>
      <c r="V271" s="12">
        <f t="shared" si="24"/>
        <v>0</v>
      </c>
      <c r="W271" s="12">
        <f t="shared" si="24"/>
        <v>0</v>
      </c>
      <c r="X271" s="12">
        <f t="shared" si="24"/>
        <v>0</v>
      </c>
      <c r="Y271" s="12">
        <f t="shared" si="24"/>
        <v>0</v>
      </c>
      <c r="Z271" s="12">
        <f t="shared" si="24"/>
        <v>0</v>
      </c>
      <c r="AA271" s="12">
        <f t="shared" si="24"/>
        <v>0</v>
      </c>
      <c r="AB271" s="12">
        <f t="shared" si="24"/>
        <v>0</v>
      </c>
      <c r="AC271" s="12">
        <f t="shared" si="24"/>
        <v>0</v>
      </c>
      <c r="AD271" s="12">
        <f t="shared" si="24"/>
        <v>0</v>
      </c>
      <c r="AE271" s="12">
        <f t="shared" si="24"/>
        <v>0</v>
      </c>
      <c r="AF271" s="12">
        <f t="shared" si="24"/>
        <v>0</v>
      </c>
      <c r="AG271" s="12">
        <f t="shared" si="24"/>
        <v>0</v>
      </c>
      <c r="AH271" s="12">
        <f t="shared" si="24"/>
        <v>0</v>
      </c>
      <c r="AI271" s="12">
        <f t="shared" si="24"/>
        <v>0</v>
      </c>
      <c r="AJ271" s="12">
        <f t="shared" si="24"/>
        <v>0</v>
      </c>
      <c r="AK271" s="12">
        <f t="shared" si="24"/>
        <v>0</v>
      </c>
      <c r="AL271" s="12">
        <f t="shared" si="24"/>
        <v>0</v>
      </c>
      <c r="AM271" s="12">
        <f t="shared" si="24"/>
        <v>0</v>
      </c>
    </row>
    <row r="272" spans="1:39" ht="31.5">
      <c r="A272" s="15" t="s">
        <v>88</v>
      </c>
      <c r="B272" s="25" t="s">
        <v>89</v>
      </c>
      <c r="C272" s="1"/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</row>
    <row r="273" spans="1:39" ht="31.5">
      <c r="A273" s="15" t="s">
        <v>90</v>
      </c>
      <c r="B273" s="25" t="s">
        <v>91</v>
      </c>
      <c r="C273" s="1"/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</row>
    <row r="274" spans="1:39" ht="31.5">
      <c r="A274" s="15" t="s">
        <v>92</v>
      </c>
      <c r="B274" s="25" t="s">
        <v>93</v>
      </c>
      <c r="C274" s="1"/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</row>
    <row r="275" spans="1:39" ht="31.5">
      <c r="A275" s="15" t="s">
        <v>94</v>
      </c>
      <c r="B275" s="25" t="s">
        <v>95</v>
      </c>
      <c r="C275" s="1"/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</row>
    <row r="276" spans="1:39" ht="31.5">
      <c r="A276" s="2" t="s">
        <v>96</v>
      </c>
      <c r="B276" s="25" t="s">
        <v>97</v>
      </c>
      <c r="C276" s="31" t="s">
        <v>304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0</v>
      </c>
      <c r="AM276" s="13">
        <v>0</v>
      </c>
    </row>
    <row r="277" spans="1:39" ht="31.5">
      <c r="A277" s="2" t="s">
        <v>96</v>
      </c>
      <c r="B277" s="26" t="s">
        <v>98</v>
      </c>
      <c r="C277" s="34" t="s">
        <v>314</v>
      </c>
      <c r="D277" s="12">
        <f>SUM(D279:D337)</f>
        <v>0</v>
      </c>
      <c r="E277" s="12">
        <f t="shared" ref="E277:AM277" si="25">SUM(E279:E337)</f>
        <v>0</v>
      </c>
      <c r="F277" s="12">
        <f t="shared" si="25"/>
        <v>0</v>
      </c>
      <c r="G277" s="12">
        <f t="shared" si="25"/>
        <v>0</v>
      </c>
      <c r="H277" s="12">
        <f t="shared" si="25"/>
        <v>0</v>
      </c>
      <c r="I277" s="12">
        <f t="shared" si="25"/>
        <v>0</v>
      </c>
      <c r="J277" s="12">
        <f t="shared" si="25"/>
        <v>0</v>
      </c>
      <c r="K277" s="12">
        <f t="shared" si="25"/>
        <v>0</v>
      </c>
      <c r="L277" s="12">
        <f t="shared" si="25"/>
        <v>0</v>
      </c>
      <c r="M277" s="12">
        <f t="shared" si="25"/>
        <v>0</v>
      </c>
      <c r="N277" s="12">
        <f t="shared" si="25"/>
        <v>0</v>
      </c>
      <c r="O277" s="12">
        <f t="shared" si="25"/>
        <v>0</v>
      </c>
      <c r="P277" s="12">
        <f t="shared" si="25"/>
        <v>0</v>
      </c>
      <c r="Q277" s="12">
        <f t="shared" si="25"/>
        <v>0</v>
      </c>
      <c r="R277" s="12">
        <f t="shared" si="25"/>
        <v>0</v>
      </c>
      <c r="S277" s="12">
        <f t="shared" si="25"/>
        <v>0</v>
      </c>
      <c r="T277" s="12">
        <f t="shared" si="25"/>
        <v>0</v>
      </c>
      <c r="U277" s="12">
        <f t="shared" si="25"/>
        <v>0</v>
      </c>
      <c r="V277" s="12">
        <f t="shared" si="25"/>
        <v>0</v>
      </c>
      <c r="W277" s="12">
        <f t="shared" si="25"/>
        <v>0</v>
      </c>
      <c r="X277" s="12">
        <f t="shared" si="25"/>
        <v>0</v>
      </c>
      <c r="Y277" s="12">
        <f t="shared" si="25"/>
        <v>0</v>
      </c>
      <c r="Z277" s="12">
        <f t="shared" si="25"/>
        <v>0</v>
      </c>
      <c r="AA277" s="12">
        <f t="shared" si="25"/>
        <v>0</v>
      </c>
      <c r="AB277" s="12">
        <f t="shared" si="25"/>
        <v>0</v>
      </c>
      <c r="AC277" s="12">
        <f t="shared" si="25"/>
        <v>0</v>
      </c>
      <c r="AD277" s="12">
        <f t="shared" si="25"/>
        <v>0</v>
      </c>
      <c r="AE277" s="12">
        <f t="shared" si="25"/>
        <v>0</v>
      </c>
      <c r="AF277" s="12">
        <f t="shared" si="25"/>
        <v>0</v>
      </c>
      <c r="AG277" s="12">
        <f t="shared" si="25"/>
        <v>0</v>
      </c>
      <c r="AH277" s="12">
        <f t="shared" si="25"/>
        <v>0</v>
      </c>
      <c r="AI277" s="12">
        <f t="shared" si="25"/>
        <v>0</v>
      </c>
      <c r="AJ277" s="12">
        <f t="shared" si="25"/>
        <v>0</v>
      </c>
      <c r="AK277" s="12">
        <f t="shared" si="25"/>
        <v>0</v>
      </c>
      <c r="AL277" s="12">
        <f t="shared" si="25"/>
        <v>0</v>
      </c>
      <c r="AM277" s="12">
        <f t="shared" si="25"/>
        <v>0</v>
      </c>
    </row>
    <row r="278" spans="1:39" ht="15.75">
      <c r="A278" s="15"/>
      <c r="B278" s="17" t="s">
        <v>99</v>
      </c>
      <c r="C278" s="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31.5">
      <c r="A279" s="15"/>
      <c r="B279" s="56" t="s">
        <v>356</v>
      </c>
      <c r="C279" s="1" t="s">
        <v>314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</row>
    <row r="280" spans="1:39" ht="31.5">
      <c r="A280" s="15"/>
      <c r="B280" s="56" t="s">
        <v>357</v>
      </c>
      <c r="C280" s="1" t="s">
        <v>314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</row>
    <row r="281" spans="1:39" ht="31.5">
      <c r="A281" s="15"/>
      <c r="B281" s="56" t="s">
        <v>157</v>
      </c>
      <c r="C281" s="1" t="s">
        <v>314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</row>
    <row r="282" spans="1:39" s="3" customFormat="1" ht="31.5">
      <c r="A282" s="15"/>
      <c r="B282" s="56" t="s">
        <v>276</v>
      </c>
      <c r="C282" s="1" t="s">
        <v>314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</row>
    <row r="283" spans="1:39" s="3" customFormat="1" ht="31.5">
      <c r="A283" s="15"/>
      <c r="B283" s="56" t="s">
        <v>358</v>
      </c>
      <c r="C283" s="1" t="s">
        <v>314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</row>
    <row r="284" spans="1:39" s="3" customFormat="1" ht="31.5">
      <c r="A284" s="15"/>
      <c r="B284" s="56" t="s">
        <v>277</v>
      </c>
      <c r="C284" s="1" t="s">
        <v>314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</row>
    <row r="285" spans="1:39" s="3" customFormat="1" ht="31.5">
      <c r="A285" s="15"/>
      <c r="B285" s="56" t="s">
        <v>359</v>
      </c>
      <c r="C285" s="1" t="s">
        <v>314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</row>
    <row r="286" spans="1:39" ht="31.5">
      <c r="A286" s="15"/>
      <c r="B286" s="56" t="s">
        <v>193</v>
      </c>
      <c r="C286" s="1" t="s">
        <v>314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</row>
    <row r="287" spans="1:39" ht="31.5">
      <c r="A287" s="15"/>
      <c r="B287" s="56" t="s">
        <v>278</v>
      </c>
      <c r="C287" s="1" t="s">
        <v>314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</row>
    <row r="288" spans="1:39" ht="31.5">
      <c r="A288" s="15"/>
      <c r="B288" s="56" t="s">
        <v>194</v>
      </c>
      <c r="C288" s="32" t="s">
        <v>314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</row>
    <row r="289" spans="1:39" ht="31.5">
      <c r="A289" s="15"/>
      <c r="B289" s="56" t="s">
        <v>360</v>
      </c>
      <c r="C289" s="32" t="s">
        <v>314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</row>
    <row r="290" spans="1:39" ht="31.5">
      <c r="A290" s="15"/>
      <c r="B290" s="56" t="s">
        <v>279</v>
      </c>
      <c r="C290" s="32" t="s">
        <v>314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</row>
    <row r="291" spans="1:39" ht="31.5">
      <c r="A291" s="15"/>
      <c r="B291" s="56" t="s">
        <v>280</v>
      </c>
      <c r="C291" s="32" t="s">
        <v>314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</row>
    <row r="292" spans="1:39" ht="31.5">
      <c r="A292" s="15"/>
      <c r="B292" s="56" t="s">
        <v>361</v>
      </c>
      <c r="C292" s="32" t="s">
        <v>314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</row>
    <row r="293" spans="1:39" ht="31.5">
      <c r="A293" s="15"/>
      <c r="B293" s="56" t="s">
        <v>158</v>
      </c>
      <c r="C293" s="32" t="s">
        <v>314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</row>
    <row r="294" spans="1:39" ht="31.5">
      <c r="A294" s="15"/>
      <c r="B294" s="56" t="s">
        <v>362</v>
      </c>
      <c r="C294" s="32" t="s">
        <v>314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</row>
    <row r="295" spans="1:39" ht="31.5">
      <c r="A295" s="15"/>
      <c r="B295" s="56" t="s">
        <v>195</v>
      </c>
      <c r="C295" s="32" t="s">
        <v>314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3">
        <v>0</v>
      </c>
      <c r="AL295" s="13">
        <v>0</v>
      </c>
      <c r="AM295" s="13">
        <v>0</v>
      </c>
    </row>
    <row r="296" spans="1:39" ht="31.5">
      <c r="A296" s="15"/>
      <c r="B296" s="56" t="s">
        <v>281</v>
      </c>
      <c r="C296" s="32" t="s">
        <v>314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</row>
    <row r="297" spans="1:39" ht="31.5">
      <c r="A297" s="15"/>
      <c r="B297" s="56" t="s">
        <v>363</v>
      </c>
      <c r="C297" s="32" t="s">
        <v>314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</row>
    <row r="298" spans="1:39" s="3" customFormat="1" ht="31.5">
      <c r="A298" s="15"/>
      <c r="B298" s="56" t="s">
        <v>159</v>
      </c>
      <c r="C298" s="32" t="s">
        <v>314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</row>
    <row r="299" spans="1:39" ht="31.5">
      <c r="A299" s="15"/>
      <c r="B299" s="56" t="s">
        <v>282</v>
      </c>
      <c r="C299" s="32" t="s">
        <v>314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</row>
    <row r="300" spans="1:39" ht="31.5">
      <c r="A300" s="15"/>
      <c r="B300" s="56" t="s">
        <v>516</v>
      </c>
      <c r="C300" s="32" t="s">
        <v>314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</row>
    <row r="301" spans="1:39" ht="15.75">
      <c r="A301" s="15"/>
      <c r="B301" s="17" t="s">
        <v>69</v>
      </c>
      <c r="C301" s="32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</row>
    <row r="302" spans="1:39" ht="31.5">
      <c r="A302" s="15"/>
      <c r="B302" s="56" t="s">
        <v>283</v>
      </c>
      <c r="C302" s="32" t="s">
        <v>314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</row>
    <row r="303" spans="1:39" s="3" customFormat="1" ht="31.5">
      <c r="A303" s="15"/>
      <c r="B303" s="56" t="s">
        <v>284</v>
      </c>
      <c r="C303" s="32" t="s">
        <v>314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</row>
    <row r="304" spans="1:39" s="3" customFormat="1" ht="15.75">
      <c r="A304" s="15"/>
      <c r="B304" s="45" t="s">
        <v>60</v>
      </c>
      <c r="C304" s="3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 spans="1:39" ht="30">
      <c r="A305" s="15"/>
      <c r="B305" s="46" t="s">
        <v>350</v>
      </c>
      <c r="C305" s="32" t="s">
        <v>314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</row>
    <row r="306" spans="1:39" ht="15.75">
      <c r="A306" s="15"/>
      <c r="B306" s="17" t="s">
        <v>72</v>
      </c>
      <c r="C306" s="3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 spans="1:39" ht="30">
      <c r="A307" s="15"/>
      <c r="B307" s="46" t="s">
        <v>333</v>
      </c>
      <c r="C307" s="32" t="s">
        <v>314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</row>
    <row r="308" spans="1:39" ht="30">
      <c r="A308" s="15"/>
      <c r="B308" s="46" t="s">
        <v>334</v>
      </c>
      <c r="C308" s="32" t="s">
        <v>314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</row>
    <row r="309" spans="1:39" ht="30">
      <c r="A309" s="15"/>
      <c r="B309" s="46" t="s">
        <v>335</v>
      </c>
      <c r="C309" s="32" t="s">
        <v>314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</row>
    <row r="310" spans="1:39" ht="30">
      <c r="A310" s="15"/>
      <c r="B310" s="46" t="s">
        <v>336</v>
      </c>
      <c r="C310" s="32" t="s">
        <v>314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</row>
    <row r="311" spans="1:39" ht="15.75">
      <c r="A311" s="15"/>
      <c r="B311" s="17" t="s">
        <v>70</v>
      </c>
      <c r="C311" s="3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1:39" ht="31.5">
      <c r="A312" s="15"/>
      <c r="B312" s="56" t="s">
        <v>285</v>
      </c>
      <c r="C312" s="32" t="s">
        <v>314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</row>
    <row r="313" spans="1:39" ht="31.5">
      <c r="A313" s="15"/>
      <c r="B313" s="56" t="s">
        <v>286</v>
      </c>
      <c r="C313" s="32" t="s">
        <v>314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</row>
    <row r="314" spans="1:39" ht="31.5">
      <c r="A314" s="15"/>
      <c r="B314" s="56" t="s">
        <v>287</v>
      </c>
      <c r="C314" s="32" t="s">
        <v>314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</row>
    <row r="315" spans="1:39" ht="31.5">
      <c r="A315" s="15"/>
      <c r="B315" s="56" t="s">
        <v>288</v>
      </c>
      <c r="C315" s="32" t="s">
        <v>314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</row>
    <row r="316" spans="1:39" ht="31.5">
      <c r="A316" s="15"/>
      <c r="B316" s="56" t="s">
        <v>289</v>
      </c>
      <c r="C316" s="32" t="s">
        <v>314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</row>
    <row r="317" spans="1:39" ht="31.5">
      <c r="A317" s="15"/>
      <c r="B317" s="56" t="s">
        <v>290</v>
      </c>
      <c r="C317" s="32" t="s">
        <v>314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</row>
    <row r="318" spans="1:39" ht="31.5">
      <c r="A318" s="15"/>
      <c r="B318" s="56" t="s">
        <v>186</v>
      </c>
      <c r="C318" s="32" t="s">
        <v>314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</row>
    <row r="319" spans="1:39" ht="31.5">
      <c r="A319" s="15"/>
      <c r="B319" s="56" t="s">
        <v>291</v>
      </c>
      <c r="C319" s="32" t="s">
        <v>314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</row>
    <row r="320" spans="1:39" ht="31.5">
      <c r="A320" s="15"/>
      <c r="B320" s="56" t="s">
        <v>337</v>
      </c>
      <c r="C320" s="32" t="s">
        <v>314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</row>
    <row r="321" spans="1:39" ht="31.5">
      <c r="A321" s="15"/>
      <c r="B321" s="56" t="s">
        <v>338</v>
      </c>
      <c r="C321" s="32" t="s">
        <v>314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</row>
    <row r="322" spans="1:39" ht="31.5">
      <c r="A322" s="15"/>
      <c r="B322" s="56" t="s">
        <v>339</v>
      </c>
      <c r="C322" s="32" t="s">
        <v>314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</row>
    <row r="323" spans="1:39" ht="31.5">
      <c r="A323" s="15"/>
      <c r="B323" s="56" t="s">
        <v>364</v>
      </c>
      <c r="C323" s="32" t="s">
        <v>314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</row>
    <row r="324" spans="1:39" ht="31.5">
      <c r="A324" s="15"/>
      <c r="B324" s="56" t="s">
        <v>365</v>
      </c>
      <c r="C324" s="32" t="s">
        <v>314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</row>
    <row r="325" spans="1:39" ht="31.5">
      <c r="A325" s="15"/>
      <c r="B325" s="56" t="s">
        <v>366</v>
      </c>
      <c r="C325" s="32" t="s">
        <v>314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</row>
    <row r="326" spans="1:39" ht="31.5">
      <c r="A326" s="15"/>
      <c r="B326" s="56" t="s">
        <v>367</v>
      </c>
      <c r="C326" s="32" t="s">
        <v>314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</row>
    <row r="327" spans="1:39" ht="31.5">
      <c r="A327" s="15"/>
      <c r="B327" s="56" t="s">
        <v>368</v>
      </c>
      <c r="C327" s="32" t="s">
        <v>314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</row>
    <row r="328" spans="1:39" ht="15.75">
      <c r="A328" s="15"/>
      <c r="B328" s="17" t="s">
        <v>62</v>
      </c>
      <c r="C328" s="3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 spans="1:39" ht="31.5">
      <c r="A329" s="15"/>
      <c r="B329" s="56" t="s">
        <v>292</v>
      </c>
      <c r="C329" s="32" t="s">
        <v>314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</row>
    <row r="330" spans="1:39" ht="15.75">
      <c r="A330" s="15"/>
      <c r="B330" s="17" t="s">
        <v>61</v>
      </c>
      <c r="C330" s="3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 spans="1:39" ht="47.25">
      <c r="A331" s="15"/>
      <c r="B331" s="56" t="s">
        <v>160</v>
      </c>
      <c r="C331" s="32" t="s">
        <v>314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</row>
    <row r="332" spans="1:39" ht="47.25">
      <c r="A332" s="15"/>
      <c r="B332" s="56" t="s">
        <v>315</v>
      </c>
      <c r="C332" s="32" t="s">
        <v>314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</row>
    <row r="333" spans="1:39" ht="15.75">
      <c r="A333" s="15"/>
      <c r="B333" s="17" t="s">
        <v>63</v>
      </c>
      <c r="C333" s="3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 spans="1:39" ht="47.25">
      <c r="A334" s="15"/>
      <c r="B334" s="56" t="s">
        <v>340</v>
      </c>
      <c r="C334" s="32" t="s">
        <v>314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</row>
    <row r="335" spans="1:39" ht="15.75">
      <c r="A335" s="15"/>
      <c r="B335" s="17" t="s">
        <v>64</v>
      </c>
      <c r="C335" s="3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1:39" ht="31.5">
      <c r="A336" s="15"/>
      <c r="B336" s="56" t="s">
        <v>293</v>
      </c>
      <c r="C336" s="32" t="s">
        <v>314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</row>
    <row r="337" spans="1:39" ht="31.5">
      <c r="A337" s="15"/>
      <c r="B337" s="56" t="s">
        <v>294</v>
      </c>
      <c r="C337" s="32" t="s">
        <v>314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</row>
    <row r="338" spans="1:39" ht="31.5">
      <c r="A338" s="2" t="s">
        <v>100</v>
      </c>
      <c r="B338" s="25" t="s">
        <v>101</v>
      </c>
      <c r="C338" s="31" t="s">
        <v>304</v>
      </c>
      <c r="D338" s="12">
        <f>D339</f>
        <v>0</v>
      </c>
      <c r="E338" s="12">
        <f t="shared" ref="E338:AM338" si="26">E339</f>
        <v>0</v>
      </c>
      <c r="F338" s="12">
        <f t="shared" si="26"/>
        <v>0</v>
      </c>
      <c r="G338" s="12">
        <f t="shared" si="26"/>
        <v>0</v>
      </c>
      <c r="H338" s="12">
        <f t="shared" si="26"/>
        <v>0</v>
      </c>
      <c r="I338" s="12">
        <f t="shared" si="26"/>
        <v>0</v>
      </c>
      <c r="J338" s="12">
        <f t="shared" si="26"/>
        <v>0</v>
      </c>
      <c r="K338" s="12">
        <f t="shared" si="26"/>
        <v>0</v>
      </c>
      <c r="L338" s="12">
        <f t="shared" si="26"/>
        <v>0</v>
      </c>
      <c r="M338" s="12">
        <f t="shared" si="26"/>
        <v>0</v>
      </c>
      <c r="N338" s="12">
        <f t="shared" si="26"/>
        <v>0</v>
      </c>
      <c r="O338" s="12">
        <f t="shared" si="26"/>
        <v>0</v>
      </c>
      <c r="P338" s="12">
        <f t="shared" si="26"/>
        <v>0</v>
      </c>
      <c r="Q338" s="12">
        <f t="shared" si="26"/>
        <v>0</v>
      </c>
      <c r="R338" s="12">
        <f t="shared" si="26"/>
        <v>0</v>
      </c>
      <c r="S338" s="12">
        <f t="shared" si="26"/>
        <v>0</v>
      </c>
      <c r="T338" s="12">
        <f t="shared" si="26"/>
        <v>0</v>
      </c>
      <c r="U338" s="12">
        <f t="shared" si="26"/>
        <v>0</v>
      </c>
      <c r="V338" s="12">
        <f t="shared" si="26"/>
        <v>0</v>
      </c>
      <c r="W338" s="12">
        <f t="shared" si="26"/>
        <v>0</v>
      </c>
      <c r="X338" s="12">
        <f t="shared" si="26"/>
        <v>0</v>
      </c>
      <c r="Y338" s="12">
        <f t="shared" si="26"/>
        <v>0</v>
      </c>
      <c r="Z338" s="12">
        <f t="shared" si="26"/>
        <v>0</v>
      </c>
      <c r="AA338" s="12">
        <f t="shared" si="26"/>
        <v>0</v>
      </c>
      <c r="AB338" s="12">
        <f t="shared" si="26"/>
        <v>0</v>
      </c>
      <c r="AC338" s="12">
        <f t="shared" si="26"/>
        <v>0</v>
      </c>
      <c r="AD338" s="12">
        <f t="shared" si="26"/>
        <v>0</v>
      </c>
      <c r="AE338" s="12">
        <f t="shared" si="26"/>
        <v>0</v>
      </c>
      <c r="AF338" s="12">
        <f t="shared" si="26"/>
        <v>0</v>
      </c>
      <c r="AG338" s="12">
        <f t="shared" si="26"/>
        <v>0</v>
      </c>
      <c r="AH338" s="12">
        <f t="shared" si="26"/>
        <v>0</v>
      </c>
      <c r="AI338" s="12">
        <f t="shared" si="26"/>
        <v>0</v>
      </c>
      <c r="AJ338" s="12">
        <f t="shared" si="26"/>
        <v>0</v>
      </c>
      <c r="AK338" s="12">
        <f t="shared" si="26"/>
        <v>0</v>
      </c>
      <c r="AL338" s="12">
        <f t="shared" si="26"/>
        <v>0</v>
      </c>
      <c r="AM338" s="12">
        <f t="shared" si="26"/>
        <v>0</v>
      </c>
    </row>
    <row r="339" spans="1:39" ht="47.25">
      <c r="A339" s="2" t="s">
        <v>100</v>
      </c>
      <c r="B339" s="26" t="s">
        <v>102</v>
      </c>
      <c r="C339" s="34" t="s">
        <v>316</v>
      </c>
      <c r="D339" s="12">
        <f>SUM(D341:D357)</f>
        <v>0</v>
      </c>
      <c r="E339" s="12">
        <f t="shared" ref="E339:AM339" si="27">SUM(E341:E357)</f>
        <v>0</v>
      </c>
      <c r="F339" s="12">
        <f t="shared" si="27"/>
        <v>0</v>
      </c>
      <c r="G339" s="12">
        <f t="shared" si="27"/>
        <v>0</v>
      </c>
      <c r="H339" s="12">
        <f t="shared" si="27"/>
        <v>0</v>
      </c>
      <c r="I339" s="12">
        <f t="shared" si="27"/>
        <v>0</v>
      </c>
      <c r="J339" s="12">
        <f t="shared" si="27"/>
        <v>0</v>
      </c>
      <c r="K339" s="12">
        <f t="shared" si="27"/>
        <v>0</v>
      </c>
      <c r="L339" s="12">
        <f t="shared" si="27"/>
        <v>0</v>
      </c>
      <c r="M339" s="12">
        <f t="shared" si="27"/>
        <v>0</v>
      </c>
      <c r="N339" s="12">
        <f t="shared" si="27"/>
        <v>0</v>
      </c>
      <c r="O339" s="12">
        <f t="shared" si="27"/>
        <v>0</v>
      </c>
      <c r="P339" s="12">
        <f t="shared" si="27"/>
        <v>0</v>
      </c>
      <c r="Q339" s="12">
        <f t="shared" si="27"/>
        <v>0</v>
      </c>
      <c r="R339" s="12">
        <f t="shared" si="27"/>
        <v>0</v>
      </c>
      <c r="S339" s="12">
        <f t="shared" si="27"/>
        <v>0</v>
      </c>
      <c r="T339" s="12">
        <f t="shared" si="27"/>
        <v>0</v>
      </c>
      <c r="U339" s="12">
        <f t="shared" si="27"/>
        <v>0</v>
      </c>
      <c r="V339" s="12">
        <f t="shared" si="27"/>
        <v>0</v>
      </c>
      <c r="W339" s="12">
        <f t="shared" si="27"/>
        <v>0</v>
      </c>
      <c r="X339" s="12">
        <f t="shared" si="27"/>
        <v>0</v>
      </c>
      <c r="Y339" s="12">
        <f t="shared" si="27"/>
        <v>0</v>
      </c>
      <c r="Z339" s="12">
        <f t="shared" si="27"/>
        <v>0</v>
      </c>
      <c r="AA339" s="12">
        <f t="shared" si="27"/>
        <v>0</v>
      </c>
      <c r="AB339" s="12">
        <f t="shared" si="27"/>
        <v>0</v>
      </c>
      <c r="AC339" s="12">
        <f t="shared" si="27"/>
        <v>0</v>
      </c>
      <c r="AD339" s="12">
        <f t="shared" si="27"/>
        <v>0</v>
      </c>
      <c r="AE339" s="12">
        <f t="shared" si="27"/>
        <v>0</v>
      </c>
      <c r="AF339" s="12">
        <f t="shared" si="27"/>
        <v>0</v>
      </c>
      <c r="AG339" s="12">
        <f t="shared" si="27"/>
        <v>0</v>
      </c>
      <c r="AH339" s="12">
        <f t="shared" si="27"/>
        <v>0</v>
      </c>
      <c r="AI339" s="12">
        <f t="shared" si="27"/>
        <v>0</v>
      </c>
      <c r="AJ339" s="12">
        <f t="shared" si="27"/>
        <v>0</v>
      </c>
      <c r="AK339" s="12">
        <f t="shared" si="27"/>
        <v>0</v>
      </c>
      <c r="AL339" s="12">
        <f t="shared" si="27"/>
        <v>0</v>
      </c>
      <c r="AM339" s="12">
        <f t="shared" si="27"/>
        <v>0</v>
      </c>
    </row>
    <row r="340" spans="1:39" ht="15.75">
      <c r="A340" s="15"/>
      <c r="B340" s="17" t="s">
        <v>125</v>
      </c>
      <c r="C340" s="3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 spans="1:39" ht="47.25">
      <c r="A341" s="15"/>
      <c r="B341" s="56" t="s">
        <v>161</v>
      </c>
      <c r="C341" s="32" t="s">
        <v>316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</row>
    <row r="342" spans="1:39" ht="47.25">
      <c r="A342" s="15"/>
      <c r="B342" s="56" t="s">
        <v>162</v>
      </c>
      <c r="C342" s="32" t="s">
        <v>316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</row>
    <row r="343" spans="1:39" ht="47.25">
      <c r="A343" s="15"/>
      <c r="B343" s="56" t="s">
        <v>163</v>
      </c>
      <c r="C343" s="32" t="s">
        <v>316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</row>
    <row r="344" spans="1:39" ht="47.25">
      <c r="A344" s="15"/>
      <c r="B344" s="56" t="s">
        <v>164</v>
      </c>
      <c r="C344" s="32" t="s">
        <v>316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</row>
    <row r="345" spans="1:39" ht="47.25">
      <c r="A345" s="15"/>
      <c r="B345" s="56" t="s">
        <v>165</v>
      </c>
      <c r="C345" s="32" t="s">
        <v>316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</row>
    <row r="346" spans="1:39" ht="47.25">
      <c r="A346" s="15"/>
      <c r="B346" s="56" t="s">
        <v>166</v>
      </c>
      <c r="C346" s="32" t="s">
        <v>316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</row>
    <row r="347" spans="1:39" ht="47.25">
      <c r="A347" s="15"/>
      <c r="B347" s="56" t="s">
        <v>167</v>
      </c>
      <c r="C347" s="32" t="s">
        <v>316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</row>
    <row r="348" spans="1:39" ht="47.25">
      <c r="A348" s="15"/>
      <c r="B348" s="56" t="s">
        <v>168</v>
      </c>
      <c r="C348" s="32" t="s">
        <v>316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</row>
    <row r="349" spans="1:39" ht="47.25">
      <c r="A349" s="15"/>
      <c r="B349" s="56" t="s">
        <v>169</v>
      </c>
      <c r="C349" s="32" t="s">
        <v>316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</row>
    <row r="350" spans="1:39" ht="47.25">
      <c r="A350" s="15"/>
      <c r="B350" s="56" t="s">
        <v>341</v>
      </c>
      <c r="C350" s="32" t="s">
        <v>316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</row>
    <row r="351" spans="1:39" ht="15.75">
      <c r="A351" s="15"/>
      <c r="B351" s="17" t="s">
        <v>70</v>
      </c>
      <c r="C351" s="3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 spans="1:39" ht="47.25">
      <c r="A352" s="15"/>
      <c r="B352" s="56" t="s">
        <v>369</v>
      </c>
      <c r="C352" s="32" t="s">
        <v>316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</row>
    <row r="353" spans="1:39" ht="47.25">
      <c r="A353" s="15"/>
      <c r="B353" s="56" t="s">
        <v>370</v>
      </c>
      <c r="C353" s="32" t="s">
        <v>316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</row>
    <row r="354" spans="1:39" ht="15.75">
      <c r="A354" s="15"/>
      <c r="B354" s="17" t="s">
        <v>63</v>
      </c>
      <c r="C354" s="3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 spans="1:39" ht="63">
      <c r="A355" s="15"/>
      <c r="B355" s="56" t="s">
        <v>464</v>
      </c>
      <c r="C355" s="32" t="s">
        <v>316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</row>
    <row r="356" spans="1:39" ht="15.75">
      <c r="A356" s="15"/>
      <c r="B356" s="17" t="s">
        <v>65</v>
      </c>
      <c r="C356" s="3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1:39" ht="47.25">
      <c r="A357" s="15"/>
      <c r="B357" s="56" t="s">
        <v>371</v>
      </c>
      <c r="C357" s="32" t="s">
        <v>316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</row>
    <row r="358" spans="1:39" ht="31.5">
      <c r="A358" s="15" t="s">
        <v>103</v>
      </c>
      <c r="B358" s="25" t="s">
        <v>104</v>
      </c>
      <c r="C358" s="1"/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</row>
    <row r="359" spans="1:39" ht="31.5">
      <c r="A359" s="15" t="s">
        <v>105</v>
      </c>
      <c r="B359" s="25" t="s">
        <v>106</v>
      </c>
      <c r="C359" s="1"/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</row>
    <row r="360" spans="1:39" ht="31.5">
      <c r="A360" s="2" t="s">
        <v>107</v>
      </c>
      <c r="B360" s="25" t="s">
        <v>108</v>
      </c>
      <c r="C360" s="31" t="s">
        <v>304</v>
      </c>
      <c r="D360" s="12">
        <f t="shared" ref="D360:AM360" si="28">D361+D383</f>
        <v>0</v>
      </c>
      <c r="E360" s="12">
        <f t="shared" si="28"/>
        <v>0</v>
      </c>
      <c r="F360" s="12">
        <f t="shared" si="28"/>
        <v>0</v>
      </c>
      <c r="G360" s="12">
        <f t="shared" si="28"/>
        <v>0</v>
      </c>
      <c r="H360" s="12">
        <f t="shared" si="28"/>
        <v>0</v>
      </c>
      <c r="I360" s="12">
        <f t="shared" si="28"/>
        <v>0</v>
      </c>
      <c r="J360" s="12">
        <f t="shared" si="28"/>
        <v>0</v>
      </c>
      <c r="K360" s="12">
        <f t="shared" si="28"/>
        <v>0</v>
      </c>
      <c r="L360" s="12">
        <f t="shared" si="28"/>
        <v>0</v>
      </c>
      <c r="M360" s="12">
        <f t="shared" si="28"/>
        <v>0</v>
      </c>
      <c r="N360" s="12">
        <f t="shared" si="28"/>
        <v>0</v>
      </c>
      <c r="O360" s="12">
        <f t="shared" si="28"/>
        <v>0</v>
      </c>
      <c r="P360" s="12">
        <f t="shared" si="28"/>
        <v>0</v>
      </c>
      <c r="Q360" s="12">
        <f t="shared" si="28"/>
        <v>0</v>
      </c>
      <c r="R360" s="12">
        <f t="shared" si="28"/>
        <v>0</v>
      </c>
      <c r="S360" s="12">
        <f t="shared" si="28"/>
        <v>0</v>
      </c>
      <c r="T360" s="12">
        <f t="shared" si="28"/>
        <v>0</v>
      </c>
      <c r="U360" s="12">
        <f t="shared" si="28"/>
        <v>0</v>
      </c>
      <c r="V360" s="12">
        <f t="shared" si="28"/>
        <v>0</v>
      </c>
      <c r="W360" s="12">
        <f t="shared" si="28"/>
        <v>0</v>
      </c>
      <c r="X360" s="12">
        <f t="shared" si="28"/>
        <v>0</v>
      </c>
      <c r="Y360" s="12">
        <f t="shared" si="28"/>
        <v>0</v>
      </c>
      <c r="Z360" s="12">
        <f t="shared" si="28"/>
        <v>0</v>
      </c>
      <c r="AA360" s="12">
        <f t="shared" si="28"/>
        <v>0</v>
      </c>
      <c r="AB360" s="12">
        <f t="shared" si="28"/>
        <v>0</v>
      </c>
      <c r="AC360" s="12">
        <f t="shared" si="28"/>
        <v>0</v>
      </c>
      <c r="AD360" s="12">
        <f t="shared" si="28"/>
        <v>0</v>
      </c>
      <c r="AE360" s="12">
        <f t="shared" si="28"/>
        <v>0</v>
      </c>
      <c r="AF360" s="12">
        <f t="shared" si="28"/>
        <v>0</v>
      </c>
      <c r="AG360" s="12">
        <f t="shared" si="28"/>
        <v>0</v>
      </c>
      <c r="AH360" s="12">
        <f t="shared" si="28"/>
        <v>0</v>
      </c>
      <c r="AI360" s="12">
        <f t="shared" si="28"/>
        <v>0</v>
      </c>
      <c r="AJ360" s="12">
        <f t="shared" si="28"/>
        <v>0</v>
      </c>
      <c r="AK360" s="12">
        <f t="shared" si="28"/>
        <v>0</v>
      </c>
      <c r="AL360" s="12">
        <f t="shared" si="28"/>
        <v>0</v>
      </c>
      <c r="AM360" s="12">
        <f t="shared" si="28"/>
        <v>0</v>
      </c>
    </row>
    <row r="361" spans="1:39" ht="31.5">
      <c r="A361" s="2" t="s">
        <v>109</v>
      </c>
      <c r="B361" s="25" t="s">
        <v>110</v>
      </c>
      <c r="C361" s="31"/>
      <c r="D361" s="12">
        <f>D362</f>
        <v>0</v>
      </c>
      <c r="E361" s="12">
        <f t="shared" ref="E361:AM361" si="29">E362</f>
        <v>0</v>
      </c>
      <c r="F361" s="12">
        <f t="shared" si="29"/>
        <v>0</v>
      </c>
      <c r="G361" s="12">
        <f t="shared" si="29"/>
        <v>0</v>
      </c>
      <c r="H361" s="12">
        <f t="shared" si="29"/>
        <v>0</v>
      </c>
      <c r="I361" s="12">
        <f t="shared" si="29"/>
        <v>0</v>
      </c>
      <c r="J361" s="12">
        <f t="shared" si="29"/>
        <v>0</v>
      </c>
      <c r="K361" s="12">
        <f t="shared" si="29"/>
        <v>0</v>
      </c>
      <c r="L361" s="12">
        <f t="shared" si="29"/>
        <v>0</v>
      </c>
      <c r="M361" s="12">
        <f t="shared" si="29"/>
        <v>0</v>
      </c>
      <c r="N361" s="12">
        <f t="shared" si="29"/>
        <v>0</v>
      </c>
      <c r="O361" s="12">
        <f t="shared" si="29"/>
        <v>0</v>
      </c>
      <c r="P361" s="12">
        <f t="shared" si="29"/>
        <v>0</v>
      </c>
      <c r="Q361" s="12">
        <f t="shared" si="29"/>
        <v>0</v>
      </c>
      <c r="R361" s="12">
        <f t="shared" si="29"/>
        <v>0</v>
      </c>
      <c r="S361" s="12">
        <f t="shared" si="29"/>
        <v>0</v>
      </c>
      <c r="T361" s="12">
        <f t="shared" si="29"/>
        <v>0</v>
      </c>
      <c r="U361" s="12">
        <f t="shared" si="29"/>
        <v>0</v>
      </c>
      <c r="V361" s="12">
        <f t="shared" si="29"/>
        <v>0</v>
      </c>
      <c r="W361" s="12">
        <f t="shared" si="29"/>
        <v>0</v>
      </c>
      <c r="X361" s="12">
        <f t="shared" si="29"/>
        <v>0</v>
      </c>
      <c r="Y361" s="12">
        <f t="shared" si="29"/>
        <v>0</v>
      </c>
      <c r="Z361" s="12">
        <f t="shared" si="29"/>
        <v>0</v>
      </c>
      <c r="AA361" s="12">
        <f t="shared" si="29"/>
        <v>0</v>
      </c>
      <c r="AB361" s="12">
        <f t="shared" si="29"/>
        <v>0</v>
      </c>
      <c r="AC361" s="12">
        <f t="shared" si="29"/>
        <v>0</v>
      </c>
      <c r="AD361" s="12">
        <f t="shared" si="29"/>
        <v>0</v>
      </c>
      <c r="AE361" s="12">
        <f t="shared" si="29"/>
        <v>0</v>
      </c>
      <c r="AF361" s="12">
        <f t="shared" si="29"/>
        <v>0</v>
      </c>
      <c r="AG361" s="12">
        <f t="shared" si="29"/>
        <v>0</v>
      </c>
      <c r="AH361" s="12">
        <f t="shared" si="29"/>
        <v>0</v>
      </c>
      <c r="AI361" s="12">
        <f t="shared" si="29"/>
        <v>0</v>
      </c>
      <c r="AJ361" s="12">
        <f t="shared" si="29"/>
        <v>0</v>
      </c>
      <c r="AK361" s="12">
        <f t="shared" si="29"/>
        <v>0</v>
      </c>
      <c r="AL361" s="12">
        <f t="shared" si="29"/>
        <v>0</v>
      </c>
      <c r="AM361" s="12">
        <f t="shared" si="29"/>
        <v>0</v>
      </c>
    </row>
    <row r="362" spans="1:39" ht="15.75">
      <c r="A362" s="2" t="s">
        <v>109</v>
      </c>
      <c r="B362" s="25" t="s">
        <v>372</v>
      </c>
      <c r="C362" s="31" t="s">
        <v>378</v>
      </c>
      <c r="D362" s="12">
        <f t="shared" ref="D362:AM362" si="30">SUM(D363:D382)</f>
        <v>0</v>
      </c>
      <c r="E362" s="12">
        <f t="shared" si="30"/>
        <v>0</v>
      </c>
      <c r="F362" s="12">
        <f t="shared" si="30"/>
        <v>0</v>
      </c>
      <c r="G362" s="12">
        <f t="shared" si="30"/>
        <v>0</v>
      </c>
      <c r="H362" s="12">
        <f t="shared" si="30"/>
        <v>0</v>
      </c>
      <c r="I362" s="12">
        <f t="shared" si="30"/>
        <v>0</v>
      </c>
      <c r="J362" s="12">
        <f t="shared" si="30"/>
        <v>0</v>
      </c>
      <c r="K362" s="12">
        <f t="shared" si="30"/>
        <v>0</v>
      </c>
      <c r="L362" s="12">
        <f t="shared" si="30"/>
        <v>0</v>
      </c>
      <c r="M362" s="12">
        <f t="shared" si="30"/>
        <v>0</v>
      </c>
      <c r="N362" s="12">
        <f t="shared" si="30"/>
        <v>0</v>
      </c>
      <c r="O362" s="12">
        <f t="shared" si="30"/>
        <v>0</v>
      </c>
      <c r="P362" s="12">
        <f t="shared" si="30"/>
        <v>0</v>
      </c>
      <c r="Q362" s="12">
        <f t="shared" si="30"/>
        <v>0</v>
      </c>
      <c r="R362" s="12">
        <f t="shared" si="30"/>
        <v>0</v>
      </c>
      <c r="S362" s="12">
        <f t="shared" si="30"/>
        <v>0</v>
      </c>
      <c r="T362" s="12">
        <f t="shared" si="30"/>
        <v>0</v>
      </c>
      <c r="U362" s="12">
        <f t="shared" si="30"/>
        <v>0</v>
      </c>
      <c r="V362" s="12">
        <f t="shared" si="30"/>
        <v>0</v>
      </c>
      <c r="W362" s="12">
        <f t="shared" si="30"/>
        <v>0</v>
      </c>
      <c r="X362" s="12">
        <f t="shared" si="30"/>
        <v>0</v>
      </c>
      <c r="Y362" s="12">
        <f t="shared" si="30"/>
        <v>0</v>
      </c>
      <c r="Z362" s="12">
        <f t="shared" si="30"/>
        <v>0</v>
      </c>
      <c r="AA362" s="12">
        <f t="shared" si="30"/>
        <v>0</v>
      </c>
      <c r="AB362" s="12">
        <f t="shared" si="30"/>
        <v>0</v>
      </c>
      <c r="AC362" s="12">
        <f t="shared" si="30"/>
        <v>0</v>
      </c>
      <c r="AD362" s="12">
        <f t="shared" si="30"/>
        <v>0</v>
      </c>
      <c r="AE362" s="12">
        <f t="shared" si="30"/>
        <v>0</v>
      </c>
      <c r="AF362" s="12">
        <f t="shared" si="30"/>
        <v>0</v>
      </c>
      <c r="AG362" s="12">
        <f t="shared" si="30"/>
        <v>0</v>
      </c>
      <c r="AH362" s="12">
        <f t="shared" si="30"/>
        <v>0</v>
      </c>
      <c r="AI362" s="12">
        <f t="shared" si="30"/>
        <v>0</v>
      </c>
      <c r="AJ362" s="12">
        <f t="shared" si="30"/>
        <v>0</v>
      </c>
      <c r="AK362" s="12">
        <f t="shared" si="30"/>
        <v>0</v>
      </c>
      <c r="AL362" s="12">
        <f t="shared" si="30"/>
        <v>0</v>
      </c>
      <c r="AM362" s="12">
        <f t="shared" si="30"/>
        <v>0</v>
      </c>
    </row>
    <row r="363" spans="1:39" ht="30">
      <c r="A363" s="2"/>
      <c r="B363" s="48" t="s">
        <v>465</v>
      </c>
      <c r="C363" s="1" t="s">
        <v>378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</row>
    <row r="364" spans="1:39" ht="15.75">
      <c r="A364" s="2"/>
      <c r="B364" s="50" t="s">
        <v>466</v>
      </c>
      <c r="C364" s="1" t="s">
        <v>378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</row>
    <row r="365" spans="1:39" ht="15.75">
      <c r="A365" s="2"/>
      <c r="B365" s="50" t="s">
        <v>467</v>
      </c>
      <c r="C365" s="1" t="s">
        <v>378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</row>
    <row r="366" spans="1:39" ht="30">
      <c r="A366" s="2"/>
      <c r="B366" s="48" t="s">
        <v>468</v>
      </c>
      <c r="C366" s="1" t="s">
        <v>378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</row>
    <row r="367" spans="1:39" ht="15.75">
      <c r="A367" s="2"/>
      <c r="B367" s="50" t="s">
        <v>466</v>
      </c>
      <c r="C367" s="1" t="s">
        <v>378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</row>
    <row r="368" spans="1:39" ht="15.75">
      <c r="A368" s="2"/>
      <c r="B368" s="50" t="s">
        <v>467</v>
      </c>
      <c r="C368" s="1" t="s">
        <v>378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</row>
    <row r="369" spans="1:39" ht="30">
      <c r="A369" s="2"/>
      <c r="B369" s="48" t="s">
        <v>469</v>
      </c>
      <c r="C369" s="1" t="s">
        <v>378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</row>
    <row r="370" spans="1:39" ht="15.75">
      <c r="A370" s="2"/>
      <c r="B370" s="48" t="s">
        <v>470</v>
      </c>
      <c r="C370" s="1" t="s">
        <v>378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</row>
    <row r="371" spans="1:39" ht="30">
      <c r="A371" s="2"/>
      <c r="B371" s="48" t="s">
        <v>517</v>
      </c>
      <c r="C371" s="1" t="s">
        <v>378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</row>
    <row r="372" spans="1:39" ht="30">
      <c r="A372" s="2"/>
      <c r="B372" s="48" t="s">
        <v>471</v>
      </c>
      <c r="C372" s="1" t="s">
        <v>378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</row>
    <row r="373" spans="1:39" ht="15.75">
      <c r="A373" s="2"/>
      <c r="B373" s="50" t="s">
        <v>472</v>
      </c>
      <c r="C373" s="1" t="s">
        <v>378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</row>
    <row r="374" spans="1:39" ht="15.75">
      <c r="A374" s="2"/>
      <c r="B374" s="50" t="s">
        <v>473</v>
      </c>
      <c r="C374" s="1" t="s">
        <v>378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</row>
    <row r="375" spans="1:39" ht="15.75">
      <c r="A375" s="2"/>
      <c r="B375" s="50" t="s">
        <v>474</v>
      </c>
      <c r="C375" s="1" t="s">
        <v>378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</row>
    <row r="376" spans="1:39" ht="30">
      <c r="A376" s="2"/>
      <c r="B376" s="48" t="s">
        <v>475</v>
      </c>
      <c r="C376" s="1" t="s">
        <v>378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</row>
    <row r="377" spans="1:39" ht="15.75">
      <c r="A377" s="2"/>
      <c r="B377" s="50" t="s">
        <v>476</v>
      </c>
      <c r="C377" s="1" t="s">
        <v>378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</row>
    <row r="378" spans="1:39" ht="15.75">
      <c r="A378" s="2"/>
      <c r="B378" s="50" t="s">
        <v>477</v>
      </c>
      <c r="C378" s="1" t="s">
        <v>378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</row>
    <row r="379" spans="1:39" ht="15.75">
      <c r="A379" s="2"/>
      <c r="B379" s="50" t="s">
        <v>478</v>
      </c>
      <c r="C379" s="1" t="s">
        <v>378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</row>
    <row r="380" spans="1:39" ht="30">
      <c r="A380" s="2"/>
      <c r="B380" s="48" t="s">
        <v>479</v>
      </c>
      <c r="C380" s="1" t="s">
        <v>378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</row>
    <row r="381" spans="1:39" ht="30">
      <c r="A381" s="2"/>
      <c r="B381" s="50" t="s">
        <v>480</v>
      </c>
      <c r="C381" s="1" t="s">
        <v>378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</row>
    <row r="382" spans="1:39" ht="30">
      <c r="A382" s="2"/>
      <c r="B382" s="50" t="s">
        <v>481</v>
      </c>
      <c r="C382" s="1" t="s">
        <v>378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</row>
    <row r="383" spans="1:39" ht="31.5">
      <c r="A383" s="2" t="s">
        <v>111</v>
      </c>
      <c r="B383" s="25" t="s">
        <v>112</v>
      </c>
      <c r="C383" s="36" t="s">
        <v>304</v>
      </c>
      <c r="D383" s="12">
        <f>D384+D389+D390</f>
        <v>0</v>
      </c>
      <c r="E383" s="12">
        <f t="shared" ref="E383:AM383" si="31">E384+E389+E390</f>
        <v>0</v>
      </c>
      <c r="F383" s="12">
        <f t="shared" si="31"/>
        <v>0</v>
      </c>
      <c r="G383" s="12">
        <f t="shared" si="31"/>
        <v>0</v>
      </c>
      <c r="H383" s="12">
        <f t="shared" si="31"/>
        <v>0</v>
      </c>
      <c r="I383" s="12">
        <f t="shared" si="31"/>
        <v>0</v>
      </c>
      <c r="J383" s="12">
        <f t="shared" si="31"/>
        <v>0</v>
      </c>
      <c r="K383" s="12">
        <f t="shared" si="31"/>
        <v>0</v>
      </c>
      <c r="L383" s="12">
        <f t="shared" si="31"/>
        <v>0</v>
      </c>
      <c r="M383" s="12">
        <f t="shared" si="31"/>
        <v>0</v>
      </c>
      <c r="N383" s="12">
        <f t="shared" si="31"/>
        <v>0</v>
      </c>
      <c r="O383" s="12">
        <f t="shared" si="31"/>
        <v>0</v>
      </c>
      <c r="P383" s="12">
        <f t="shared" si="31"/>
        <v>0</v>
      </c>
      <c r="Q383" s="12">
        <f t="shared" si="31"/>
        <v>0</v>
      </c>
      <c r="R383" s="12">
        <f t="shared" si="31"/>
        <v>0</v>
      </c>
      <c r="S383" s="12">
        <f t="shared" si="31"/>
        <v>0</v>
      </c>
      <c r="T383" s="12">
        <f t="shared" si="31"/>
        <v>0</v>
      </c>
      <c r="U383" s="12">
        <f t="shared" si="31"/>
        <v>0</v>
      </c>
      <c r="V383" s="12">
        <f t="shared" si="31"/>
        <v>0</v>
      </c>
      <c r="W383" s="12">
        <f t="shared" si="31"/>
        <v>0</v>
      </c>
      <c r="X383" s="12">
        <f t="shared" si="31"/>
        <v>0</v>
      </c>
      <c r="Y383" s="12">
        <f t="shared" si="31"/>
        <v>0</v>
      </c>
      <c r="Z383" s="12">
        <f t="shared" si="31"/>
        <v>0</v>
      </c>
      <c r="AA383" s="12">
        <f t="shared" si="31"/>
        <v>0</v>
      </c>
      <c r="AB383" s="12">
        <f t="shared" si="31"/>
        <v>0</v>
      </c>
      <c r="AC383" s="12">
        <f t="shared" si="31"/>
        <v>0</v>
      </c>
      <c r="AD383" s="12">
        <f t="shared" si="31"/>
        <v>0</v>
      </c>
      <c r="AE383" s="12">
        <f t="shared" si="31"/>
        <v>0</v>
      </c>
      <c r="AF383" s="12">
        <f t="shared" si="31"/>
        <v>0</v>
      </c>
      <c r="AG383" s="12">
        <f t="shared" si="31"/>
        <v>0</v>
      </c>
      <c r="AH383" s="12">
        <f t="shared" si="31"/>
        <v>0</v>
      </c>
      <c r="AI383" s="12">
        <f t="shared" si="31"/>
        <v>0</v>
      </c>
      <c r="AJ383" s="12">
        <f t="shared" si="31"/>
        <v>0</v>
      </c>
      <c r="AK383" s="12">
        <f t="shared" si="31"/>
        <v>0</v>
      </c>
      <c r="AL383" s="12">
        <f t="shared" si="31"/>
        <v>0</v>
      </c>
      <c r="AM383" s="12">
        <f t="shared" si="31"/>
        <v>0</v>
      </c>
    </row>
    <row r="384" spans="1:39" ht="31.5">
      <c r="A384" s="2" t="s">
        <v>111</v>
      </c>
      <c r="B384" s="26" t="s">
        <v>113</v>
      </c>
      <c r="C384" s="37" t="s">
        <v>317</v>
      </c>
      <c r="D384" s="12">
        <f>D386+D388</f>
        <v>0</v>
      </c>
      <c r="E384" s="12">
        <f t="shared" ref="E384:AM384" si="32">E386+E388</f>
        <v>0</v>
      </c>
      <c r="F384" s="12">
        <f t="shared" si="32"/>
        <v>0</v>
      </c>
      <c r="G384" s="12">
        <f t="shared" si="32"/>
        <v>0</v>
      </c>
      <c r="H384" s="12">
        <f t="shared" si="32"/>
        <v>0</v>
      </c>
      <c r="I384" s="12">
        <f t="shared" si="32"/>
        <v>0</v>
      </c>
      <c r="J384" s="12">
        <f t="shared" si="32"/>
        <v>0</v>
      </c>
      <c r="K384" s="12">
        <f t="shared" si="32"/>
        <v>0</v>
      </c>
      <c r="L384" s="12">
        <f t="shared" si="32"/>
        <v>0</v>
      </c>
      <c r="M384" s="12">
        <f t="shared" si="32"/>
        <v>0</v>
      </c>
      <c r="N384" s="12">
        <f t="shared" si="32"/>
        <v>0</v>
      </c>
      <c r="O384" s="12">
        <f t="shared" si="32"/>
        <v>0</v>
      </c>
      <c r="P384" s="12">
        <f t="shared" si="32"/>
        <v>0</v>
      </c>
      <c r="Q384" s="12">
        <f t="shared" si="32"/>
        <v>0</v>
      </c>
      <c r="R384" s="12">
        <f t="shared" si="32"/>
        <v>0</v>
      </c>
      <c r="S384" s="12">
        <f t="shared" si="32"/>
        <v>0</v>
      </c>
      <c r="T384" s="12">
        <f t="shared" si="32"/>
        <v>0</v>
      </c>
      <c r="U384" s="12">
        <f t="shared" si="32"/>
        <v>0</v>
      </c>
      <c r="V384" s="12">
        <f t="shared" si="32"/>
        <v>0</v>
      </c>
      <c r="W384" s="12">
        <f t="shared" si="32"/>
        <v>0</v>
      </c>
      <c r="X384" s="12">
        <f t="shared" si="32"/>
        <v>0</v>
      </c>
      <c r="Y384" s="12">
        <f t="shared" si="32"/>
        <v>0</v>
      </c>
      <c r="Z384" s="12">
        <f t="shared" si="32"/>
        <v>0</v>
      </c>
      <c r="AA384" s="12">
        <f t="shared" si="32"/>
        <v>0</v>
      </c>
      <c r="AB384" s="12">
        <f t="shared" si="32"/>
        <v>0</v>
      </c>
      <c r="AC384" s="12">
        <f t="shared" si="32"/>
        <v>0</v>
      </c>
      <c r="AD384" s="12">
        <f t="shared" si="32"/>
        <v>0</v>
      </c>
      <c r="AE384" s="12">
        <f t="shared" si="32"/>
        <v>0</v>
      </c>
      <c r="AF384" s="12">
        <f t="shared" si="32"/>
        <v>0</v>
      </c>
      <c r="AG384" s="12">
        <f t="shared" si="32"/>
        <v>0</v>
      </c>
      <c r="AH384" s="12">
        <f t="shared" si="32"/>
        <v>0</v>
      </c>
      <c r="AI384" s="12">
        <f t="shared" si="32"/>
        <v>0</v>
      </c>
      <c r="AJ384" s="12">
        <f t="shared" si="32"/>
        <v>0</v>
      </c>
      <c r="AK384" s="12">
        <f t="shared" si="32"/>
        <v>0</v>
      </c>
      <c r="AL384" s="12">
        <f t="shared" si="32"/>
        <v>0</v>
      </c>
      <c r="AM384" s="12">
        <f t="shared" si="32"/>
        <v>0</v>
      </c>
    </row>
    <row r="385" spans="1:39" ht="15.75">
      <c r="A385" s="2"/>
      <c r="B385" s="17" t="s">
        <v>342</v>
      </c>
      <c r="C385" s="3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 spans="1:39" ht="31.5">
      <c r="A386" s="2"/>
      <c r="B386" s="24" t="s">
        <v>518</v>
      </c>
      <c r="C386" s="49" t="s">
        <v>317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</row>
    <row r="387" spans="1:39" ht="15.75">
      <c r="A387" s="2"/>
      <c r="B387" s="17" t="s">
        <v>125</v>
      </c>
      <c r="C387" s="49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</row>
    <row r="388" spans="1:39" s="3" customFormat="1" ht="31.5">
      <c r="A388" s="2"/>
      <c r="B388" s="24" t="s">
        <v>373</v>
      </c>
      <c r="C388" s="49" t="s">
        <v>317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</row>
    <row r="389" spans="1:39" s="3" customFormat="1" ht="15.75">
      <c r="A389" s="2" t="s">
        <v>111</v>
      </c>
      <c r="B389" s="26" t="s">
        <v>114</v>
      </c>
      <c r="C389" s="34" t="s">
        <v>318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</row>
    <row r="390" spans="1:39" ht="15.75">
      <c r="A390" s="2" t="s">
        <v>111</v>
      </c>
      <c r="B390" s="27" t="s">
        <v>115</v>
      </c>
      <c r="C390" s="34" t="s">
        <v>319</v>
      </c>
      <c r="D390" s="12">
        <f t="shared" ref="D390:AM390" si="33">SUM(D391:D404)</f>
        <v>0</v>
      </c>
      <c r="E390" s="12">
        <f t="shared" si="33"/>
        <v>0</v>
      </c>
      <c r="F390" s="12">
        <f t="shared" si="33"/>
        <v>0</v>
      </c>
      <c r="G390" s="12">
        <f t="shared" si="33"/>
        <v>0</v>
      </c>
      <c r="H390" s="12">
        <f t="shared" si="33"/>
        <v>0</v>
      </c>
      <c r="I390" s="12">
        <f t="shared" si="33"/>
        <v>0</v>
      </c>
      <c r="J390" s="12">
        <f t="shared" si="33"/>
        <v>0</v>
      </c>
      <c r="K390" s="12">
        <f t="shared" si="33"/>
        <v>0</v>
      </c>
      <c r="L390" s="12">
        <f t="shared" si="33"/>
        <v>0</v>
      </c>
      <c r="M390" s="12">
        <f t="shared" si="33"/>
        <v>0</v>
      </c>
      <c r="N390" s="12">
        <f t="shared" si="33"/>
        <v>0</v>
      </c>
      <c r="O390" s="12">
        <f t="shared" si="33"/>
        <v>0</v>
      </c>
      <c r="P390" s="12">
        <f t="shared" si="33"/>
        <v>0</v>
      </c>
      <c r="Q390" s="12">
        <f t="shared" si="33"/>
        <v>0</v>
      </c>
      <c r="R390" s="12">
        <f t="shared" si="33"/>
        <v>0</v>
      </c>
      <c r="S390" s="12">
        <f t="shared" si="33"/>
        <v>0</v>
      </c>
      <c r="T390" s="12">
        <f t="shared" si="33"/>
        <v>0</v>
      </c>
      <c r="U390" s="12">
        <f t="shared" si="33"/>
        <v>0</v>
      </c>
      <c r="V390" s="12">
        <f t="shared" si="33"/>
        <v>0</v>
      </c>
      <c r="W390" s="12">
        <f t="shared" si="33"/>
        <v>0</v>
      </c>
      <c r="X390" s="12">
        <f t="shared" si="33"/>
        <v>0</v>
      </c>
      <c r="Y390" s="12">
        <f t="shared" si="33"/>
        <v>0</v>
      </c>
      <c r="Z390" s="12">
        <f t="shared" si="33"/>
        <v>0</v>
      </c>
      <c r="AA390" s="12">
        <f t="shared" si="33"/>
        <v>0</v>
      </c>
      <c r="AB390" s="12">
        <f t="shared" si="33"/>
        <v>0</v>
      </c>
      <c r="AC390" s="12">
        <f t="shared" si="33"/>
        <v>0</v>
      </c>
      <c r="AD390" s="12">
        <f t="shared" si="33"/>
        <v>0</v>
      </c>
      <c r="AE390" s="12">
        <f t="shared" si="33"/>
        <v>0</v>
      </c>
      <c r="AF390" s="12">
        <f t="shared" si="33"/>
        <v>0</v>
      </c>
      <c r="AG390" s="12">
        <f t="shared" si="33"/>
        <v>0</v>
      </c>
      <c r="AH390" s="12">
        <f t="shared" si="33"/>
        <v>0</v>
      </c>
      <c r="AI390" s="12">
        <f t="shared" si="33"/>
        <v>0</v>
      </c>
      <c r="AJ390" s="12">
        <f t="shared" si="33"/>
        <v>0</v>
      </c>
      <c r="AK390" s="12">
        <f t="shared" si="33"/>
        <v>0</v>
      </c>
      <c r="AL390" s="12">
        <f t="shared" si="33"/>
        <v>0</v>
      </c>
      <c r="AM390" s="12">
        <f t="shared" si="33"/>
        <v>0</v>
      </c>
    </row>
    <row r="391" spans="1:39" ht="15.75">
      <c r="A391" s="15"/>
      <c r="B391" s="24" t="s">
        <v>526</v>
      </c>
      <c r="C391" s="32" t="s">
        <v>319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</row>
    <row r="392" spans="1:39" ht="15.75">
      <c r="A392" s="15"/>
      <c r="B392" s="24" t="s">
        <v>351</v>
      </c>
      <c r="C392" s="32" t="s">
        <v>319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</row>
    <row r="393" spans="1:39" ht="15.75">
      <c r="A393" s="15"/>
      <c r="B393" s="24" t="s">
        <v>343</v>
      </c>
      <c r="C393" s="32" t="s">
        <v>319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</row>
    <row r="394" spans="1:39" ht="15.75">
      <c r="A394" s="15"/>
      <c r="B394" s="24" t="s">
        <v>344</v>
      </c>
      <c r="C394" s="32" t="s">
        <v>319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</row>
    <row r="395" spans="1:39" ht="15.75">
      <c r="A395" s="15"/>
      <c r="B395" s="38" t="s">
        <v>515</v>
      </c>
      <c r="C395" s="32" t="s">
        <v>319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</row>
    <row r="396" spans="1:39" ht="15.75">
      <c r="A396" s="15"/>
      <c r="B396" s="24" t="s">
        <v>519</v>
      </c>
      <c r="C396" s="32" t="s">
        <v>319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</row>
    <row r="397" spans="1:39" ht="15.75">
      <c r="A397" s="15"/>
      <c r="B397" s="24" t="s">
        <v>170</v>
      </c>
      <c r="C397" s="32" t="s">
        <v>319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</row>
    <row r="398" spans="1:39" ht="15.75">
      <c r="A398" s="15"/>
      <c r="B398" s="24" t="s">
        <v>527</v>
      </c>
      <c r="C398" s="32" t="s">
        <v>319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</row>
    <row r="399" spans="1:39" ht="15.75">
      <c r="A399" s="15"/>
      <c r="B399" s="24" t="s">
        <v>482</v>
      </c>
      <c r="C399" s="32" t="s">
        <v>319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</row>
    <row r="400" spans="1:39" ht="15.75">
      <c r="A400" s="15"/>
      <c r="B400" s="24" t="s">
        <v>296</v>
      </c>
      <c r="C400" s="32" t="s">
        <v>319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</row>
    <row r="401" spans="1:39" ht="15.75">
      <c r="A401" s="15"/>
      <c r="B401" s="24" t="s">
        <v>192</v>
      </c>
      <c r="C401" s="32" t="s">
        <v>319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</row>
    <row r="402" spans="1:39" ht="31.5">
      <c r="A402" s="15"/>
      <c r="B402" s="24" t="s">
        <v>297</v>
      </c>
      <c r="C402" s="32" t="s">
        <v>319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</row>
    <row r="403" spans="1:39" ht="31.5">
      <c r="A403" s="15"/>
      <c r="B403" s="24" t="s">
        <v>345</v>
      </c>
      <c r="C403" s="32" t="s">
        <v>319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</row>
    <row r="404" spans="1:39" ht="15.75">
      <c r="A404" s="15"/>
      <c r="B404" s="24" t="s">
        <v>374</v>
      </c>
      <c r="C404" s="32" t="s">
        <v>319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</row>
    <row r="405" spans="1:39" ht="47.25">
      <c r="A405" s="2" t="s">
        <v>116</v>
      </c>
      <c r="B405" s="25" t="s">
        <v>117</v>
      </c>
      <c r="C405" s="1"/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</row>
    <row r="406" spans="1:39" ht="47.25">
      <c r="A406" s="2" t="s">
        <v>118</v>
      </c>
      <c r="B406" s="25" t="s">
        <v>119</v>
      </c>
      <c r="C406" s="1"/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0</v>
      </c>
      <c r="AK406" s="13">
        <v>0</v>
      </c>
      <c r="AL406" s="13">
        <v>0</v>
      </c>
      <c r="AM406" s="13">
        <v>0</v>
      </c>
    </row>
    <row r="407" spans="1:39" s="3" customFormat="1" ht="47.25">
      <c r="A407" s="2" t="s">
        <v>120</v>
      </c>
      <c r="B407" s="25" t="s">
        <v>121</v>
      </c>
      <c r="C407" s="1"/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</row>
    <row r="408" spans="1:39" s="3" customFormat="1" ht="31.5">
      <c r="A408" s="2" t="s">
        <v>122</v>
      </c>
      <c r="B408" s="25" t="s">
        <v>123</v>
      </c>
      <c r="C408" s="31" t="s">
        <v>304</v>
      </c>
      <c r="D408" s="13">
        <f>D409</f>
        <v>0</v>
      </c>
      <c r="E408" s="13">
        <f t="shared" ref="E408:AM408" si="34">E409</f>
        <v>0.25</v>
      </c>
      <c r="F408" s="13">
        <f t="shared" si="34"/>
        <v>9.0299999999999994</v>
      </c>
      <c r="G408" s="13">
        <f t="shared" si="34"/>
        <v>5.5799999999999992</v>
      </c>
      <c r="H408" s="13">
        <f t="shared" si="34"/>
        <v>2.9</v>
      </c>
      <c r="I408" s="13">
        <f t="shared" si="34"/>
        <v>1.619</v>
      </c>
      <c r="J408" s="13">
        <f t="shared" si="34"/>
        <v>9.375</v>
      </c>
      <c r="K408" s="13">
        <f t="shared" si="34"/>
        <v>6.9429999999999996</v>
      </c>
      <c r="L408" s="13">
        <f t="shared" si="34"/>
        <v>0</v>
      </c>
      <c r="M408" s="13">
        <f t="shared" si="34"/>
        <v>0</v>
      </c>
      <c r="N408" s="13">
        <f t="shared" si="34"/>
        <v>0</v>
      </c>
      <c r="O408" s="13">
        <f t="shared" si="34"/>
        <v>0</v>
      </c>
      <c r="P408" s="13">
        <f t="shared" si="34"/>
        <v>0</v>
      </c>
      <c r="Q408" s="13">
        <f t="shared" si="34"/>
        <v>0</v>
      </c>
      <c r="R408" s="13">
        <f t="shared" si="34"/>
        <v>0</v>
      </c>
      <c r="S408" s="13">
        <f t="shared" si="34"/>
        <v>0</v>
      </c>
      <c r="T408" s="13">
        <f t="shared" si="34"/>
        <v>0</v>
      </c>
      <c r="U408" s="13">
        <f t="shared" si="34"/>
        <v>0</v>
      </c>
      <c r="V408" s="13">
        <f t="shared" si="34"/>
        <v>0</v>
      </c>
      <c r="W408" s="13">
        <f t="shared" si="34"/>
        <v>0</v>
      </c>
      <c r="X408" s="13">
        <f t="shared" si="34"/>
        <v>0</v>
      </c>
      <c r="Y408" s="13">
        <f t="shared" si="34"/>
        <v>0</v>
      </c>
      <c r="Z408" s="13">
        <f t="shared" si="34"/>
        <v>0</v>
      </c>
      <c r="AA408" s="13">
        <f t="shared" si="34"/>
        <v>0</v>
      </c>
      <c r="AB408" s="13">
        <f t="shared" si="34"/>
        <v>0</v>
      </c>
      <c r="AC408" s="13">
        <f t="shared" si="34"/>
        <v>0</v>
      </c>
      <c r="AD408" s="13">
        <f t="shared" si="34"/>
        <v>0</v>
      </c>
      <c r="AE408" s="13">
        <f t="shared" si="34"/>
        <v>0</v>
      </c>
      <c r="AF408" s="13">
        <f t="shared" si="34"/>
        <v>0</v>
      </c>
      <c r="AG408" s="13">
        <f t="shared" si="34"/>
        <v>0</v>
      </c>
      <c r="AH408" s="13">
        <f t="shared" si="34"/>
        <v>0</v>
      </c>
      <c r="AI408" s="13">
        <f t="shared" si="34"/>
        <v>0</v>
      </c>
      <c r="AJ408" s="13">
        <f t="shared" si="34"/>
        <v>0</v>
      </c>
      <c r="AK408" s="13">
        <f t="shared" si="34"/>
        <v>0</v>
      </c>
      <c r="AL408" s="13">
        <f t="shared" si="34"/>
        <v>0</v>
      </c>
      <c r="AM408" s="13">
        <f t="shared" si="34"/>
        <v>0</v>
      </c>
    </row>
    <row r="409" spans="1:39" s="3" customFormat="1" ht="63">
      <c r="A409" s="2" t="s">
        <v>122</v>
      </c>
      <c r="B409" s="26" t="s">
        <v>124</v>
      </c>
      <c r="C409" s="34" t="s">
        <v>320</v>
      </c>
      <c r="D409" s="13">
        <f>SUM(D411:D480)</f>
        <v>0</v>
      </c>
      <c r="E409" s="13">
        <f t="shared" ref="E409:AM409" si="35">SUM(E411:E480)</f>
        <v>0.25</v>
      </c>
      <c r="F409" s="13">
        <f t="shared" si="35"/>
        <v>9.0299999999999994</v>
      </c>
      <c r="G409" s="13">
        <f t="shared" si="35"/>
        <v>5.5799999999999992</v>
      </c>
      <c r="H409" s="13">
        <f t="shared" si="35"/>
        <v>2.9</v>
      </c>
      <c r="I409" s="13">
        <f t="shared" si="35"/>
        <v>1.619</v>
      </c>
      <c r="J409" s="13">
        <f t="shared" si="35"/>
        <v>9.375</v>
      </c>
      <c r="K409" s="13">
        <f t="shared" si="35"/>
        <v>6.9429999999999996</v>
      </c>
      <c r="L409" s="13">
        <f t="shared" si="35"/>
        <v>0</v>
      </c>
      <c r="M409" s="13">
        <f t="shared" si="35"/>
        <v>0</v>
      </c>
      <c r="N409" s="13">
        <f t="shared" si="35"/>
        <v>0</v>
      </c>
      <c r="O409" s="13">
        <f t="shared" si="35"/>
        <v>0</v>
      </c>
      <c r="P409" s="13">
        <f t="shared" si="35"/>
        <v>0</v>
      </c>
      <c r="Q409" s="13">
        <f t="shared" si="35"/>
        <v>0</v>
      </c>
      <c r="R409" s="13">
        <f t="shared" si="35"/>
        <v>0</v>
      </c>
      <c r="S409" s="13">
        <f t="shared" si="35"/>
        <v>0</v>
      </c>
      <c r="T409" s="13">
        <f t="shared" si="35"/>
        <v>0</v>
      </c>
      <c r="U409" s="13">
        <f t="shared" si="35"/>
        <v>0</v>
      </c>
      <c r="V409" s="13">
        <f t="shared" si="35"/>
        <v>0</v>
      </c>
      <c r="W409" s="13">
        <f t="shared" si="35"/>
        <v>0</v>
      </c>
      <c r="X409" s="13">
        <f t="shared" si="35"/>
        <v>0</v>
      </c>
      <c r="Y409" s="13">
        <f t="shared" si="35"/>
        <v>0</v>
      </c>
      <c r="Z409" s="13">
        <f t="shared" si="35"/>
        <v>0</v>
      </c>
      <c r="AA409" s="13">
        <f t="shared" si="35"/>
        <v>0</v>
      </c>
      <c r="AB409" s="52">
        <f t="shared" si="35"/>
        <v>0</v>
      </c>
      <c r="AC409" s="52">
        <f t="shared" si="35"/>
        <v>0</v>
      </c>
      <c r="AD409" s="52">
        <f t="shared" si="35"/>
        <v>0</v>
      </c>
      <c r="AE409" s="52">
        <f t="shared" si="35"/>
        <v>0</v>
      </c>
      <c r="AF409" s="13">
        <f t="shared" si="35"/>
        <v>0</v>
      </c>
      <c r="AG409" s="13">
        <f t="shared" si="35"/>
        <v>0</v>
      </c>
      <c r="AH409" s="13">
        <f t="shared" si="35"/>
        <v>0</v>
      </c>
      <c r="AI409" s="13">
        <f t="shared" si="35"/>
        <v>0</v>
      </c>
      <c r="AJ409" s="13">
        <f t="shared" si="35"/>
        <v>0</v>
      </c>
      <c r="AK409" s="13">
        <f t="shared" si="35"/>
        <v>0</v>
      </c>
      <c r="AL409" s="13">
        <f t="shared" si="35"/>
        <v>0</v>
      </c>
      <c r="AM409" s="13">
        <f t="shared" si="35"/>
        <v>0</v>
      </c>
    </row>
    <row r="410" spans="1:39" s="3" customFormat="1" ht="15.75">
      <c r="A410" s="2"/>
      <c r="B410" s="5" t="s">
        <v>125</v>
      </c>
      <c r="C410" s="34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1:39" s="3" customFormat="1" ht="63">
      <c r="A411" s="2"/>
      <c r="B411" s="27" t="s">
        <v>270</v>
      </c>
      <c r="C411" s="34" t="s">
        <v>320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0</v>
      </c>
      <c r="AK411" s="12">
        <v>0</v>
      </c>
      <c r="AL411" s="12">
        <v>0</v>
      </c>
      <c r="AM411" s="12">
        <v>0</v>
      </c>
    </row>
    <row r="412" spans="1:39" s="3" customFormat="1" ht="15.75">
      <c r="A412" s="15"/>
      <c r="B412" s="28" t="s">
        <v>171</v>
      </c>
      <c r="C412" s="33"/>
      <c r="D412" s="12">
        <v>0</v>
      </c>
      <c r="E412" s="12">
        <v>0</v>
      </c>
      <c r="F412" s="12">
        <v>2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</row>
    <row r="413" spans="1:39" s="3" customFormat="1" ht="15.75">
      <c r="A413" s="15"/>
      <c r="B413" s="28" t="s">
        <v>172</v>
      </c>
      <c r="C413" s="33"/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2.2999999999999998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</row>
    <row r="414" spans="1:39" s="3" customFormat="1" ht="63">
      <c r="A414" s="2"/>
      <c r="B414" s="27" t="s">
        <v>271</v>
      </c>
      <c r="C414" s="34" t="s">
        <v>320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</row>
    <row r="415" spans="1:39" s="3" customFormat="1" ht="15.75">
      <c r="A415" s="15"/>
      <c r="B415" s="28" t="s">
        <v>171</v>
      </c>
      <c r="C415" s="33"/>
      <c r="D415" s="12">
        <v>0</v>
      </c>
      <c r="E415" s="12">
        <v>0</v>
      </c>
      <c r="F415" s="12">
        <v>2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</row>
    <row r="416" spans="1:39" s="3" customFormat="1" ht="15.75">
      <c r="A416" s="15"/>
      <c r="B416" s="28" t="s">
        <v>172</v>
      </c>
      <c r="C416" s="33"/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2.2999999999999998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</row>
    <row r="417" spans="1:39" ht="63">
      <c r="A417" s="2"/>
      <c r="B417" s="27" t="s">
        <v>520</v>
      </c>
      <c r="C417" s="34" t="s">
        <v>320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</row>
    <row r="418" spans="1:39" ht="15.75">
      <c r="A418" s="15"/>
      <c r="B418" s="28" t="s">
        <v>171</v>
      </c>
      <c r="C418" s="33"/>
      <c r="D418" s="12">
        <v>0</v>
      </c>
      <c r="E418" s="12">
        <v>0</v>
      </c>
      <c r="F418" s="12">
        <v>2</v>
      </c>
      <c r="G418" s="12">
        <v>2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</row>
    <row r="419" spans="1:39" ht="15.75">
      <c r="A419" s="15"/>
      <c r="B419" s="28" t="s">
        <v>528</v>
      </c>
      <c r="C419" s="33"/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1.24</v>
      </c>
      <c r="K419" s="12">
        <v>1.6930000000000001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</row>
    <row r="420" spans="1:39" ht="63">
      <c r="A420" s="2"/>
      <c r="B420" s="27" t="s">
        <v>521</v>
      </c>
      <c r="C420" s="34" t="s">
        <v>320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</row>
    <row r="421" spans="1:39" ht="15.75">
      <c r="A421" s="15"/>
      <c r="B421" s="28" t="s">
        <v>171</v>
      </c>
      <c r="C421" s="33"/>
      <c r="D421" s="12">
        <v>0</v>
      </c>
      <c r="E421" s="12">
        <v>0</v>
      </c>
      <c r="F421" s="12">
        <v>2</v>
      </c>
      <c r="G421" s="12">
        <v>2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</row>
    <row r="422" spans="1:39" ht="15.75">
      <c r="A422" s="15"/>
      <c r="B422" s="28" t="s">
        <v>173</v>
      </c>
      <c r="C422" s="33"/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1.24</v>
      </c>
      <c r="K422" s="12">
        <v>1.24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</row>
    <row r="423" spans="1:39" ht="63">
      <c r="A423" s="2"/>
      <c r="B423" s="27" t="s">
        <v>483</v>
      </c>
      <c r="C423" s="34" t="s">
        <v>320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</row>
    <row r="424" spans="1:39" ht="31.5">
      <c r="A424" s="2"/>
      <c r="B424" s="28" t="s">
        <v>274</v>
      </c>
      <c r="C424" s="39"/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0.28000000000000003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</row>
    <row r="425" spans="1:39" ht="78.75">
      <c r="A425" s="2"/>
      <c r="B425" s="27" t="s">
        <v>484</v>
      </c>
      <c r="C425" s="34" t="s">
        <v>320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</row>
    <row r="426" spans="1:39" ht="15.75">
      <c r="A426" s="2"/>
      <c r="B426" s="28" t="s">
        <v>273</v>
      </c>
      <c r="C426" s="39"/>
      <c r="D426" s="12">
        <v>0</v>
      </c>
      <c r="E426" s="12">
        <v>0</v>
      </c>
      <c r="F426" s="12">
        <v>0</v>
      </c>
      <c r="G426" s="12">
        <v>0.8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</row>
    <row r="427" spans="1:39" ht="15.75">
      <c r="A427" s="2"/>
      <c r="B427" s="28" t="s">
        <v>275</v>
      </c>
      <c r="C427" s="39"/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1.2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</row>
    <row r="428" spans="1:39" ht="47.25">
      <c r="A428" s="2"/>
      <c r="B428" s="27" t="s">
        <v>485</v>
      </c>
      <c r="C428" s="34" t="s">
        <v>320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</row>
    <row r="429" spans="1:39" ht="31.5">
      <c r="A429" s="2"/>
      <c r="B429" s="28" t="s">
        <v>375</v>
      </c>
      <c r="C429" s="39"/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0.2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</row>
    <row r="430" spans="1:39" ht="78.75">
      <c r="A430" s="2"/>
      <c r="B430" s="27" t="s">
        <v>486</v>
      </c>
      <c r="C430" s="34" t="s">
        <v>320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</row>
    <row r="431" spans="1:39" ht="15.75">
      <c r="A431" s="2"/>
      <c r="B431" s="28" t="s">
        <v>376</v>
      </c>
      <c r="C431" s="39"/>
      <c r="D431" s="13">
        <v>0</v>
      </c>
      <c r="E431" s="13">
        <v>0.25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</row>
    <row r="432" spans="1:39" ht="15.75">
      <c r="A432" s="2"/>
      <c r="B432" s="28" t="s">
        <v>377</v>
      </c>
      <c r="C432" s="39"/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0.8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</row>
    <row r="433" spans="1:39" ht="15.75">
      <c r="A433" s="15"/>
      <c r="B433" s="4" t="s">
        <v>69</v>
      </c>
      <c r="C433" s="3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</row>
    <row r="434" spans="1:39" s="3" customFormat="1" ht="31.5">
      <c r="A434" s="15"/>
      <c r="B434" s="24" t="s">
        <v>487</v>
      </c>
      <c r="C434" s="34" t="s">
        <v>320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0.9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</row>
    <row r="435" spans="1:39" s="3" customFormat="1" ht="15.75">
      <c r="A435" s="15"/>
      <c r="B435" s="4" t="s">
        <v>72</v>
      </c>
      <c r="C435" s="34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</row>
    <row r="436" spans="1:39" s="3" customFormat="1" ht="63">
      <c r="A436" s="15"/>
      <c r="B436" s="24" t="s">
        <v>488</v>
      </c>
      <c r="C436" s="34" t="s">
        <v>320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</row>
    <row r="437" spans="1:39" s="3" customFormat="1" ht="15.75">
      <c r="A437" s="15"/>
      <c r="B437" s="28" t="s">
        <v>177</v>
      </c>
      <c r="C437" s="34"/>
      <c r="D437" s="13">
        <v>0</v>
      </c>
      <c r="E437" s="13">
        <v>0</v>
      </c>
      <c r="F437" s="13">
        <v>0</v>
      </c>
      <c r="G437" s="13">
        <v>0.16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</row>
    <row r="438" spans="1:39" ht="15.75">
      <c r="A438" s="15"/>
      <c r="B438" s="28" t="s">
        <v>346</v>
      </c>
      <c r="C438" s="34"/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0.4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</row>
    <row r="439" spans="1:39" ht="15.75">
      <c r="A439" s="15"/>
      <c r="B439" s="4" t="s">
        <v>63</v>
      </c>
      <c r="C439" s="3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</row>
    <row r="440" spans="1:39" s="3" customFormat="1" ht="63">
      <c r="A440" s="15"/>
      <c r="B440" s="24" t="s">
        <v>489</v>
      </c>
      <c r="C440" s="32" t="s">
        <v>320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0</v>
      </c>
    </row>
    <row r="441" spans="1:39" ht="15.75">
      <c r="A441" s="15"/>
      <c r="B441" s="28" t="s">
        <v>174</v>
      </c>
      <c r="C441" s="33"/>
      <c r="D441" s="12">
        <v>0</v>
      </c>
      <c r="E441" s="12">
        <v>0</v>
      </c>
      <c r="F441" s="12">
        <v>0.1</v>
      </c>
      <c r="G441" s="12">
        <v>0.1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</row>
    <row r="442" spans="1:39" ht="47.25">
      <c r="A442" s="15"/>
      <c r="B442" s="24" t="s">
        <v>189</v>
      </c>
      <c r="C442" s="32" t="s">
        <v>320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</row>
    <row r="443" spans="1:39" s="3" customFormat="1" ht="15.75">
      <c r="A443" s="15"/>
      <c r="B443" s="28" t="s">
        <v>175</v>
      </c>
      <c r="C443" s="33"/>
      <c r="D443" s="13">
        <v>0</v>
      </c>
      <c r="E443" s="13">
        <v>0</v>
      </c>
      <c r="F443" s="13">
        <v>0.25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</row>
    <row r="444" spans="1:39" ht="15.75">
      <c r="A444" s="15"/>
      <c r="B444" s="28" t="s">
        <v>176</v>
      </c>
      <c r="C444" s="32"/>
      <c r="D444" s="12">
        <v>0</v>
      </c>
      <c r="E444" s="12">
        <v>0</v>
      </c>
      <c r="F444" s="12">
        <v>0</v>
      </c>
      <c r="G444" s="12">
        <v>0</v>
      </c>
      <c r="H444" s="12">
        <v>1.7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0</v>
      </c>
      <c r="AL444" s="12">
        <v>0</v>
      </c>
      <c r="AM444" s="12">
        <v>0</v>
      </c>
    </row>
    <row r="445" spans="1:39" ht="15.75">
      <c r="A445" s="15"/>
      <c r="B445" s="4" t="s">
        <v>62</v>
      </c>
      <c r="C445" s="33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</row>
    <row r="446" spans="1:39" s="3" customFormat="1" ht="63">
      <c r="A446" s="15"/>
      <c r="B446" s="24" t="s">
        <v>188</v>
      </c>
      <c r="C446" s="32" t="s">
        <v>320</v>
      </c>
      <c r="D446" s="13">
        <v>0</v>
      </c>
      <c r="E446" s="13">
        <v>0</v>
      </c>
      <c r="F446" s="13">
        <v>0</v>
      </c>
      <c r="G446" s="13">
        <v>0</v>
      </c>
      <c r="H446" s="13">
        <v>0.3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</row>
    <row r="447" spans="1:39" ht="63">
      <c r="A447" s="15"/>
      <c r="B447" s="24" t="s">
        <v>490</v>
      </c>
      <c r="C447" s="32" t="s">
        <v>320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</row>
    <row r="448" spans="1:39" ht="15.75">
      <c r="A448" s="15"/>
      <c r="B448" s="28" t="s">
        <v>347</v>
      </c>
      <c r="C448" s="32"/>
      <c r="D448" s="12">
        <v>0</v>
      </c>
      <c r="E448" s="12">
        <v>0</v>
      </c>
      <c r="F448" s="12">
        <v>0</v>
      </c>
      <c r="G448" s="12">
        <v>0.16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</row>
    <row r="449" spans="1:39" s="3" customFormat="1" ht="15.75">
      <c r="A449" s="15"/>
      <c r="B449" s="4" t="s">
        <v>65</v>
      </c>
      <c r="C449" s="3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</row>
    <row r="450" spans="1:39" s="3" customFormat="1" ht="63">
      <c r="A450" s="15"/>
      <c r="B450" s="24" t="s">
        <v>491</v>
      </c>
      <c r="C450" s="32" t="s">
        <v>320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0.19400000000000001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</row>
    <row r="451" spans="1:39" s="3" customFormat="1" ht="63">
      <c r="A451" s="15"/>
      <c r="B451" s="24" t="s">
        <v>492</v>
      </c>
      <c r="C451" s="32" t="s">
        <v>320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</row>
    <row r="452" spans="1:39" s="3" customFormat="1" ht="15.75">
      <c r="A452" s="15"/>
      <c r="B452" s="28" t="s">
        <v>177</v>
      </c>
      <c r="C452" s="33"/>
      <c r="D452" s="13">
        <v>0</v>
      </c>
      <c r="E452" s="13">
        <v>0</v>
      </c>
      <c r="F452" s="13">
        <v>0.16</v>
      </c>
      <c r="G452" s="13">
        <v>0.16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</row>
    <row r="453" spans="1:39" s="3" customFormat="1" ht="15.75">
      <c r="A453" s="15"/>
      <c r="B453" s="28" t="s">
        <v>178</v>
      </c>
      <c r="C453" s="32"/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0.3</v>
      </c>
      <c r="K453" s="13">
        <v>0.3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0</v>
      </c>
    </row>
    <row r="454" spans="1:39" s="3" customFormat="1" ht="15.75">
      <c r="A454" s="15"/>
      <c r="B454" s="28" t="s">
        <v>179</v>
      </c>
      <c r="C454" s="32"/>
      <c r="D454" s="13">
        <v>0</v>
      </c>
      <c r="E454" s="13">
        <v>0</v>
      </c>
      <c r="F454" s="13">
        <v>0</v>
      </c>
      <c r="G454" s="13">
        <v>0</v>
      </c>
      <c r="H454" s="13">
        <v>0.4</v>
      </c>
      <c r="I454" s="13">
        <v>0.4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0</v>
      </c>
      <c r="AJ454" s="13">
        <v>0</v>
      </c>
      <c r="AK454" s="13">
        <v>0</v>
      </c>
      <c r="AL454" s="13">
        <v>0</v>
      </c>
      <c r="AM454" s="13">
        <v>0</v>
      </c>
    </row>
    <row r="455" spans="1:39" s="3" customFormat="1" ht="63">
      <c r="A455" s="15"/>
      <c r="B455" s="24" t="s">
        <v>190</v>
      </c>
      <c r="C455" s="32" t="s">
        <v>320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</row>
    <row r="456" spans="1:39" s="3" customFormat="1" ht="15.75">
      <c r="A456" s="15"/>
      <c r="B456" s="28" t="s">
        <v>177</v>
      </c>
      <c r="C456" s="33"/>
      <c r="D456" s="13">
        <v>0</v>
      </c>
      <c r="E456" s="13">
        <v>0</v>
      </c>
      <c r="F456" s="13">
        <v>0.16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</row>
    <row r="457" spans="1:39" s="3" customFormat="1" ht="15.75">
      <c r="A457" s="15"/>
      <c r="B457" s="28" t="s">
        <v>180</v>
      </c>
      <c r="C457" s="32"/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0.2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</row>
    <row r="458" spans="1:39" s="3" customFormat="1" ht="15.75">
      <c r="A458" s="15"/>
      <c r="B458" s="28" t="s">
        <v>181</v>
      </c>
      <c r="C458" s="33"/>
      <c r="D458" s="13">
        <v>0</v>
      </c>
      <c r="E458" s="13">
        <v>0</v>
      </c>
      <c r="F458" s="13">
        <v>0</v>
      </c>
      <c r="G458" s="13">
        <v>0</v>
      </c>
      <c r="H458" s="13">
        <v>0.5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</row>
    <row r="459" spans="1:39" ht="15.75">
      <c r="A459" s="15"/>
      <c r="B459" s="4" t="s">
        <v>70</v>
      </c>
      <c r="C459" s="3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</row>
    <row r="460" spans="1:39" ht="63">
      <c r="A460" s="15"/>
      <c r="B460" s="24" t="s">
        <v>493</v>
      </c>
      <c r="C460" s="32" t="s">
        <v>320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</row>
    <row r="461" spans="1:39" ht="15.75">
      <c r="A461" s="15"/>
      <c r="B461" s="28" t="s">
        <v>182</v>
      </c>
      <c r="C461" s="32"/>
      <c r="D461" s="12">
        <v>0</v>
      </c>
      <c r="E461" s="12">
        <v>0</v>
      </c>
      <c r="F461" s="12">
        <v>0.1</v>
      </c>
      <c r="G461" s="12">
        <v>0.1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</row>
    <row r="462" spans="1:39" ht="15.75">
      <c r="A462" s="15"/>
      <c r="B462" s="28" t="s">
        <v>183</v>
      </c>
      <c r="C462" s="33"/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0.3</v>
      </c>
      <c r="K462" s="12">
        <v>0.3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</row>
    <row r="463" spans="1:39" ht="63">
      <c r="A463" s="15"/>
      <c r="B463" s="24" t="s">
        <v>494</v>
      </c>
      <c r="C463" s="32" t="s">
        <v>320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</row>
    <row r="464" spans="1:39" ht="15.75">
      <c r="A464" s="15"/>
      <c r="B464" s="28" t="s">
        <v>529</v>
      </c>
      <c r="C464" s="33"/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0.33400000000000002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</row>
    <row r="465" spans="1:39" ht="15.75">
      <c r="A465" s="15"/>
      <c r="B465" s="28" t="s">
        <v>530</v>
      </c>
      <c r="C465" s="33"/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6.0999999999999999E-2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</row>
    <row r="466" spans="1:39" ht="15.75">
      <c r="A466" s="15"/>
      <c r="B466" s="4" t="s">
        <v>64</v>
      </c>
      <c r="C466" s="3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</row>
    <row r="467" spans="1:39" ht="63">
      <c r="A467" s="15"/>
      <c r="B467" s="24" t="s">
        <v>495</v>
      </c>
      <c r="C467" s="33" t="s">
        <v>320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</row>
    <row r="468" spans="1:39" ht="15.75">
      <c r="A468" s="15"/>
      <c r="B468" s="28" t="s">
        <v>348</v>
      </c>
      <c r="C468" s="33"/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0.15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>
        <v>0</v>
      </c>
    </row>
    <row r="469" spans="1:39" ht="15.75">
      <c r="A469" s="15"/>
      <c r="B469" s="28" t="s">
        <v>349</v>
      </c>
      <c r="C469" s="33"/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0.05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</row>
    <row r="470" spans="1:39" ht="15.75">
      <c r="A470" s="15"/>
      <c r="B470" s="4" t="s">
        <v>61</v>
      </c>
      <c r="C470" s="3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</row>
    <row r="471" spans="1:39" ht="63">
      <c r="A471" s="15"/>
      <c r="B471" s="24" t="s">
        <v>496</v>
      </c>
      <c r="C471" s="33" t="s">
        <v>320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</row>
    <row r="472" spans="1:39" ht="15.75">
      <c r="A472" s="15"/>
      <c r="B472" s="28" t="s">
        <v>497</v>
      </c>
      <c r="C472" s="33"/>
      <c r="D472" s="12">
        <v>0</v>
      </c>
      <c r="E472" s="12">
        <v>0</v>
      </c>
      <c r="F472" s="12">
        <v>0</v>
      </c>
      <c r="G472" s="12">
        <v>0.1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</row>
    <row r="473" spans="1:39" ht="15.75">
      <c r="A473" s="15"/>
      <c r="B473" s="28" t="s">
        <v>498</v>
      </c>
      <c r="C473" s="33"/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0.06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</row>
    <row r="474" spans="1:39" ht="63">
      <c r="A474" s="15"/>
      <c r="B474" s="24" t="s">
        <v>499</v>
      </c>
      <c r="C474" s="32" t="s">
        <v>320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</row>
    <row r="475" spans="1:39" ht="15.75">
      <c r="A475" s="15"/>
      <c r="B475" s="28" t="s">
        <v>177</v>
      </c>
      <c r="C475" s="32"/>
      <c r="D475" s="12">
        <v>0</v>
      </c>
      <c r="E475" s="12">
        <v>0</v>
      </c>
      <c r="F475" s="12">
        <v>0.16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</row>
    <row r="476" spans="1:39" ht="15.75">
      <c r="A476" s="15"/>
      <c r="B476" s="28" t="s">
        <v>184</v>
      </c>
      <c r="C476" s="33"/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0.72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</row>
    <row r="477" spans="1:39" ht="47.25">
      <c r="A477" s="15"/>
      <c r="B477" s="24" t="s">
        <v>500</v>
      </c>
      <c r="C477" s="32" t="s">
        <v>320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</row>
    <row r="478" spans="1:39" ht="15.75">
      <c r="A478" s="15"/>
      <c r="B478" s="28" t="s">
        <v>182</v>
      </c>
      <c r="C478" s="33"/>
      <c r="D478" s="12">
        <v>0</v>
      </c>
      <c r="E478" s="12">
        <v>0</v>
      </c>
      <c r="F478" s="12">
        <v>0.1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</row>
    <row r="479" spans="1:39" ht="31.5">
      <c r="A479" s="15"/>
      <c r="B479" s="24" t="s">
        <v>501</v>
      </c>
      <c r="C479" s="32" t="s">
        <v>320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0.56000000000000005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</row>
    <row r="480" spans="1:39" ht="31.5">
      <c r="A480" s="15"/>
      <c r="B480" s="24" t="s">
        <v>502</v>
      </c>
      <c r="C480" s="32" t="s">
        <v>320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0.215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</row>
  </sheetData>
  <mergeCells count="40">
    <mergeCell ref="K2:L2"/>
    <mergeCell ref="M2:N2"/>
    <mergeCell ref="AL20:AM20"/>
    <mergeCell ref="AF20:AG20"/>
    <mergeCell ref="AH20:AI20"/>
    <mergeCell ref="AJ20:AK20"/>
    <mergeCell ref="AF19:AG19"/>
    <mergeCell ref="AH19:AI19"/>
    <mergeCell ref="AJ19:AK19"/>
    <mergeCell ref="AL19:AM19"/>
    <mergeCell ref="P20:Q20"/>
    <mergeCell ref="R20:S20"/>
    <mergeCell ref="T20:U20"/>
    <mergeCell ref="V20:W20"/>
    <mergeCell ref="X20:Y20"/>
    <mergeCell ref="A15:AM15"/>
    <mergeCell ref="A18:A21"/>
    <mergeCell ref="B18:B21"/>
    <mergeCell ref="C18:C21"/>
    <mergeCell ref="D18:AM18"/>
    <mergeCell ref="D19:M19"/>
    <mergeCell ref="N19:AA19"/>
    <mergeCell ref="AB19:AE19"/>
    <mergeCell ref="D20:E20"/>
    <mergeCell ref="F20:G20"/>
    <mergeCell ref="H20:I20"/>
    <mergeCell ref="J20:K20"/>
    <mergeCell ref="L20:M20"/>
    <mergeCell ref="Z20:AA20"/>
    <mergeCell ref="AB20:AC20"/>
    <mergeCell ref="AD20:AE20"/>
    <mergeCell ref="N20:O20"/>
    <mergeCell ref="A16:AM16"/>
    <mergeCell ref="O6:X6"/>
    <mergeCell ref="Y6:Z6"/>
    <mergeCell ref="A9:AM9"/>
    <mergeCell ref="A8:AM8"/>
    <mergeCell ref="A11:AM11"/>
    <mergeCell ref="A12:AM12"/>
    <mergeCell ref="A14:AM14"/>
  </mergeCells>
  <pageMargins left="0.31496062992125984" right="0.31496062992125984" top="0.35433070866141736" bottom="0.35433070866141736" header="0.31496062992125984" footer="0.31496062992125984"/>
  <pageSetup paperSize="8" scale="47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2019-06-13T06:02:32Z</dcterms:modified>
</cp:coreProperties>
</file>